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6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7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8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theme/themeOverride1.xml" ContentType="application/vnd.openxmlformats-officedocument.themeOverride+xml"/>
  <Override PartName="/xl/drawings/drawing9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10.xml" ContentType="application/vnd.openxmlformats-officedocument.drawing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11.xml" ContentType="application/vnd.openxmlformats-officedocument.drawing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12.xml" ContentType="application/vnd.openxmlformats-officedocument.drawing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13.xml" ContentType="application/vnd.openxmlformats-officedocument.drawing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FirstyieldAll\firstyield update\static\"/>
    </mc:Choice>
  </mc:AlternateContent>
  <bookViews>
    <workbookView xWindow="0" yWindow="0" windowWidth="15360" windowHeight="7320" tabRatio="724" activeTab="9"/>
  </bookViews>
  <sheets>
    <sheet name="Contam Hub shop" sheetId="39" r:id="rId1"/>
    <sheet name="Summary" sheetId="41" r:id="rId2"/>
    <sheet name="Contam hub Supplier" sheetId="40" state="hidden" r:id="rId3"/>
    <sheet name="Sheet1" sheetId="42" state="hidden" r:id="rId4"/>
    <sheet name="FCC" sheetId="1" r:id="rId5"/>
    <sheet name="STT" sheetId="7" r:id="rId6"/>
    <sheet name="STTCA" sheetId="5" r:id="rId7"/>
    <sheet name="SP" sheetId="8" r:id="rId8"/>
    <sheet name="FDB Fan Motor" sheetId="55" r:id="rId9"/>
    <sheet name="STT-7" sheetId="6" r:id="rId10"/>
    <sheet name="Bushing" sheetId="68" r:id="rId11"/>
    <sheet name="SL PMC" sheetId="69" r:id="rId12"/>
    <sheet name="Supplier" sheetId="10" state="hidden" r:id="rId13"/>
    <sheet name="Outring" sheetId="78" r:id="rId14"/>
    <sheet name="Shop" sheetId="9" r:id="rId15"/>
    <sheet name="CMRBP" sheetId="62" r:id="rId16"/>
    <sheet name="CMR3" sheetId="15" r:id="rId17"/>
    <sheet name="CMR4" sheetId="61" r:id="rId18"/>
    <sheet name="EVNBP" sheetId="56" r:id="rId19"/>
    <sheet name="HRR" sheetId="49" r:id="rId20"/>
    <sheet name="LSP10" sheetId="63" r:id="rId21"/>
    <sheet name="M11P5D" sheetId="53" r:id="rId22"/>
    <sheet name="OPY" sheetId="64" r:id="rId23"/>
    <sheet name="RWD1" sheetId="28" r:id="rId24"/>
    <sheet name="RWD2" sheetId="29" r:id="rId25"/>
    <sheet name="SKB1" sheetId="30" r:id="rId26"/>
    <sheet name="SKB2" sheetId="31" r:id="rId27"/>
    <sheet name="SKB3" sheetId="32" r:id="rId28"/>
    <sheet name="SKB4" sheetId="33" r:id="rId29"/>
    <sheet name="VR" sheetId="35" r:id="rId30"/>
    <sheet name="V111D" sheetId="36" r:id="rId31"/>
    <sheet name="V112D" sheetId="37" r:id="rId32"/>
    <sheet name="V114D" sheetId="43" r:id="rId33"/>
    <sheet name="V15" sheetId="51" r:id="rId34"/>
    <sheet name="AS5C10" sheetId="71" r:id="rId35"/>
    <sheet name="AS5C21" sheetId="67" r:id="rId36"/>
    <sheet name="OTR11" sheetId="58" r:id="rId37"/>
    <sheet name="X1930" sheetId="60" r:id="rId38"/>
    <sheet name="X2674" sheetId="75" r:id="rId39"/>
    <sheet name="X2689" sheetId="54" r:id="rId40"/>
    <sheet name="X2676" sheetId="65" r:id="rId41"/>
    <sheet name="X2867" sheetId="74" r:id="rId42"/>
    <sheet name="X2977" sheetId="73" r:id="rId43"/>
    <sheet name="X3092" sheetId="76" r:id="rId44"/>
    <sheet name="BU X1930" sheetId="66" r:id="rId45"/>
    <sheet name="BU X2676" sheetId="70" r:id="rId46"/>
    <sheet name="BU X2689" sheetId="44" r:id="rId47"/>
    <sheet name="BU X2977" sheetId="72" r:id="rId48"/>
    <sheet name="BU X3067" sheetId="77" r:id="rId49"/>
    <sheet name="X1780" sheetId="57" r:id="rId50"/>
    <sheet name="AVG" sheetId="14" r:id="rId51"/>
    <sheet name="KTL12" sheetId="19" r:id="rId52"/>
    <sheet name="KTL3" sheetId="20" r:id="rId53"/>
    <sheet name="CMR5" sheetId="45" state="hidden" r:id="rId54"/>
    <sheet name="LNB12" sheetId="21" state="hidden" r:id="rId55"/>
    <sheet name="ALG34" sheetId="12" state="hidden" r:id="rId56"/>
    <sheet name="EVN" sheetId="48" state="hidden" r:id="rId57"/>
    <sheet name="ALG12" sheetId="11" state="hidden" r:id="rId58"/>
    <sheet name="ARSK" sheetId="13" state="hidden" r:id="rId59"/>
    <sheet name="CGR32" sheetId="16" state="hidden" r:id="rId60"/>
    <sheet name="FJ1" sheetId="17" state="hidden" r:id="rId61"/>
    <sheet name="JGR1R" sheetId="18" state="hidden" r:id="rId62"/>
    <sheet name="LEO-A" sheetId="46" state="hidden" r:id="rId63"/>
    <sheet name="LEO-B" sheetId="22" state="hidden" r:id="rId64"/>
    <sheet name="MBLBP" sheetId="23" state="hidden" r:id="rId65"/>
    <sheet name="MKR5" sheetId="24" state="hidden" r:id="rId66"/>
    <sheet name="MKR6" sheetId="25" state="hidden" r:id="rId67"/>
    <sheet name="PMR" sheetId="27" state="hidden" r:id="rId68"/>
    <sheet name="TDB4" sheetId="34" state="hidden" r:id="rId69"/>
    <sheet name="YRA1" sheetId="38" state="hidden" r:id="rId70"/>
    <sheet name="LEO-B EM" sheetId="47" state="hidden" r:id="rId71"/>
    <sheet name="PBB5" sheetId="26" state="hidden" r:id="rId72"/>
    <sheet name="PRC" sheetId="52" state="hidden" r:id="rId73"/>
    <sheet name="VELA" sheetId="50" state="hidden" r:id="rId74"/>
  </sheets>
  <externalReferences>
    <externalReference r:id="rId75"/>
    <externalReference r:id="rId76"/>
    <externalReference r:id="rId77"/>
    <externalReference r:id="rId78"/>
  </externalReferences>
  <definedNames>
    <definedName name="_____D1" localSheetId="34">#REF!</definedName>
    <definedName name="_____D1" localSheetId="35">#REF!</definedName>
    <definedName name="_____D1" localSheetId="44">#REF!</definedName>
    <definedName name="_____D1" localSheetId="45">#REF!</definedName>
    <definedName name="_____D1" localSheetId="47">#REF!</definedName>
    <definedName name="_____D1" localSheetId="48">#REF!</definedName>
    <definedName name="_____D1" localSheetId="10">#REF!</definedName>
    <definedName name="_____D1" localSheetId="15">#REF!</definedName>
    <definedName name="_____D1" localSheetId="8">#REF!</definedName>
    <definedName name="_____D1" localSheetId="62">#REF!</definedName>
    <definedName name="_____D1" localSheetId="63">#REF!</definedName>
    <definedName name="_____D1" localSheetId="22">#REF!</definedName>
    <definedName name="_____D1" localSheetId="13">#REF!</definedName>
    <definedName name="_____D1" localSheetId="11">#REF!</definedName>
    <definedName name="_____D1" localSheetId="1">#REF!</definedName>
    <definedName name="_____D1" localSheetId="73">#REF!</definedName>
    <definedName name="_____D1" localSheetId="37">#REF!</definedName>
    <definedName name="_____D1" localSheetId="38">#REF!</definedName>
    <definedName name="_____D1" localSheetId="40">#REF!</definedName>
    <definedName name="_____D1" localSheetId="41">#REF!</definedName>
    <definedName name="_____D1" localSheetId="42">#REF!</definedName>
    <definedName name="_____D1" localSheetId="43">#REF!</definedName>
    <definedName name="_____D1">#REF!</definedName>
    <definedName name="_____D2" localSheetId="34">#REF!</definedName>
    <definedName name="_____D2" localSheetId="35">#REF!</definedName>
    <definedName name="_____D2" localSheetId="44">#REF!</definedName>
    <definedName name="_____D2" localSheetId="45">#REF!</definedName>
    <definedName name="_____D2" localSheetId="47">#REF!</definedName>
    <definedName name="_____D2" localSheetId="48">#REF!</definedName>
    <definedName name="_____D2" localSheetId="10">#REF!</definedName>
    <definedName name="_____D2" localSheetId="15">#REF!</definedName>
    <definedName name="_____D2" localSheetId="8">#REF!</definedName>
    <definedName name="_____D2" localSheetId="62">#REF!</definedName>
    <definedName name="_____D2" localSheetId="63">#REF!</definedName>
    <definedName name="_____D2" localSheetId="22">#REF!</definedName>
    <definedName name="_____D2" localSheetId="13">#REF!</definedName>
    <definedName name="_____D2" localSheetId="11">#REF!</definedName>
    <definedName name="_____D2" localSheetId="1">#REF!</definedName>
    <definedName name="_____D2" localSheetId="73">#REF!</definedName>
    <definedName name="_____D2" localSheetId="37">#REF!</definedName>
    <definedName name="_____D2" localSheetId="38">#REF!</definedName>
    <definedName name="_____D2" localSheetId="40">#REF!</definedName>
    <definedName name="_____D2" localSheetId="41">#REF!</definedName>
    <definedName name="_____D2" localSheetId="42">#REF!</definedName>
    <definedName name="_____D2" localSheetId="43">#REF!</definedName>
    <definedName name="_____D2">#REF!</definedName>
    <definedName name="_____D3" localSheetId="34">#REF!</definedName>
    <definedName name="_____D3" localSheetId="35">#REF!</definedName>
    <definedName name="_____D3" localSheetId="44">#REF!</definedName>
    <definedName name="_____D3" localSheetId="45">#REF!</definedName>
    <definedName name="_____D3" localSheetId="47">#REF!</definedName>
    <definedName name="_____D3" localSheetId="48">#REF!</definedName>
    <definedName name="_____D3" localSheetId="10">#REF!</definedName>
    <definedName name="_____D3" localSheetId="15">#REF!</definedName>
    <definedName name="_____D3" localSheetId="8">#REF!</definedName>
    <definedName name="_____D3" localSheetId="62">#REF!</definedName>
    <definedName name="_____D3" localSheetId="63">#REF!</definedName>
    <definedName name="_____D3" localSheetId="22">#REF!</definedName>
    <definedName name="_____D3" localSheetId="13">#REF!</definedName>
    <definedName name="_____D3" localSheetId="11">#REF!</definedName>
    <definedName name="_____D3" localSheetId="1">#REF!</definedName>
    <definedName name="_____D3" localSheetId="73">#REF!</definedName>
    <definedName name="_____D3" localSheetId="37">#REF!</definedName>
    <definedName name="_____D3" localSheetId="38">#REF!</definedName>
    <definedName name="_____D3" localSheetId="40">#REF!</definedName>
    <definedName name="_____D3" localSheetId="41">#REF!</definedName>
    <definedName name="_____D3" localSheetId="42">#REF!</definedName>
    <definedName name="_____D3" localSheetId="43">#REF!</definedName>
    <definedName name="_____D3">#REF!</definedName>
    <definedName name="____Ok1">[1]Cal_help!$B$7</definedName>
    <definedName name="___D1" localSheetId="34">#REF!</definedName>
    <definedName name="___D1" localSheetId="35">#REF!</definedName>
    <definedName name="___D1" localSheetId="44">#REF!</definedName>
    <definedName name="___D1" localSheetId="45">#REF!</definedName>
    <definedName name="___D1" localSheetId="47">#REF!</definedName>
    <definedName name="___D1" localSheetId="48">#REF!</definedName>
    <definedName name="___D1" localSheetId="10">#REF!</definedName>
    <definedName name="___D1" localSheetId="15">#REF!</definedName>
    <definedName name="___D1" localSheetId="8">#REF!</definedName>
    <definedName name="___D1" localSheetId="62">#REF!</definedName>
    <definedName name="___D1" localSheetId="63">#REF!</definedName>
    <definedName name="___D1" localSheetId="22">#REF!</definedName>
    <definedName name="___D1" localSheetId="13">#REF!</definedName>
    <definedName name="___D1" localSheetId="11">#REF!</definedName>
    <definedName name="___D1" localSheetId="1">#REF!</definedName>
    <definedName name="___D1" localSheetId="73">#REF!</definedName>
    <definedName name="___D1" localSheetId="37">#REF!</definedName>
    <definedName name="___D1" localSheetId="38">#REF!</definedName>
    <definedName name="___D1" localSheetId="40">#REF!</definedName>
    <definedName name="___D1" localSheetId="41">#REF!</definedName>
    <definedName name="___D1" localSheetId="42">#REF!</definedName>
    <definedName name="___D1" localSheetId="43">#REF!</definedName>
    <definedName name="___D1">#REF!</definedName>
    <definedName name="___D2" localSheetId="34">#REF!</definedName>
    <definedName name="___D2" localSheetId="35">#REF!</definedName>
    <definedName name="___D2" localSheetId="44">#REF!</definedName>
    <definedName name="___D2" localSheetId="45">#REF!</definedName>
    <definedName name="___D2" localSheetId="47">#REF!</definedName>
    <definedName name="___D2" localSheetId="48">#REF!</definedName>
    <definedName name="___D2" localSheetId="10">#REF!</definedName>
    <definedName name="___D2" localSheetId="15">#REF!</definedName>
    <definedName name="___D2" localSheetId="8">#REF!</definedName>
    <definedName name="___D2" localSheetId="62">#REF!</definedName>
    <definedName name="___D2" localSheetId="63">#REF!</definedName>
    <definedName name="___D2" localSheetId="22">#REF!</definedName>
    <definedName name="___D2" localSheetId="13">#REF!</definedName>
    <definedName name="___D2" localSheetId="11">#REF!</definedName>
    <definedName name="___D2" localSheetId="1">#REF!</definedName>
    <definedName name="___D2" localSheetId="73">#REF!</definedName>
    <definedName name="___D2" localSheetId="37">#REF!</definedName>
    <definedName name="___D2" localSheetId="38">#REF!</definedName>
    <definedName name="___D2" localSheetId="40">#REF!</definedName>
    <definedName name="___D2" localSheetId="41">#REF!</definedName>
    <definedName name="___D2" localSheetId="42">#REF!</definedName>
    <definedName name="___D2" localSheetId="43">#REF!</definedName>
    <definedName name="___D2">#REF!</definedName>
    <definedName name="___D3" localSheetId="34">#REF!</definedName>
    <definedName name="___D3" localSheetId="35">#REF!</definedName>
    <definedName name="___D3" localSheetId="44">#REF!</definedName>
    <definedName name="___D3" localSheetId="45">#REF!</definedName>
    <definedName name="___D3" localSheetId="47">#REF!</definedName>
    <definedName name="___D3" localSheetId="48">#REF!</definedName>
    <definedName name="___D3" localSheetId="10">#REF!</definedName>
    <definedName name="___D3" localSheetId="15">#REF!</definedName>
    <definedName name="___D3" localSheetId="8">#REF!</definedName>
    <definedName name="___D3" localSheetId="62">#REF!</definedName>
    <definedName name="___D3" localSheetId="63">#REF!</definedName>
    <definedName name="___D3" localSheetId="22">#REF!</definedName>
    <definedName name="___D3" localSheetId="13">#REF!</definedName>
    <definedName name="___D3" localSheetId="11">#REF!</definedName>
    <definedName name="___D3" localSheetId="1">#REF!</definedName>
    <definedName name="___D3" localSheetId="73">#REF!</definedName>
    <definedName name="___D3" localSheetId="37">#REF!</definedName>
    <definedName name="___D3" localSheetId="38">#REF!</definedName>
    <definedName name="___D3" localSheetId="40">#REF!</definedName>
    <definedName name="___D3" localSheetId="41">#REF!</definedName>
    <definedName name="___D3" localSheetId="42">#REF!</definedName>
    <definedName name="___D3" localSheetId="43">#REF!</definedName>
    <definedName name="___D3">#REF!</definedName>
    <definedName name="___Ok1">[1]Cal_help!$B$7</definedName>
    <definedName name="__D1" localSheetId="34">#REF!</definedName>
    <definedName name="__D1" localSheetId="35">#REF!</definedName>
    <definedName name="__D1" localSheetId="44">#REF!</definedName>
    <definedName name="__D1" localSheetId="45">#REF!</definedName>
    <definedName name="__D1" localSheetId="47">#REF!</definedName>
    <definedName name="__D1" localSheetId="48">#REF!</definedName>
    <definedName name="__D1" localSheetId="10">#REF!</definedName>
    <definedName name="__D1" localSheetId="15">#REF!</definedName>
    <definedName name="__D1" localSheetId="8">#REF!</definedName>
    <definedName name="__D1" localSheetId="62">#REF!</definedName>
    <definedName name="__D1" localSheetId="63">#REF!</definedName>
    <definedName name="__D1" localSheetId="22">#REF!</definedName>
    <definedName name="__D1" localSheetId="13">#REF!</definedName>
    <definedName name="__D1" localSheetId="11">#REF!</definedName>
    <definedName name="__D1" localSheetId="1">#REF!</definedName>
    <definedName name="__D1" localSheetId="73">#REF!</definedName>
    <definedName name="__D1" localSheetId="37">#REF!</definedName>
    <definedName name="__D1" localSheetId="38">#REF!</definedName>
    <definedName name="__D1" localSheetId="40">#REF!</definedName>
    <definedName name="__D1" localSheetId="41">#REF!</definedName>
    <definedName name="__D1" localSheetId="42">#REF!</definedName>
    <definedName name="__D1" localSheetId="43">#REF!</definedName>
    <definedName name="__D1">#REF!</definedName>
    <definedName name="__D2" localSheetId="34">#REF!</definedName>
    <definedName name="__D2" localSheetId="35">#REF!</definedName>
    <definedName name="__D2" localSheetId="44">#REF!</definedName>
    <definedName name="__D2" localSheetId="45">#REF!</definedName>
    <definedName name="__D2" localSheetId="47">#REF!</definedName>
    <definedName name="__D2" localSheetId="48">#REF!</definedName>
    <definedName name="__D2" localSheetId="10">#REF!</definedName>
    <definedName name="__D2" localSheetId="15">#REF!</definedName>
    <definedName name="__D2" localSheetId="8">#REF!</definedName>
    <definedName name="__D2" localSheetId="62">#REF!</definedName>
    <definedName name="__D2" localSheetId="63">#REF!</definedName>
    <definedName name="__D2" localSheetId="22">#REF!</definedName>
    <definedName name="__D2" localSheetId="13">#REF!</definedName>
    <definedName name="__D2" localSheetId="11">#REF!</definedName>
    <definedName name="__D2" localSheetId="1">#REF!</definedName>
    <definedName name="__D2" localSheetId="73">#REF!</definedName>
    <definedName name="__D2" localSheetId="37">#REF!</definedName>
    <definedName name="__D2" localSheetId="38">#REF!</definedName>
    <definedName name="__D2" localSheetId="40">#REF!</definedName>
    <definedName name="__D2" localSheetId="41">#REF!</definedName>
    <definedName name="__D2" localSheetId="42">#REF!</definedName>
    <definedName name="__D2" localSheetId="43">#REF!</definedName>
    <definedName name="__D2">#REF!</definedName>
    <definedName name="__D3" localSheetId="34">#REF!</definedName>
    <definedName name="__D3" localSheetId="35">#REF!</definedName>
    <definedName name="__D3" localSheetId="44">#REF!</definedName>
    <definedName name="__D3" localSheetId="45">#REF!</definedName>
    <definedName name="__D3" localSheetId="47">#REF!</definedName>
    <definedName name="__D3" localSheetId="48">#REF!</definedName>
    <definedName name="__D3" localSheetId="10">#REF!</definedName>
    <definedName name="__D3" localSheetId="15">#REF!</definedName>
    <definedName name="__D3" localSheetId="8">#REF!</definedName>
    <definedName name="__D3" localSheetId="62">#REF!</definedName>
    <definedName name="__D3" localSheetId="63">#REF!</definedName>
    <definedName name="__D3" localSheetId="22">#REF!</definedName>
    <definedName name="__D3" localSheetId="13">#REF!</definedName>
    <definedName name="__D3" localSheetId="11">#REF!</definedName>
    <definedName name="__D3" localSheetId="1">#REF!</definedName>
    <definedName name="__D3" localSheetId="73">#REF!</definedName>
    <definedName name="__D3" localSheetId="37">#REF!</definedName>
    <definedName name="__D3" localSheetId="38">#REF!</definedName>
    <definedName name="__D3" localSheetId="40">#REF!</definedName>
    <definedName name="__D3" localSheetId="41">#REF!</definedName>
    <definedName name="__D3" localSheetId="42">#REF!</definedName>
    <definedName name="__D3" localSheetId="43">#REF!</definedName>
    <definedName name="__D3">#REF!</definedName>
    <definedName name="__Ok1">[1]Cal_help!$B$7</definedName>
    <definedName name="_AAA185" localSheetId="34">#REF!</definedName>
    <definedName name="_AAA185" localSheetId="35">#REF!</definedName>
    <definedName name="_AAA185" localSheetId="44">#REF!</definedName>
    <definedName name="_AAA185" localSheetId="45">#REF!</definedName>
    <definedName name="_AAA185" localSheetId="47">#REF!</definedName>
    <definedName name="_AAA185" localSheetId="48">#REF!</definedName>
    <definedName name="_AAA185" localSheetId="10">#REF!</definedName>
    <definedName name="_AAA185" localSheetId="15">#REF!</definedName>
    <definedName name="_AAA185" localSheetId="8">#REF!</definedName>
    <definedName name="_AAA185" localSheetId="62">#REF!</definedName>
    <definedName name="_AAA185" localSheetId="63">#REF!</definedName>
    <definedName name="_AAA185" localSheetId="22">#REF!</definedName>
    <definedName name="_AAA185" localSheetId="13">#REF!</definedName>
    <definedName name="_AAA185" localSheetId="11">#REF!</definedName>
    <definedName name="_AAA185" localSheetId="1">#REF!</definedName>
    <definedName name="_AAA185" localSheetId="73">#REF!</definedName>
    <definedName name="_AAA185" localSheetId="37">#REF!</definedName>
    <definedName name="_AAA185" localSheetId="38">#REF!</definedName>
    <definedName name="_AAA185" localSheetId="40">#REF!</definedName>
    <definedName name="_AAA185" localSheetId="41">#REF!</definedName>
    <definedName name="_AAA185" localSheetId="42">#REF!</definedName>
    <definedName name="_AAA185" localSheetId="43">#REF!</definedName>
    <definedName name="_AAA185">#REF!</definedName>
    <definedName name="_BSK203" localSheetId="34">#REF!</definedName>
    <definedName name="_BSK203" localSheetId="35">#REF!</definedName>
    <definedName name="_BSK203" localSheetId="44">#REF!</definedName>
    <definedName name="_BSK203" localSheetId="45">#REF!</definedName>
    <definedName name="_BSK203" localSheetId="47">#REF!</definedName>
    <definedName name="_BSK203" localSheetId="48">#REF!</definedName>
    <definedName name="_BSK203" localSheetId="10">#REF!</definedName>
    <definedName name="_BSK203" localSheetId="15">#REF!</definedName>
    <definedName name="_BSK203" localSheetId="8">#REF!</definedName>
    <definedName name="_BSK203" localSheetId="62">#REF!</definedName>
    <definedName name="_BSK203" localSheetId="63">#REF!</definedName>
    <definedName name="_BSK203" localSheetId="22">#REF!</definedName>
    <definedName name="_BSK203" localSheetId="13">#REF!</definedName>
    <definedName name="_BSK203" localSheetId="11">#REF!</definedName>
    <definedName name="_BSK203" localSheetId="1">#REF!</definedName>
    <definedName name="_BSK203" localSheetId="73">#REF!</definedName>
    <definedName name="_BSK203" localSheetId="37">#REF!</definedName>
    <definedName name="_BSK203" localSheetId="38">#REF!</definedName>
    <definedName name="_BSK203" localSheetId="40">#REF!</definedName>
    <definedName name="_BSK203" localSheetId="41">#REF!</definedName>
    <definedName name="_BSK203" localSheetId="42">#REF!</definedName>
    <definedName name="_BSK203" localSheetId="43">#REF!</definedName>
    <definedName name="_BSK203">#REF!</definedName>
    <definedName name="_BSK213" localSheetId="34">#REF!</definedName>
    <definedName name="_BSK213" localSheetId="35">#REF!</definedName>
    <definedName name="_BSK213" localSheetId="44">#REF!</definedName>
    <definedName name="_BSK213" localSheetId="45">#REF!</definedName>
    <definedName name="_BSK213" localSheetId="47">#REF!</definedName>
    <definedName name="_BSK213" localSheetId="48">#REF!</definedName>
    <definedName name="_BSK213" localSheetId="10">#REF!</definedName>
    <definedName name="_BSK213" localSheetId="15">#REF!</definedName>
    <definedName name="_BSK213" localSheetId="8">#REF!</definedName>
    <definedName name="_BSK213" localSheetId="62">#REF!</definedName>
    <definedName name="_BSK213" localSheetId="63">#REF!</definedName>
    <definedName name="_BSK213" localSheetId="22">#REF!</definedName>
    <definedName name="_BSK213" localSheetId="13">#REF!</definedName>
    <definedName name="_BSK213" localSheetId="11">#REF!</definedName>
    <definedName name="_BSK213" localSheetId="1">#REF!</definedName>
    <definedName name="_BSK213" localSheetId="73">#REF!</definedName>
    <definedName name="_BSK213" localSheetId="37">#REF!</definedName>
    <definedName name="_BSK213" localSheetId="38">#REF!</definedName>
    <definedName name="_BSK213" localSheetId="40">#REF!</definedName>
    <definedName name="_BSK213" localSheetId="41">#REF!</definedName>
    <definedName name="_BSK213" localSheetId="42">#REF!</definedName>
    <definedName name="_BSK213" localSheetId="43">#REF!</definedName>
    <definedName name="_BSK213">#REF!</definedName>
    <definedName name="_D1" localSheetId="34">#REF!</definedName>
    <definedName name="_D1" localSheetId="35">#REF!</definedName>
    <definedName name="_D1" localSheetId="44">#REF!</definedName>
    <definedName name="_D1" localSheetId="45">#REF!</definedName>
    <definedName name="_D1" localSheetId="47">#REF!</definedName>
    <definedName name="_D1" localSheetId="48">#REF!</definedName>
    <definedName name="_D1" localSheetId="10">#REF!</definedName>
    <definedName name="_D1" localSheetId="15">#REF!</definedName>
    <definedName name="_D1" localSheetId="8">#REF!</definedName>
    <definedName name="_D1" localSheetId="62">#REF!</definedName>
    <definedName name="_D1" localSheetId="63">#REF!</definedName>
    <definedName name="_D1" localSheetId="22">#REF!</definedName>
    <definedName name="_D1" localSheetId="13">#REF!</definedName>
    <definedName name="_D1" localSheetId="11">#REF!</definedName>
    <definedName name="_D1" localSheetId="1">#REF!</definedName>
    <definedName name="_D1" localSheetId="73">#REF!</definedName>
    <definedName name="_D1" localSheetId="37">#REF!</definedName>
    <definedName name="_D1" localSheetId="38">#REF!</definedName>
    <definedName name="_D1" localSheetId="40">#REF!</definedName>
    <definedName name="_D1" localSheetId="41">#REF!</definedName>
    <definedName name="_D1" localSheetId="42">#REF!</definedName>
    <definedName name="_D1" localSheetId="43">#REF!</definedName>
    <definedName name="_D1">#REF!</definedName>
    <definedName name="_D2" localSheetId="34">#REF!</definedName>
    <definedName name="_D2" localSheetId="35">#REF!</definedName>
    <definedName name="_D2" localSheetId="44">#REF!</definedName>
    <definedName name="_D2" localSheetId="45">#REF!</definedName>
    <definedName name="_D2" localSheetId="47">#REF!</definedName>
    <definedName name="_D2" localSheetId="48">#REF!</definedName>
    <definedName name="_D2" localSheetId="10">#REF!</definedName>
    <definedName name="_D2" localSheetId="15">#REF!</definedName>
    <definedName name="_D2" localSheetId="8">#REF!</definedName>
    <definedName name="_D2" localSheetId="62">#REF!</definedName>
    <definedName name="_D2" localSheetId="63">#REF!</definedName>
    <definedName name="_D2" localSheetId="22">#REF!</definedName>
    <definedName name="_D2" localSheetId="13">#REF!</definedName>
    <definedName name="_D2" localSheetId="11">#REF!</definedName>
    <definedName name="_D2" localSheetId="1">#REF!</definedName>
    <definedName name="_D2" localSheetId="73">#REF!</definedName>
    <definedName name="_D2" localSheetId="37">#REF!</definedName>
    <definedName name="_D2" localSheetId="38">#REF!</definedName>
    <definedName name="_D2" localSheetId="40">#REF!</definedName>
    <definedName name="_D2" localSheetId="41">#REF!</definedName>
    <definedName name="_D2" localSheetId="42">#REF!</definedName>
    <definedName name="_D2" localSheetId="43">#REF!</definedName>
    <definedName name="_D2">#REF!</definedName>
    <definedName name="_D3" localSheetId="34">#REF!</definedName>
    <definedName name="_D3" localSheetId="35">#REF!</definedName>
    <definedName name="_D3" localSheetId="44">#REF!</definedName>
    <definedName name="_D3" localSheetId="45">#REF!</definedName>
    <definedName name="_D3" localSheetId="47">#REF!</definedName>
    <definedName name="_D3" localSheetId="48">#REF!</definedName>
    <definedName name="_D3" localSheetId="10">#REF!</definedName>
    <definedName name="_D3" localSheetId="15">#REF!</definedName>
    <definedName name="_D3" localSheetId="8">#REF!</definedName>
    <definedName name="_D3" localSheetId="62">#REF!</definedName>
    <definedName name="_D3" localSheetId="63">#REF!</definedName>
    <definedName name="_D3" localSheetId="22">#REF!</definedName>
    <definedName name="_D3" localSheetId="13">#REF!</definedName>
    <definedName name="_D3" localSheetId="11">#REF!</definedName>
    <definedName name="_D3" localSheetId="1">#REF!</definedName>
    <definedName name="_D3" localSheetId="73">#REF!</definedName>
    <definedName name="_D3" localSheetId="37">#REF!</definedName>
    <definedName name="_D3" localSheetId="38">#REF!</definedName>
    <definedName name="_D3" localSheetId="40">#REF!</definedName>
    <definedName name="_D3" localSheetId="41">#REF!</definedName>
    <definedName name="_D3" localSheetId="42">#REF!</definedName>
    <definedName name="_D3" localSheetId="43">#REF!</definedName>
    <definedName name="_D3">#REF!</definedName>
    <definedName name="_Ok1">[1]Cal_help!$B$7</definedName>
    <definedName name="_Order1" hidden="1">255</definedName>
    <definedName name="_Order2" hidden="1">255</definedName>
    <definedName name="_SB203" localSheetId="34">#REF!</definedName>
    <definedName name="_SB203" localSheetId="35">#REF!</definedName>
    <definedName name="_SB203" localSheetId="44">#REF!</definedName>
    <definedName name="_SB203" localSheetId="45">#REF!</definedName>
    <definedName name="_SB203" localSheetId="47">#REF!</definedName>
    <definedName name="_SB203" localSheetId="48">#REF!</definedName>
    <definedName name="_SB203" localSheetId="10">#REF!</definedName>
    <definedName name="_SB203" localSheetId="15">#REF!</definedName>
    <definedName name="_SB203" localSheetId="8">#REF!</definedName>
    <definedName name="_SB203" localSheetId="62">#REF!</definedName>
    <definedName name="_SB203" localSheetId="63">#REF!</definedName>
    <definedName name="_SB203" localSheetId="22">#REF!</definedName>
    <definedName name="_SB203" localSheetId="13">#REF!</definedName>
    <definedName name="_SB203" localSheetId="11">#REF!</definedName>
    <definedName name="_SB203" localSheetId="1">#REF!</definedName>
    <definedName name="_SB203" localSheetId="73">#REF!</definedName>
    <definedName name="_SB203" localSheetId="37">#REF!</definedName>
    <definedName name="_SB203" localSheetId="38">#REF!</definedName>
    <definedName name="_SB203" localSheetId="40">#REF!</definedName>
    <definedName name="_SB203" localSheetId="41">#REF!</definedName>
    <definedName name="_SB203" localSheetId="42">#REF!</definedName>
    <definedName name="_SB203" localSheetId="43">#REF!</definedName>
    <definedName name="_SB203">#REF!</definedName>
    <definedName name="_SK203" localSheetId="34">#REF!</definedName>
    <definedName name="_SK203" localSheetId="35">#REF!</definedName>
    <definedName name="_SK203" localSheetId="44">#REF!</definedName>
    <definedName name="_SK203" localSheetId="45">#REF!</definedName>
    <definedName name="_SK203" localSheetId="47">#REF!</definedName>
    <definedName name="_SK203" localSheetId="48">#REF!</definedName>
    <definedName name="_SK203" localSheetId="10">#REF!</definedName>
    <definedName name="_SK203" localSheetId="15">#REF!</definedName>
    <definedName name="_SK203" localSheetId="8">#REF!</definedName>
    <definedName name="_SK203" localSheetId="62">#REF!</definedName>
    <definedName name="_SK203" localSheetId="63">#REF!</definedName>
    <definedName name="_SK203" localSheetId="22">#REF!</definedName>
    <definedName name="_SK203" localSheetId="13">#REF!</definedName>
    <definedName name="_SK203" localSheetId="11">#REF!</definedName>
    <definedName name="_SK203" localSheetId="1">#REF!</definedName>
    <definedName name="_SK203" localSheetId="73">#REF!</definedName>
    <definedName name="_SK203" localSheetId="37">#REF!</definedName>
    <definedName name="_SK203" localSheetId="38">#REF!</definedName>
    <definedName name="_SK203" localSheetId="40">#REF!</definedName>
    <definedName name="_SK203" localSheetId="41">#REF!</definedName>
    <definedName name="_SK203" localSheetId="42">#REF!</definedName>
    <definedName name="_SK203" localSheetId="43">#REF!</definedName>
    <definedName name="_SK203">#REF!</definedName>
    <definedName name="aaaaa" localSheetId="34">#REF!</definedName>
    <definedName name="aaaaa" localSheetId="35">#REF!</definedName>
    <definedName name="aaaaa" localSheetId="44">#REF!</definedName>
    <definedName name="aaaaa" localSheetId="45">#REF!</definedName>
    <definedName name="aaaaa" localSheetId="47">#REF!</definedName>
    <definedName name="aaaaa" localSheetId="48">#REF!</definedName>
    <definedName name="aaaaa" localSheetId="10">#REF!</definedName>
    <definedName name="aaaaa" localSheetId="15">#REF!</definedName>
    <definedName name="aaaaa" localSheetId="8">#REF!</definedName>
    <definedName name="aaaaa" localSheetId="62">#REF!</definedName>
    <definedName name="aaaaa" localSheetId="63">#REF!</definedName>
    <definedName name="aaaaa" localSheetId="22">#REF!</definedName>
    <definedName name="aaaaa" localSheetId="13">#REF!</definedName>
    <definedName name="aaaaa" localSheetId="11">#REF!</definedName>
    <definedName name="aaaaa" localSheetId="1">#REF!</definedName>
    <definedName name="aaaaa" localSheetId="73">#REF!</definedName>
    <definedName name="aaaaa" localSheetId="37">#REF!</definedName>
    <definedName name="aaaaa" localSheetId="38">#REF!</definedName>
    <definedName name="aaaaa" localSheetId="40">#REF!</definedName>
    <definedName name="aaaaa" localSheetId="41">#REF!</definedName>
    <definedName name="aaaaa" localSheetId="42">#REF!</definedName>
    <definedName name="aaaaa" localSheetId="43">#REF!</definedName>
    <definedName name="aaaaa">#REF!</definedName>
    <definedName name="AAAAAK203" localSheetId="34">#REF!</definedName>
    <definedName name="AAAAAK203" localSheetId="35">#REF!</definedName>
    <definedName name="AAAAAK203" localSheetId="44">#REF!</definedName>
    <definedName name="AAAAAK203" localSheetId="45">#REF!</definedName>
    <definedName name="AAAAAK203" localSheetId="47">#REF!</definedName>
    <definedName name="AAAAAK203" localSheetId="48">#REF!</definedName>
    <definedName name="AAAAAK203" localSheetId="10">#REF!</definedName>
    <definedName name="AAAAAK203" localSheetId="15">#REF!</definedName>
    <definedName name="AAAAAK203" localSheetId="8">#REF!</definedName>
    <definedName name="AAAAAK203" localSheetId="62">#REF!</definedName>
    <definedName name="AAAAAK203" localSheetId="63">#REF!</definedName>
    <definedName name="AAAAAK203" localSheetId="22">#REF!</definedName>
    <definedName name="AAAAAK203" localSheetId="13">#REF!</definedName>
    <definedName name="AAAAAK203" localSheetId="11">#REF!</definedName>
    <definedName name="AAAAAK203" localSheetId="1">#REF!</definedName>
    <definedName name="AAAAAK203" localSheetId="73">#REF!</definedName>
    <definedName name="AAAAAK203" localSheetId="37">#REF!</definedName>
    <definedName name="AAAAAK203" localSheetId="38">#REF!</definedName>
    <definedName name="AAAAAK203" localSheetId="40">#REF!</definedName>
    <definedName name="AAAAAK203" localSheetId="41">#REF!</definedName>
    <definedName name="AAAAAK203" localSheetId="42">#REF!</definedName>
    <definedName name="AAAAAK203" localSheetId="43">#REF!</definedName>
    <definedName name="AAAAAK203">#REF!</definedName>
    <definedName name="AAAK203" localSheetId="34">#REF!</definedName>
    <definedName name="AAAK203" localSheetId="35">#REF!</definedName>
    <definedName name="AAAK203" localSheetId="44">#REF!</definedName>
    <definedName name="AAAK203" localSheetId="45">#REF!</definedName>
    <definedName name="AAAK203" localSheetId="47">#REF!</definedName>
    <definedName name="AAAK203" localSheetId="48">#REF!</definedName>
    <definedName name="AAAK203" localSheetId="10">#REF!</definedName>
    <definedName name="AAAK203" localSheetId="15">#REF!</definedName>
    <definedName name="AAAK203" localSheetId="8">#REF!</definedName>
    <definedName name="AAAK203" localSheetId="62">#REF!</definedName>
    <definedName name="AAAK203" localSheetId="63">#REF!</definedName>
    <definedName name="AAAK203" localSheetId="22">#REF!</definedName>
    <definedName name="AAAK203" localSheetId="13">#REF!</definedName>
    <definedName name="AAAK203" localSheetId="11">#REF!</definedName>
    <definedName name="AAAK203" localSheetId="1">#REF!</definedName>
    <definedName name="AAAK203" localSheetId="73">#REF!</definedName>
    <definedName name="AAAK203" localSheetId="37">#REF!</definedName>
    <definedName name="AAAK203" localSheetId="38">#REF!</definedName>
    <definedName name="AAAK203" localSheetId="40">#REF!</definedName>
    <definedName name="AAAK203" localSheetId="41">#REF!</definedName>
    <definedName name="AAAK203" localSheetId="42">#REF!</definedName>
    <definedName name="AAAK203" localSheetId="43">#REF!</definedName>
    <definedName name="AAAK203">#REF!</definedName>
    <definedName name="bgbear" localSheetId="34">#REF!,#REF!,#REF!,#REF!,#REF!,#REF!,#REF!,#REF!,#REF!,#REF!,#REF!,#REF!,#REF!</definedName>
    <definedName name="bgbear" localSheetId="35">#REF!,#REF!,#REF!,#REF!,#REF!,#REF!,#REF!,#REF!,#REF!,#REF!,#REF!,#REF!,#REF!</definedName>
    <definedName name="bgbear" localSheetId="44">#REF!,#REF!,#REF!,#REF!,#REF!,#REF!,#REF!,#REF!,#REF!,#REF!,#REF!,#REF!,#REF!</definedName>
    <definedName name="bgbear" localSheetId="45">#REF!,#REF!,#REF!,#REF!,#REF!,#REF!,#REF!,#REF!,#REF!,#REF!,#REF!,#REF!,#REF!</definedName>
    <definedName name="bgbear" localSheetId="47">#REF!,#REF!,#REF!,#REF!,#REF!,#REF!,#REF!,#REF!,#REF!,#REF!,#REF!,#REF!,#REF!</definedName>
    <definedName name="bgbear" localSheetId="48">#REF!,#REF!,#REF!,#REF!,#REF!,#REF!,#REF!,#REF!,#REF!,#REF!,#REF!,#REF!,#REF!</definedName>
    <definedName name="bgbear" localSheetId="10">#REF!,#REF!,#REF!,#REF!,#REF!,#REF!,#REF!,#REF!,#REF!,#REF!,#REF!,#REF!,#REF!</definedName>
    <definedName name="bgbear" localSheetId="15">#REF!,#REF!,#REF!,#REF!,#REF!,#REF!,#REF!,#REF!,#REF!,#REF!,#REF!,#REF!,#REF!</definedName>
    <definedName name="bgbear" localSheetId="8">#REF!,#REF!,#REF!,#REF!,#REF!,#REF!,#REF!,#REF!,#REF!,#REF!,#REF!,#REF!,#REF!</definedName>
    <definedName name="bgbear" localSheetId="62">#REF!,#REF!,#REF!,#REF!,#REF!,#REF!,#REF!,#REF!,#REF!,#REF!,#REF!,#REF!,#REF!</definedName>
    <definedName name="bgbear" localSheetId="63">#REF!,#REF!,#REF!,#REF!,#REF!,#REF!,#REF!,#REF!,#REF!,#REF!,#REF!,#REF!,#REF!</definedName>
    <definedName name="bgbear" localSheetId="22">#REF!,#REF!,#REF!,#REF!,#REF!,#REF!,#REF!,#REF!,#REF!,#REF!,#REF!,#REF!,#REF!</definedName>
    <definedName name="bgbear" localSheetId="13">#REF!,#REF!,#REF!,#REF!,#REF!,#REF!,#REF!,#REF!,#REF!,#REF!,#REF!,#REF!,#REF!</definedName>
    <definedName name="bgbear" localSheetId="11">#REF!,#REF!,#REF!,#REF!,#REF!,#REF!,#REF!,#REF!,#REF!,#REF!,#REF!,#REF!,#REF!</definedName>
    <definedName name="bgbear" localSheetId="1">#REF!,#REF!,#REF!,#REF!,#REF!,#REF!,#REF!,#REF!,#REF!,#REF!,#REF!,#REF!,#REF!</definedName>
    <definedName name="bgbear" localSheetId="73">#REF!,#REF!,#REF!,#REF!,#REF!,#REF!,#REF!,#REF!,#REF!,#REF!,#REF!,#REF!,#REF!</definedName>
    <definedName name="bgbear" localSheetId="37">#REF!,#REF!,#REF!,#REF!,#REF!,#REF!,#REF!,#REF!,#REF!,#REF!,#REF!,#REF!,#REF!</definedName>
    <definedName name="bgbear" localSheetId="38">#REF!,#REF!,#REF!,#REF!,#REF!,#REF!,#REF!,#REF!,#REF!,#REF!,#REF!,#REF!,#REF!</definedName>
    <definedName name="bgbear" localSheetId="40">#REF!,#REF!,#REF!,#REF!,#REF!,#REF!,#REF!,#REF!,#REF!,#REF!,#REF!,#REF!,#REF!</definedName>
    <definedName name="bgbear" localSheetId="41">#REF!,#REF!,#REF!,#REF!,#REF!,#REF!,#REF!,#REF!,#REF!,#REF!,#REF!,#REF!,#REF!</definedName>
    <definedName name="bgbear" localSheetId="42">#REF!,#REF!,#REF!,#REF!,#REF!,#REF!,#REF!,#REF!,#REF!,#REF!,#REF!,#REF!,#REF!</definedName>
    <definedName name="bgbear" localSheetId="43">#REF!,#REF!,#REF!,#REF!,#REF!,#REF!,#REF!,#REF!,#REF!,#REF!,#REF!,#REF!,#REF!</definedName>
    <definedName name="bgbear">#REF!,#REF!,#REF!,#REF!,#REF!,#REF!,#REF!,#REF!,#REF!,#REF!,#REF!,#REF!,#REF!</definedName>
    <definedName name="Bin_Start">[1]Cal_help!$B$18</definedName>
    <definedName name="Bin_Width">[1]Cal_help!$B$19</definedName>
    <definedName name="bpmd0t" localSheetId="34">[1]!Clear_Content</definedName>
    <definedName name="bpmd0t" localSheetId="35">[1]!Clear_Content</definedName>
    <definedName name="bpmd0t" localSheetId="44">[1]!Clear_Content</definedName>
    <definedName name="bpmd0t" localSheetId="45">[1]!Clear_Content</definedName>
    <definedName name="bpmd0t" localSheetId="47">[1]!Clear_Content</definedName>
    <definedName name="bpmd0t" localSheetId="48">[1]!Clear_Content</definedName>
    <definedName name="bpmd0t" localSheetId="10">[1]!Clear_Content</definedName>
    <definedName name="bpmd0t" localSheetId="15">[1]!Clear_Content</definedName>
    <definedName name="bpmd0t" localSheetId="8">[1]!Clear_Content</definedName>
    <definedName name="bpmd0t" localSheetId="62">[1]!Clear_Content</definedName>
    <definedName name="bpmd0t" localSheetId="63">[1]!Clear_Content</definedName>
    <definedName name="bpmd0t" localSheetId="22">[1]!Clear_Content</definedName>
    <definedName name="bpmd0t" localSheetId="13">[1]!Clear_Content</definedName>
    <definedName name="bpmd0t" localSheetId="11">[1]!Clear_Content</definedName>
    <definedName name="bpmd0t" localSheetId="1">[1]!Clear_Content</definedName>
    <definedName name="bpmd0t" localSheetId="73">[1]!Clear_Content</definedName>
    <definedName name="bpmd0t" localSheetId="37">[1]!Clear_Content</definedName>
    <definedName name="bpmd0t" localSheetId="38">[1]!Clear_Content</definedName>
    <definedName name="bpmd0t" localSheetId="40">[1]!Clear_Content</definedName>
    <definedName name="bpmd0t" localSheetId="41">[1]!Clear_Content</definedName>
    <definedName name="bpmd0t" localSheetId="42">[1]!Clear_Content</definedName>
    <definedName name="bpmd0t" localSheetId="43">[1]!Clear_Content</definedName>
    <definedName name="bpmd0t">[1]!Clear_Content</definedName>
    <definedName name="bpsd6383" localSheetId="34">[1]!Calculation_Automatic</definedName>
    <definedName name="bpsd6383" localSheetId="35">[1]!Calculation_Automatic</definedName>
    <definedName name="bpsd6383" localSheetId="44">[1]!Calculation_Automatic</definedName>
    <definedName name="bpsd6383" localSheetId="45">[1]!Calculation_Automatic</definedName>
    <definedName name="bpsd6383" localSheetId="47">[1]!Calculation_Automatic</definedName>
    <definedName name="bpsd6383" localSheetId="48">[1]!Calculation_Automatic</definedName>
    <definedName name="bpsd6383" localSheetId="10">[1]!Calculation_Automatic</definedName>
    <definedName name="bpsd6383" localSheetId="15">[1]!Calculation_Automatic</definedName>
    <definedName name="bpsd6383" localSheetId="8">[1]!Calculation_Automatic</definedName>
    <definedName name="bpsd6383" localSheetId="62">[1]!Calculation_Automatic</definedName>
    <definedName name="bpsd6383" localSheetId="63">[1]!Calculation_Automatic</definedName>
    <definedName name="bpsd6383" localSheetId="22">[1]!Calculation_Automatic</definedName>
    <definedName name="bpsd6383" localSheetId="13">[1]!Calculation_Automatic</definedName>
    <definedName name="bpsd6383" localSheetId="11">[1]!Calculation_Automatic</definedName>
    <definedName name="bpsd6383" localSheetId="1">[1]!Calculation_Automatic</definedName>
    <definedName name="bpsd6383" localSheetId="73">[1]!Calculation_Automatic</definedName>
    <definedName name="bpsd6383" localSheetId="37">[1]!Calculation_Automatic</definedName>
    <definedName name="bpsd6383" localSheetId="38">[1]!Calculation_Automatic</definedName>
    <definedName name="bpsd6383" localSheetId="40">[1]!Calculation_Automatic</definedName>
    <definedName name="bpsd6383" localSheetId="41">[1]!Calculation_Automatic</definedName>
    <definedName name="bpsd6383" localSheetId="42">[1]!Calculation_Automatic</definedName>
    <definedName name="bpsd6383" localSheetId="43">[1]!Calculation_Automatic</definedName>
    <definedName name="bpsd6383">[1]!Calculation_Automatic</definedName>
    <definedName name="bu" localSheetId="47">[1]!Clear_Data</definedName>
    <definedName name="bu" localSheetId="48">[1]!Clear_Data</definedName>
    <definedName name="bu" localSheetId="10">[1]!Clear_Data</definedName>
    <definedName name="bu" localSheetId="13">[1]!Clear_Data</definedName>
    <definedName name="bu" localSheetId="11">[1]!Clear_Data</definedName>
    <definedName name="bu" localSheetId="38">[1]!Clear_Data</definedName>
    <definedName name="bu" localSheetId="41">[1]!Clear_Data</definedName>
    <definedName name="bu" localSheetId="42">[1]!Clear_Data</definedName>
    <definedName name="bu" localSheetId="43">[1]!Clear_Data</definedName>
    <definedName name="bu">[1]!Clear_Data</definedName>
    <definedName name="businhg" localSheetId="47">[1]!Sheet_Protect</definedName>
    <definedName name="businhg" localSheetId="48">[1]!Sheet_Protect</definedName>
    <definedName name="businhg" localSheetId="10">[1]!Sheet_Protect</definedName>
    <definedName name="businhg" localSheetId="13">[1]!Sheet_Protect</definedName>
    <definedName name="businhg" localSheetId="11">[1]!Sheet_Protect</definedName>
    <definedName name="businhg" localSheetId="38">[1]!Sheet_Protect</definedName>
    <definedName name="businhg" localSheetId="41">[1]!Sheet_Protect</definedName>
    <definedName name="businhg" localSheetId="42">[1]!Sheet_Protect</definedName>
    <definedName name="businhg" localSheetId="43">[1]!Sheet_Protect</definedName>
    <definedName name="businhg">[1]!Sheet_Protect</definedName>
    <definedName name="Calculation_Automatic" localSheetId="34">[1]!Calculation_Automatic</definedName>
    <definedName name="Calculation_Automatic" localSheetId="35">[1]!Calculation_Automatic</definedName>
    <definedName name="Calculation_Automatic" localSheetId="44">[1]!Calculation_Automatic</definedName>
    <definedName name="Calculation_Automatic" localSheetId="45">[1]!Calculation_Automatic</definedName>
    <definedName name="Calculation_Automatic" localSheetId="47">[1]!Calculation_Automatic</definedName>
    <definedName name="Calculation_Automatic" localSheetId="48">[1]!Calculation_Automatic</definedName>
    <definedName name="Calculation_Automatic" localSheetId="10">[1]!Calculation_Automatic</definedName>
    <definedName name="Calculation_Automatic" localSheetId="15">[1]!Calculation_Automatic</definedName>
    <definedName name="Calculation_Automatic" localSheetId="8">[1]!Calculation_Automatic</definedName>
    <definedName name="Calculation_Automatic" localSheetId="62">[1]!Calculation_Automatic</definedName>
    <definedName name="Calculation_Automatic" localSheetId="63">[1]!Calculation_Automatic</definedName>
    <definedName name="Calculation_Automatic" localSheetId="22">[1]!Calculation_Automatic</definedName>
    <definedName name="Calculation_Automatic" localSheetId="13">[1]!Calculation_Automatic</definedName>
    <definedName name="Calculation_Automatic" localSheetId="11">[1]!Calculation_Automatic</definedName>
    <definedName name="Calculation_Automatic" localSheetId="1">[1]!Calculation_Automatic</definedName>
    <definedName name="Calculation_Automatic" localSheetId="73">[1]!Calculation_Automatic</definedName>
    <definedName name="Calculation_Automatic" localSheetId="37">[1]!Calculation_Automatic</definedName>
    <definedName name="Calculation_Automatic" localSheetId="38">[1]!Calculation_Automatic</definedName>
    <definedName name="Calculation_Automatic" localSheetId="40">[1]!Calculation_Automatic</definedName>
    <definedName name="Calculation_Automatic" localSheetId="41">[1]!Calculation_Automatic</definedName>
    <definedName name="Calculation_Automatic" localSheetId="42">[1]!Calculation_Automatic</definedName>
    <definedName name="Calculation_Automatic" localSheetId="43">[1]!Calculation_Automatic</definedName>
    <definedName name="Calculation_Automatic">[1]!Calculation_Automatic</definedName>
    <definedName name="Calculation_Hold" localSheetId="34">[1]!Calculation_Hold</definedName>
    <definedName name="Calculation_Hold" localSheetId="35">[1]!Calculation_Hold</definedName>
    <definedName name="Calculation_Hold" localSheetId="44">[1]!Calculation_Hold</definedName>
    <definedName name="Calculation_Hold" localSheetId="45">[1]!Calculation_Hold</definedName>
    <definedName name="Calculation_Hold" localSheetId="47">[1]!Calculation_Hold</definedName>
    <definedName name="Calculation_Hold" localSheetId="48">[1]!Calculation_Hold</definedName>
    <definedName name="Calculation_Hold" localSheetId="10">[1]!Calculation_Hold</definedName>
    <definedName name="Calculation_Hold" localSheetId="15">[1]!Calculation_Hold</definedName>
    <definedName name="Calculation_Hold" localSheetId="8">[1]!Calculation_Hold</definedName>
    <definedName name="Calculation_Hold" localSheetId="62">[1]!Calculation_Hold</definedName>
    <definedName name="Calculation_Hold" localSheetId="63">[1]!Calculation_Hold</definedName>
    <definedName name="Calculation_Hold" localSheetId="22">[1]!Calculation_Hold</definedName>
    <definedName name="Calculation_Hold" localSheetId="13">[1]!Calculation_Hold</definedName>
    <definedName name="Calculation_Hold" localSheetId="11">[1]!Calculation_Hold</definedName>
    <definedName name="Calculation_Hold" localSheetId="1">[1]!Calculation_Hold</definedName>
    <definedName name="Calculation_Hold" localSheetId="73">[1]!Calculation_Hold</definedName>
    <definedName name="Calculation_Hold" localSheetId="37">[1]!Calculation_Hold</definedName>
    <definedName name="Calculation_Hold" localSheetId="38">[1]!Calculation_Hold</definedName>
    <definedName name="Calculation_Hold" localSheetId="40">[1]!Calculation_Hold</definedName>
    <definedName name="Calculation_Hold" localSheetId="41">[1]!Calculation_Hold</definedName>
    <definedName name="Calculation_Hold" localSheetId="42">[1]!Calculation_Hold</definedName>
    <definedName name="Calculation_Hold" localSheetId="43">[1]!Calculation_Hold</definedName>
    <definedName name="Calculation_Hold">[1]!Calculation_Hold</definedName>
    <definedName name="Clear_AllData" localSheetId="34">[1]!Clear_AllData</definedName>
    <definedName name="Clear_AllData" localSheetId="35">[1]!Clear_AllData</definedName>
    <definedName name="Clear_AllData" localSheetId="44">[1]!Clear_AllData</definedName>
    <definedName name="Clear_AllData" localSheetId="45">[1]!Clear_AllData</definedName>
    <definedName name="Clear_AllData" localSheetId="47">[1]!Clear_AllData</definedName>
    <definedName name="Clear_AllData" localSheetId="48">[1]!Clear_AllData</definedName>
    <definedName name="Clear_AllData" localSheetId="10">[1]!Clear_AllData</definedName>
    <definedName name="Clear_AllData" localSheetId="15">[1]!Clear_AllData</definedName>
    <definedName name="Clear_AllData" localSheetId="8">[1]!Clear_AllData</definedName>
    <definedName name="Clear_AllData" localSheetId="62">[1]!Clear_AllData</definedName>
    <definedName name="Clear_AllData" localSheetId="63">[1]!Clear_AllData</definedName>
    <definedName name="Clear_AllData" localSheetId="22">[1]!Clear_AllData</definedName>
    <definedName name="Clear_AllData" localSheetId="13">[1]!Clear_AllData</definedName>
    <definedName name="Clear_AllData" localSheetId="11">[1]!Clear_AllData</definedName>
    <definedName name="Clear_AllData" localSheetId="1">[1]!Clear_AllData</definedName>
    <definedName name="Clear_AllData" localSheetId="73">[1]!Clear_AllData</definedName>
    <definedName name="Clear_AllData" localSheetId="37">[1]!Clear_AllData</definedName>
    <definedName name="Clear_AllData" localSheetId="38">[1]!Clear_AllData</definedName>
    <definedName name="Clear_AllData" localSheetId="40">[1]!Clear_AllData</definedName>
    <definedName name="Clear_AllData" localSheetId="41">[1]!Clear_AllData</definedName>
    <definedName name="Clear_AllData" localSheetId="42">[1]!Clear_AllData</definedName>
    <definedName name="Clear_AllData" localSheetId="43">[1]!Clear_AllData</definedName>
    <definedName name="Clear_AllData">[1]!Clear_AllData</definedName>
    <definedName name="Clear_Content" localSheetId="34">[1]!Clear_Content</definedName>
    <definedName name="Clear_Content" localSheetId="35">[1]!Clear_Content</definedName>
    <definedName name="Clear_Content" localSheetId="44">[1]!Clear_Content</definedName>
    <definedName name="Clear_Content" localSheetId="45">[1]!Clear_Content</definedName>
    <definedName name="Clear_Content" localSheetId="47">[1]!Clear_Content</definedName>
    <definedName name="Clear_Content" localSheetId="48">[1]!Clear_Content</definedName>
    <definedName name="Clear_Content" localSheetId="10">[1]!Clear_Content</definedName>
    <definedName name="Clear_Content" localSheetId="15">[1]!Clear_Content</definedName>
    <definedName name="Clear_Content" localSheetId="8">[1]!Clear_Content</definedName>
    <definedName name="Clear_Content" localSheetId="62">[1]!Clear_Content</definedName>
    <definedName name="Clear_Content" localSheetId="63">[1]!Clear_Content</definedName>
    <definedName name="Clear_Content" localSheetId="22">[1]!Clear_Content</definedName>
    <definedName name="Clear_Content" localSheetId="13">[1]!Clear_Content</definedName>
    <definedName name="Clear_Content" localSheetId="11">[1]!Clear_Content</definedName>
    <definedName name="Clear_Content" localSheetId="1">[1]!Clear_Content</definedName>
    <definedName name="Clear_Content" localSheetId="73">[1]!Clear_Content</definedName>
    <definedName name="Clear_Content" localSheetId="37">[1]!Clear_Content</definedName>
    <definedName name="Clear_Content" localSheetId="38">[1]!Clear_Content</definedName>
    <definedName name="Clear_Content" localSheetId="40">[1]!Clear_Content</definedName>
    <definedName name="Clear_Content" localSheetId="41">[1]!Clear_Content</definedName>
    <definedName name="Clear_Content" localSheetId="42">[1]!Clear_Content</definedName>
    <definedName name="Clear_Content" localSheetId="43">[1]!Clear_Content</definedName>
    <definedName name="Clear_Content">[1]!Clear_Content</definedName>
    <definedName name="Clear_Data" localSheetId="34">[1]!Clear_Data</definedName>
    <definedName name="Clear_Data" localSheetId="35">[1]!Clear_Data</definedName>
    <definedName name="Clear_Data" localSheetId="44">[1]!Clear_Data</definedName>
    <definedName name="Clear_Data" localSheetId="45">[1]!Clear_Data</definedName>
    <definedName name="Clear_Data" localSheetId="47">[1]!Clear_Data</definedName>
    <definedName name="Clear_Data" localSheetId="48">[1]!Clear_Data</definedName>
    <definedName name="Clear_Data" localSheetId="10">[1]!Clear_Data</definedName>
    <definedName name="Clear_Data" localSheetId="15">[1]!Clear_Data</definedName>
    <definedName name="Clear_Data" localSheetId="8">[1]!Clear_Data</definedName>
    <definedName name="Clear_Data" localSheetId="62">[1]!Clear_Data</definedName>
    <definedName name="Clear_Data" localSheetId="63">[1]!Clear_Data</definedName>
    <definedName name="Clear_Data" localSheetId="22">[1]!Clear_Data</definedName>
    <definedName name="Clear_Data" localSheetId="13">[1]!Clear_Data</definedName>
    <definedName name="Clear_Data" localSheetId="11">[1]!Clear_Data</definedName>
    <definedName name="Clear_Data" localSheetId="1">[1]!Clear_Data</definedName>
    <definedName name="Clear_Data" localSheetId="73">[1]!Clear_Data</definedName>
    <definedName name="Clear_Data" localSheetId="37">[1]!Clear_Data</definedName>
    <definedName name="Clear_Data" localSheetId="38">[1]!Clear_Data</definedName>
    <definedName name="Clear_Data" localSheetId="40">[1]!Clear_Data</definedName>
    <definedName name="Clear_Data" localSheetId="41">[1]!Clear_Data</definedName>
    <definedName name="Clear_Data" localSheetId="42">[1]!Clear_Data</definedName>
    <definedName name="Clear_Data" localSheetId="43">[1]!Clear_Data</definedName>
    <definedName name="Clear_Data">[1]!Clear_Data</definedName>
    <definedName name="Clear_Spec" localSheetId="34">[1]!Clear_Spec</definedName>
    <definedName name="Clear_Spec" localSheetId="35">[1]!Clear_Spec</definedName>
    <definedName name="Clear_Spec" localSheetId="44">[1]!Clear_Spec</definedName>
    <definedName name="Clear_Spec" localSheetId="45">[1]!Clear_Spec</definedName>
    <definedName name="Clear_Spec" localSheetId="47">[1]!Clear_Spec</definedName>
    <definedName name="Clear_Spec" localSheetId="48">[1]!Clear_Spec</definedName>
    <definedName name="Clear_Spec" localSheetId="10">[1]!Clear_Spec</definedName>
    <definedName name="Clear_Spec" localSheetId="15">[1]!Clear_Spec</definedName>
    <definedName name="Clear_Spec" localSheetId="8">[1]!Clear_Spec</definedName>
    <definedName name="Clear_Spec" localSheetId="62">[1]!Clear_Spec</definedName>
    <definedName name="Clear_Spec" localSheetId="63">[1]!Clear_Spec</definedName>
    <definedName name="Clear_Spec" localSheetId="22">[1]!Clear_Spec</definedName>
    <definedName name="Clear_Spec" localSheetId="13">[1]!Clear_Spec</definedName>
    <definedName name="Clear_Spec" localSheetId="11">[1]!Clear_Spec</definedName>
    <definedName name="Clear_Spec" localSheetId="1">[1]!Clear_Spec</definedName>
    <definedName name="Clear_Spec" localSheetId="73">[1]!Clear_Spec</definedName>
    <definedName name="Clear_Spec" localSheetId="37">[1]!Clear_Spec</definedName>
    <definedName name="Clear_Spec" localSheetId="38">[1]!Clear_Spec</definedName>
    <definedName name="Clear_Spec" localSheetId="40">[1]!Clear_Spec</definedName>
    <definedName name="Clear_Spec" localSheetId="41">[1]!Clear_Spec</definedName>
    <definedName name="Clear_Spec" localSheetId="42">[1]!Clear_Spec</definedName>
    <definedName name="Clear_Spec" localSheetId="43">[1]!Clear_Spec</definedName>
    <definedName name="Clear_Spec">[1]!Clear_Spec</definedName>
    <definedName name="cleardata" localSheetId="34">[1]!Clear_Data</definedName>
    <definedName name="cleardata" localSheetId="35">[1]!Clear_Data</definedName>
    <definedName name="cleardata" localSheetId="44">[1]!Clear_Data</definedName>
    <definedName name="cleardata" localSheetId="45">[1]!Clear_Data</definedName>
    <definedName name="cleardata" localSheetId="47">[1]!Clear_Data</definedName>
    <definedName name="cleardata" localSheetId="48">[1]!Clear_Data</definedName>
    <definedName name="cleardata" localSheetId="10">[1]!Clear_Data</definedName>
    <definedName name="cleardata" localSheetId="15">[1]!Clear_Data</definedName>
    <definedName name="cleardata" localSheetId="8">[1]!Clear_Data</definedName>
    <definedName name="cleardata" localSheetId="62">[1]!Clear_Data</definedName>
    <definedName name="cleardata" localSheetId="63">[1]!Clear_Data</definedName>
    <definedName name="cleardata" localSheetId="22">[1]!Clear_Data</definedName>
    <definedName name="cleardata" localSheetId="13">[1]!Clear_Data</definedName>
    <definedName name="cleardata" localSheetId="11">[1]!Clear_Data</definedName>
    <definedName name="cleardata" localSheetId="1">[1]!Clear_Data</definedName>
    <definedName name="cleardata" localSheetId="73">[1]!Clear_Data</definedName>
    <definedName name="cleardata" localSheetId="37">[1]!Clear_Data</definedName>
    <definedName name="cleardata" localSheetId="38">[1]!Clear_Data</definedName>
    <definedName name="cleardata" localSheetId="40">[1]!Clear_Data</definedName>
    <definedName name="cleardata" localSheetId="41">[1]!Clear_Data</definedName>
    <definedName name="cleardata" localSheetId="42">[1]!Clear_Data</definedName>
    <definedName name="cleardata" localSheetId="43">[1]!Clear_Data</definedName>
    <definedName name="cleardata">[1]!Clear_Data</definedName>
    <definedName name="Condition2" localSheetId="34">[2]YIELD!#REF!</definedName>
    <definedName name="Condition2" localSheetId="35">[2]YIELD!#REF!</definedName>
    <definedName name="Condition2" localSheetId="44">[2]YIELD!#REF!</definedName>
    <definedName name="Condition2" localSheetId="45">[2]YIELD!#REF!</definedName>
    <definedName name="Condition2" localSheetId="47">[2]YIELD!#REF!</definedName>
    <definedName name="Condition2" localSheetId="48">[2]YIELD!#REF!</definedName>
    <definedName name="Condition2" localSheetId="10">[2]YIELD!#REF!</definedName>
    <definedName name="Condition2" localSheetId="15">[2]YIELD!#REF!</definedName>
    <definedName name="Condition2" localSheetId="8">[2]YIELD!#REF!</definedName>
    <definedName name="Condition2" localSheetId="62">[2]YIELD!#REF!</definedName>
    <definedName name="Condition2" localSheetId="63">[2]YIELD!#REF!</definedName>
    <definedName name="Condition2" localSheetId="22">[2]YIELD!#REF!</definedName>
    <definedName name="Condition2" localSheetId="13">[2]YIELD!#REF!</definedName>
    <definedName name="Condition2" localSheetId="11">[2]YIELD!#REF!</definedName>
    <definedName name="Condition2" localSheetId="1">[2]YIELD!#REF!</definedName>
    <definedName name="Condition2" localSheetId="73">[2]YIELD!#REF!</definedName>
    <definedName name="Condition2" localSheetId="37">[2]YIELD!#REF!</definedName>
    <definedName name="Condition2" localSheetId="38">[2]YIELD!#REF!</definedName>
    <definedName name="Condition2" localSheetId="40">[2]YIELD!#REF!</definedName>
    <definedName name="Condition2" localSheetId="41">[2]YIELD!#REF!</definedName>
    <definedName name="Condition2" localSheetId="42">[2]YIELD!#REF!</definedName>
    <definedName name="Condition2" localSheetId="43">[2]YIELD!#REF!</definedName>
    <definedName name="Condition2">[2]YIELD!#REF!</definedName>
    <definedName name="Condition3" localSheetId="34">[2]YIELD!#REF!</definedName>
    <definedName name="Condition3" localSheetId="35">[2]YIELD!#REF!</definedName>
    <definedName name="Condition3" localSheetId="44">[2]YIELD!#REF!</definedName>
    <definedName name="Condition3" localSheetId="45">[2]YIELD!#REF!</definedName>
    <definedName name="Condition3" localSheetId="47">[2]YIELD!#REF!</definedName>
    <definedName name="Condition3" localSheetId="48">[2]YIELD!#REF!</definedName>
    <definedName name="Condition3" localSheetId="10">[2]YIELD!#REF!</definedName>
    <definedName name="Condition3" localSheetId="15">[2]YIELD!#REF!</definedName>
    <definedName name="Condition3" localSheetId="8">[2]YIELD!#REF!</definedName>
    <definedName name="Condition3" localSheetId="62">[2]YIELD!#REF!</definedName>
    <definedName name="Condition3" localSheetId="63">[2]YIELD!#REF!</definedName>
    <definedName name="Condition3" localSheetId="22">[2]YIELD!#REF!</definedName>
    <definedName name="Condition3" localSheetId="13">[2]YIELD!#REF!</definedName>
    <definedName name="Condition3" localSheetId="11">[2]YIELD!#REF!</definedName>
    <definedName name="Condition3" localSheetId="1">[2]YIELD!#REF!</definedName>
    <definedName name="Condition3" localSheetId="73">[2]YIELD!#REF!</definedName>
    <definedName name="Condition3" localSheetId="37">[2]YIELD!#REF!</definedName>
    <definedName name="Condition3" localSheetId="38">[2]YIELD!#REF!</definedName>
    <definedName name="Condition3" localSheetId="40">[2]YIELD!#REF!</definedName>
    <definedName name="Condition3" localSheetId="41">[2]YIELD!#REF!</definedName>
    <definedName name="Condition3" localSheetId="42">[2]YIELD!#REF!</definedName>
    <definedName name="Condition3" localSheetId="43">[2]YIELD!#REF!</definedName>
    <definedName name="Condition3">[2]YIELD!#REF!</definedName>
    <definedName name="CPS" localSheetId="34">#REF!</definedName>
    <definedName name="CPS" localSheetId="35">#REF!</definedName>
    <definedName name="CPS" localSheetId="44">#REF!</definedName>
    <definedName name="CPS" localSheetId="45">#REF!</definedName>
    <definedName name="CPS" localSheetId="47">#REF!</definedName>
    <definedName name="CPS" localSheetId="48">#REF!</definedName>
    <definedName name="CPS" localSheetId="10">#REF!</definedName>
    <definedName name="CPS" localSheetId="15">#REF!</definedName>
    <definedName name="CPS" localSheetId="8">#REF!</definedName>
    <definedName name="CPS" localSheetId="62">#REF!</definedName>
    <definedName name="CPS" localSheetId="63">#REF!</definedName>
    <definedName name="CPS" localSheetId="22">#REF!</definedName>
    <definedName name="CPS" localSheetId="13">#REF!</definedName>
    <definedName name="CPS" localSheetId="11">#REF!</definedName>
    <definedName name="CPS" localSheetId="1">#REF!</definedName>
    <definedName name="CPS" localSheetId="73">#REF!</definedName>
    <definedName name="CPS" localSheetId="37">#REF!</definedName>
    <definedName name="CPS" localSheetId="38">#REF!</definedName>
    <definedName name="CPS" localSheetId="40">#REF!</definedName>
    <definedName name="CPS" localSheetId="41">#REF!</definedName>
    <definedName name="CPS" localSheetId="42">#REF!</definedName>
    <definedName name="CPS" localSheetId="43">#REF!</definedName>
    <definedName name="CPS">#REF!</definedName>
    <definedName name="_xlnm.Criteria" localSheetId="34">'[3]raw data'!#REF!</definedName>
    <definedName name="_xlnm.Criteria" localSheetId="35">'[3]raw data'!#REF!</definedName>
    <definedName name="_xlnm.Criteria" localSheetId="44">'[3]raw data'!#REF!</definedName>
    <definedName name="_xlnm.Criteria" localSheetId="45">'[3]raw data'!#REF!</definedName>
    <definedName name="_xlnm.Criteria" localSheetId="47">'[3]raw data'!#REF!</definedName>
    <definedName name="_xlnm.Criteria" localSheetId="48">'[3]raw data'!#REF!</definedName>
    <definedName name="_xlnm.Criteria" localSheetId="10">'[3]raw data'!#REF!</definedName>
    <definedName name="_xlnm.Criteria" localSheetId="15">'[3]raw data'!#REF!</definedName>
    <definedName name="_xlnm.Criteria" localSheetId="8">'[3]raw data'!#REF!</definedName>
    <definedName name="_xlnm.Criteria" localSheetId="62">'[3]raw data'!#REF!</definedName>
    <definedName name="_xlnm.Criteria" localSheetId="63">'[3]raw data'!#REF!</definedName>
    <definedName name="_xlnm.Criteria" localSheetId="22">'[3]raw data'!#REF!</definedName>
    <definedName name="_xlnm.Criteria" localSheetId="13">'[3]raw data'!#REF!</definedName>
    <definedName name="_xlnm.Criteria" localSheetId="11">'[3]raw data'!#REF!</definedName>
    <definedName name="_xlnm.Criteria" localSheetId="1">'[3]raw data'!#REF!</definedName>
    <definedName name="_xlnm.Criteria" localSheetId="73">'[3]raw data'!#REF!</definedName>
    <definedName name="_xlnm.Criteria" localSheetId="37">'[3]raw data'!#REF!</definedName>
    <definedName name="_xlnm.Criteria" localSheetId="38">'[3]raw data'!#REF!</definedName>
    <definedName name="_xlnm.Criteria" localSheetId="40">'[3]raw data'!#REF!</definedName>
    <definedName name="_xlnm.Criteria" localSheetId="41">'[3]raw data'!#REF!</definedName>
    <definedName name="_xlnm.Criteria" localSheetId="42">'[3]raw data'!#REF!</definedName>
    <definedName name="_xlnm.Criteria" localSheetId="43">'[3]raw data'!#REF!</definedName>
    <definedName name="_xlnm.Criteria">'[3]raw data'!#REF!</definedName>
    <definedName name="data">[2]YIELD!$B$58:$B$1557,[2]YIELD!$C$58:$C$1557</definedName>
    <definedName name="Data_Input" localSheetId="34">[1]!Data_Input</definedName>
    <definedName name="Data_Input" localSheetId="35">[1]!Data_Input</definedName>
    <definedName name="Data_Input" localSheetId="44">[1]!Data_Input</definedName>
    <definedName name="Data_Input" localSheetId="45">[1]!Data_Input</definedName>
    <definedName name="Data_Input" localSheetId="47">[1]!Data_Input</definedName>
    <definedName name="Data_Input" localSheetId="48">[1]!Data_Input</definedName>
    <definedName name="Data_Input" localSheetId="10">[1]!Data_Input</definedName>
    <definedName name="Data_Input" localSheetId="15">[1]!Data_Input</definedName>
    <definedName name="Data_Input" localSheetId="8">[1]!Data_Input</definedName>
    <definedName name="Data_Input" localSheetId="62">[1]!Data_Input</definedName>
    <definedName name="Data_Input" localSheetId="63">[1]!Data_Input</definedName>
    <definedName name="Data_Input" localSheetId="22">[1]!Data_Input</definedName>
    <definedName name="Data_Input" localSheetId="13">[1]!Data_Input</definedName>
    <definedName name="Data_Input" localSheetId="11">[1]!Data_Input</definedName>
    <definedName name="Data_Input" localSheetId="1">[1]!Data_Input</definedName>
    <definedName name="Data_Input" localSheetId="73">[1]!Data_Input</definedName>
    <definedName name="Data_Input" localSheetId="37">[1]!Data_Input</definedName>
    <definedName name="Data_Input" localSheetId="38">[1]!Data_Input</definedName>
    <definedName name="Data_Input" localSheetId="40">[1]!Data_Input</definedName>
    <definedName name="Data_Input" localSheetId="41">[1]!Data_Input</definedName>
    <definedName name="Data_Input" localSheetId="42">[1]!Data_Input</definedName>
    <definedName name="Data_Input" localSheetId="43">[1]!Data_Input</definedName>
    <definedName name="Data_Input">[1]!Data_Input</definedName>
    <definedName name="Data_Paste" localSheetId="34">[1]!Data_Paste</definedName>
    <definedName name="Data_Paste" localSheetId="35">[1]!Data_Paste</definedName>
    <definedName name="Data_Paste" localSheetId="44">[1]!Data_Paste</definedName>
    <definedName name="Data_Paste" localSheetId="45">[1]!Data_Paste</definedName>
    <definedName name="Data_Paste" localSheetId="47">[1]!Data_Paste</definedName>
    <definedName name="Data_Paste" localSheetId="48">[1]!Data_Paste</definedName>
    <definedName name="Data_Paste" localSheetId="10">[1]!Data_Paste</definedName>
    <definedName name="Data_Paste" localSheetId="15">[1]!Data_Paste</definedName>
    <definedName name="Data_Paste" localSheetId="8">[1]!Data_Paste</definedName>
    <definedName name="Data_Paste" localSheetId="62">[1]!Data_Paste</definedName>
    <definedName name="Data_Paste" localSheetId="63">[1]!Data_Paste</definedName>
    <definedName name="Data_Paste" localSheetId="22">[1]!Data_Paste</definedName>
    <definedName name="Data_Paste" localSheetId="13">[1]!Data_Paste</definedName>
    <definedName name="Data_Paste" localSheetId="11">[1]!Data_Paste</definedName>
    <definedName name="Data_Paste" localSheetId="1">[1]!Data_Paste</definedName>
    <definedName name="Data_Paste" localSheetId="73">[1]!Data_Paste</definedName>
    <definedName name="Data_Paste" localSheetId="37">[1]!Data_Paste</definedName>
    <definedName name="Data_Paste" localSheetId="38">[1]!Data_Paste</definedName>
    <definedName name="Data_Paste" localSheetId="40">[1]!Data_Paste</definedName>
    <definedName name="Data_Paste" localSheetId="41">[1]!Data_Paste</definedName>
    <definedName name="Data_Paste" localSheetId="42">[1]!Data_Paste</definedName>
    <definedName name="Data_Paste" localSheetId="43">[1]!Data_Paste</definedName>
    <definedName name="Data_Paste">[1]!Data_Paste</definedName>
    <definedName name="_xlnm.Database" localSheetId="34">'[3]raw data'!#REF!</definedName>
    <definedName name="_xlnm.Database" localSheetId="35">'[3]raw data'!#REF!</definedName>
    <definedName name="_xlnm.Database" localSheetId="44">'[3]raw data'!#REF!</definedName>
    <definedName name="_xlnm.Database" localSheetId="45">'[3]raw data'!#REF!</definedName>
    <definedName name="_xlnm.Database" localSheetId="47">'[3]raw data'!#REF!</definedName>
    <definedName name="_xlnm.Database" localSheetId="48">'[3]raw data'!#REF!</definedName>
    <definedName name="_xlnm.Database" localSheetId="10">'[3]raw data'!#REF!</definedName>
    <definedName name="_xlnm.Database" localSheetId="15">'[3]raw data'!#REF!</definedName>
    <definedName name="_xlnm.Database" localSheetId="8">'[3]raw data'!#REF!</definedName>
    <definedName name="_xlnm.Database" localSheetId="62">'[3]raw data'!#REF!</definedName>
    <definedName name="_xlnm.Database" localSheetId="63">'[3]raw data'!#REF!</definedName>
    <definedName name="_xlnm.Database" localSheetId="22">'[3]raw data'!#REF!</definedName>
    <definedName name="_xlnm.Database" localSheetId="13">'[3]raw data'!#REF!</definedName>
    <definedName name="_xlnm.Database" localSheetId="11">'[3]raw data'!#REF!</definedName>
    <definedName name="_xlnm.Database" localSheetId="1">'[3]raw data'!#REF!</definedName>
    <definedName name="_xlnm.Database" localSheetId="73">'[3]raw data'!#REF!</definedName>
    <definedName name="_xlnm.Database" localSheetId="37">'[3]raw data'!#REF!</definedName>
    <definedName name="_xlnm.Database" localSheetId="38">'[3]raw data'!#REF!</definedName>
    <definedName name="_xlnm.Database" localSheetId="40">'[3]raw data'!#REF!</definedName>
    <definedName name="_xlnm.Database" localSheetId="41">'[3]raw data'!#REF!</definedName>
    <definedName name="_xlnm.Database" localSheetId="42">'[3]raw data'!#REF!</definedName>
    <definedName name="_xlnm.Database" localSheetId="43">'[3]raw data'!#REF!</definedName>
    <definedName name="_xlnm.Database">'[3]raw data'!#REF!</definedName>
    <definedName name="datadase" localSheetId="34">'[3]raw data'!#REF!</definedName>
    <definedName name="datadase" localSheetId="35">'[3]raw data'!#REF!</definedName>
    <definedName name="datadase" localSheetId="44">'[3]raw data'!#REF!</definedName>
    <definedName name="datadase" localSheetId="45">'[3]raw data'!#REF!</definedName>
    <definedName name="datadase" localSheetId="47">'[3]raw data'!#REF!</definedName>
    <definedName name="datadase" localSheetId="48">'[3]raw data'!#REF!</definedName>
    <definedName name="datadase" localSheetId="10">'[3]raw data'!#REF!</definedName>
    <definedName name="datadase" localSheetId="15">'[3]raw data'!#REF!</definedName>
    <definedName name="datadase" localSheetId="8">'[3]raw data'!#REF!</definedName>
    <definedName name="datadase" localSheetId="62">'[3]raw data'!#REF!</definedName>
    <definedName name="datadase" localSheetId="63">'[3]raw data'!#REF!</definedName>
    <definedName name="datadase" localSheetId="22">'[3]raw data'!#REF!</definedName>
    <definedName name="datadase" localSheetId="13">'[3]raw data'!#REF!</definedName>
    <definedName name="datadase" localSheetId="11">'[3]raw data'!#REF!</definedName>
    <definedName name="datadase" localSheetId="1">'[3]raw data'!#REF!</definedName>
    <definedName name="datadase" localSheetId="73">'[3]raw data'!#REF!</definedName>
    <definedName name="datadase" localSheetId="37">'[3]raw data'!#REF!</definedName>
    <definedName name="datadase" localSheetId="38">'[3]raw data'!#REF!</definedName>
    <definedName name="datadase" localSheetId="40">'[3]raw data'!#REF!</definedName>
    <definedName name="datadase" localSheetId="41">'[3]raw data'!#REF!</definedName>
    <definedName name="datadase" localSheetId="42">'[3]raw data'!#REF!</definedName>
    <definedName name="datadase" localSheetId="43">'[3]raw data'!#REF!</definedName>
    <definedName name="datadase">'[3]raw data'!#REF!</definedName>
    <definedName name="ert" localSheetId="47">#REF!</definedName>
    <definedName name="ert" localSheetId="48">#REF!</definedName>
    <definedName name="ert" localSheetId="13">#REF!</definedName>
    <definedName name="ert" localSheetId="38">#REF!</definedName>
    <definedName name="ert" localSheetId="41">#REF!</definedName>
    <definedName name="ert" localSheetId="42">#REF!</definedName>
    <definedName name="ert" localSheetId="43">#REF!</definedName>
    <definedName name="ert">#REF!</definedName>
    <definedName name="_xlnm.Extract" localSheetId="34">'[3]raw data'!#REF!</definedName>
    <definedName name="_xlnm.Extract" localSheetId="35">'[3]raw data'!#REF!</definedName>
    <definedName name="_xlnm.Extract" localSheetId="44">'[3]raw data'!#REF!</definedName>
    <definedName name="_xlnm.Extract" localSheetId="45">'[3]raw data'!#REF!</definedName>
    <definedName name="_xlnm.Extract" localSheetId="47">'[3]raw data'!#REF!</definedName>
    <definedName name="_xlnm.Extract" localSheetId="48">'[3]raw data'!#REF!</definedName>
    <definedName name="_xlnm.Extract" localSheetId="10">'[3]raw data'!#REF!</definedName>
    <definedName name="_xlnm.Extract" localSheetId="15">'[3]raw data'!#REF!</definedName>
    <definedName name="_xlnm.Extract" localSheetId="8">'[3]raw data'!#REF!</definedName>
    <definedName name="_xlnm.Extract" localSheetId="62">'[3]raw data'!#REF!</definedName>
    <definedName name="_xlnm.Extract" localSheetId="63">'[3]raw data'!#REF!</definedName>
    <definedName name="_xlnm.Extract" localSheetId="22">'[3]raw data'!#REF!</definedName>
    <definedName name="_xlnm.Extract" localSheetId="13">'[3]raw data'!#REF!</definedName>
    <definedName name="_xlnm.Extract" localSheetId="11">'[3]raw data'!#REF!</definedName>
    <definedName name="_xlnm.Extract" localSheetId="1">'[3]raw data'!#REF!</definedName>
    <definedName name="_xlnm.Extract" localSheetId="73">'[3]raw data'!#REF!</definedName>
    <definedName name="_xlnm.Extract" localSheetId="37">'[3]raw data'!#REF!</definedName>
    <definedName name="_xlnm.Extract" localSheetId="38">'[3]raw data'!#REF!</definedName>
    <definedName name="_xlnm.Extract" localSheetId="40">'[3]raw data'!#REF!</definedName>
    <definedName name="_xlnm.Extract" localSheetId="41">'[3]raw data'!#REF!</definedName>
    <definedName name="_xlnm.Extract" localSheetId="42">'[3]raw data'!#REF!</definedName>
    <definedName name="_xlnm.Extract" localSheetId="43">'[3]raw data'!#REF!</definedName>
    <definedName name="_xlnm.Extract">'[3]raw data'!#REF!</definedName>
    <definedName name="HEADDAYA3" localSheetId="34">#REF!,#REF!,#REF!,#REF!,#REF!,#REF!,#REF!,#REF!,#REF!,#REF!,#REF!,#REF!,#REF!</definedName>
    <definedName name="HEADDAYA3" localSheetId="35">#REF!,#REF!,#REF!,#REF!,#REF!,#REF!,#REF!,#REF!,#REF!,#REF!,#REF!,#REF!,#REF!</definedName>
    <definedName name="HEADDAYA3" localSheetId="44">#REF!,#REF!,#REF!,#REF!,#REF!,#REF!,#REF!,#REF!,#REF!,#REF!,#REF!,#REF!,#REF!</definedName>
    <definedName name="HEADDAYA3" localSheetId="45">#REF!,#REF!,#REF!,#REF!,#REF!,#REF!,#REF!,#REF!,#REF!,#REF!,#REF!,#REF!,#REF!</definedName>
    <definedName name="HEADDAYA3" localSheetId="47">#REF!,#REF!,#REF!,#REF!,#REF!,#REF!,#REF!,#REF!,#REF!,#REF!,#REF!,#REF!,#REF!</definedName>
    <definedName name="HEADDAYA3" localSheetId="48">#REF!,#REF!,#REF!,#REF!,#REF!,#REF!,#REF!,#REF!,#REF!,#REF!,#REF!,#REF!,#REF!</definedName>
    <definedName name="HEADDAYA3" localSheetId="10">#REF!,#REF!,#REF!,#REF!,#REF!,#REF!,#REF!,#REF!,#REF!,#REF!,#REF!,#REF!,#REF!</definedName>
    <definedName name="HEADDAYA3" localSheetId="15">#REF!,#REF!,#REF!,#REF!,#REF!,#REF!,#REF!,#REF!,#REF!,#REF!,#REF!,#REF!,#REF!</definedName>
    <definedName name="HEADDAYA3" localSheetId="8">#REF!,#REF!,#REF!,#REF!,#REF!,#REF!,#REF!,#REF!,#REF!,#REF!,#REF!,#REF!,#REF!</definedName>
    <definedName name="HEADDAYA3" localSheetId="62">#REF!,#REF!,#REF!,#REF!,#REF!,#REF!,#REF!,#REF!,#REF!,#REF!,#REF!,#REF!,#REF!</definedName>
    <definedName name="HEADDAYA3" localSheetId="63">#REF!,#REF!,#REF!,#REF!,#REF!,#REF!,#REF!,#REF!,#REF!,#REF!,#REF!,#REF!,#REF!</definedName>
    <definedName name="HEADDAYA3" localSheetId="22">#REF!,#REF!,#REF!,#REF!,#REF!,#REF!,#REF!,#REF!,#REF!,#REF!,#REF!,#REF!,#REF!</definedName>
    <definedName name="HEADDAYA3" localSheetId="13">#REF!,#REF!,#REF!,#REF!,#REF!,#REF!,#REF!,#REF!,#REF!,#REF!,#REF!,#REF!,#REF!</definedName>
    <definedName name="HEADDAYA3" localSheetId="11">#REF!,#REF!,#REF!,#REF!,#REF!,#REF!,#REF!,#REF!,#REF!,#REF!,#REF!,#REF!,#REF!</definedName>
    <definedName name="HEADDAYA3" localSheetId="1">#REF!,#REF!,#REF!,#REF!,#REF!,#REF!,#REF!,#REF!,#REF!,#REF!,#REF!,#REF!,#REF!</definedName>
    <definedName name="HEADDAYA3" localSheetId="73">#REF!,#REF!,#REF!,#REF!,#REF!,#REF!,#REF!,#REF!,#REF!,#REF!,#REF!,#REF!,#REF!</definedName>
    <definedName name="HEADDAYA3" localSheetId="37">#REF!,#REF!,#REF!,#REF!,#REF!,#REF!,#REF!,#REF!,#REF!,#REF!,#REF!,#REF!,#REF!</definedName>
    <definedName name="HEADDAYA3" localSheetId="38">#REF!,#REF!,#REF!,#REF!,#REF!,#REF!,#REF!,#REF!,#REF!,#REF!,#REF!,#REF!,#REF!</definedName>
    <definedName name="HEADDAYA3" localSheetId="40">#REF!,#REF!,#REF!,#REF!,#REF!,#REF!,#REF!,#REF!,#REF!,#REF!,#REF!,#REF!,#REF!</definedName>
    <definedName name="HEADDAYA3" localSheetId="41">#REF!,#REF!,#REF!,#REF!,#REF!,#REF!,#REF!,#REF!,#REF!,#REF!,#REF!,#REF!,#REF!</definedName>
    <definedName name="HEADDAYA3" localSheetId="42">#REF!,#REF!,#REF!,#REF!,#REF!,#REF!,#REF!,#REF!,#REF!,#REF!,#REF!,#REF!,#REF!</definedName>
    <definedName name="HEADDAYA3" localSheetId="43">#REF!,#REF!,#REF!,#REF!,#REF!,#REF!,#REF!,#REF!,#REF!,#REF!,#REF!,#REF!,#REF!</definedName>
    <definedName name="HEADDAYA3">#REF!,#REF!,#REF!,#REF!,#REF!,#REF!,#REF!,#REF!,#REF!,#REF!,#REF!,#REF!,#REF!</definedName>
    <definedName name="HEADDAYA4" localSheetId="34">#REF!,#REF!,#REF!,#REF!,#REF!,#REF!,#REF!,#REF!,#REF!,#REF!,#REF!,#REF!,#REF!,#REF!,#REF!,#REF!,#REF!</definedName>
    <definedName name="HEADDAYA4" localSheetId="35">#REF!,#REF!,#REF!,#REF!,#REF!,#REF!,#REF!,#REF!,#REF!,#REF!,#REF!,#REF!,#REF!,#REF!,#REF!,#REF!,#REF!</definedName>
    <definedName name="HEADDAYA4" localSheetId="44">#REF!,#REF!,#REF!,#REF!,#REF!,#REF!,#REF!,#REF!,#REF!,#REF!,#REF!,#REF!,#REF!,#REF!,#REF!,#REF!,#REF!</definedName>
    <definedName name="HEADDAYA4" localSheetId="45">#REF!,#REF!,#REF!,#REF!,#REF!,#REF!,#REF!,#REF!,#REF!,#REF!,#REF!,#REF!,#REF!,#REF!,#REF!,#REF!,#REF!</definedName>
    <definedName name="HEADDAYA4" localSheetId="47">#REF!,#REF!,#REF!,#REF!,#REF!,#REF!,#REF!,#REF!,#REF!,#REF!,#REF!,#REF!,#REF!,#REF!,#REF!,#REF!,#REF!</definedName>
    <definedName name="HEADDAYA4" localSheetId="48">#REF!,#REF!,#REF!,#REF!,#REF!,#REF!,#REF!,#REF!,#REF!,#REF!,#REF!,#REF!,#REF!,#REF!,#REF!,#REF!,#REF!</definedName>
    <definedName name="HEADDAYA4" localSheetId="10">#REF!,#REF!,#REF!,#REF!,#REF!,#REF!,#REF!,#REF!,#REF!,#REF!,#REF!,#REF!,#REF!,#REF!,#REF!,#REF!,#REF!</definedName>
    <definedName name="HEADDAYA4" localSheetId="15">#REF!,#REF!,#REF!,#REF!,#REF!,#REF!,#REF!,#REF!,#REF!,#REF!,#REF!,#REF!,#REF!,#REF!,#REF!,#REF!,#REF!</definedName>
    <definedName name="HEADDAYA4" localSheetId="8">#REF!,#REF!,#REF!,#REF!,#REF!,#REF!,#REF!,#REF!,#REF!,#REF!,#REF!,#REF!,#REF!,#REF!,#REF!,#REF!,#REF!</definedName>
    <definedName name="HEADDAYA4" localSheetId="62">#REF!,#REF!,#REF!,#REF!,#REF!,#REF!,#REF!,#REF!,#REF!,#REF!,#REF!,#REF!,#REF!,#REF!,#REF!,#REF!,#REF!</definedName>
    <definedName name="HEADDAYA4" localSheetId="63">#REF!,#REF!,#REF!,#REF!,#REF!,#REF!,#REF!,#REF!,#REF!,#REF!,#REF!,#REF!,#REF!,#REF!,#REF!,#REF!,#REF!</definedName>
    <definedName name="HEADDAYA4" localSheetId="22">#REF!,#REF!,#REF!,#REF!,#REF!,#REF!,#REF!,#REF!,#REF!,#REF!,#REF!,#REF!,#REF!,#REF!,#REF!,#REF!,#REF!</definedName>
    <definedName name="HEADDAYA4" localSheetId="13">#REF!,#REF!,#REF!,#REF!,#REF!,#REF!,#REF!,#REF!,#REF!,#REF!,#REF!,#REF!,#REF!,#REF!,#REF!,#REF!,#REF!</definedName>
    <definedName name="HEADDAYA4" localSheetId="11">#REF!,#REF!,#REF!,#REF!,#REF!,#REF!,#REF!,#REF!,#REF!,#REF!,#REF!,#REF!,#REF!,#REF!,#REF!,#REF!,#REF!</definedName>
    <definedName name="HEADDAYA4" localSheetId="1">#REF!,#REF!,#REF!,#REF!,#REF!,#REF!,#REF!,#REF!,#REF!,#REF!,#REF!,#REF!,#REF!,#REF!,#REF!,#REF!,#REF!</definedName>
    <definedName name="HEADDAYA4" localSheetId="73">#REF!,#REF!,#REF!,#REF!,#REF!,#REF!,#REF!,#REF!,#REF!,#REF!,#REF!,#REF!,#REF!,#REF!,#REF!,#REF!,#REF!</definedName>
    <definedName name="HEADDAYA4" localSheetId="37">#REF!,#REF!,#REF!,#REF!,#REF!,#REF!,#REF!,#REF!,#REF!,#REF!,#REF!,#REF!,#REF!,#REF!,#REF!,#REF!,#REF!</definedName>
    <definedName name="HEADDAYA4" localSheetId="38">#REF!,#REF!,#REF!,#REF!,#REF!,#REF!,#REF!,#REF!,#REF!,#REF!,#REF!,#REF!,#REF!,#REF!,#REF!,#REF!,#REF!</definedName>
    <definedName name="HEADDAYA4" localSheetId="40">#REF!,#REF!,#REF!,#REF!,#REF!,#REF!,#REF!,#REF!,#REF!,#REF!,#REF!,#REF!,#REF!,#REF!,#REF!,#REF!,#REF!</definedName>
    <definedName name="HEADDAYA4" localSheetId="41">#REF!,#REF!,#REF!,#REF!,#REF!,#REF!,#REF!,#REF!,#REF!,#REF!,#REF!,#REF!,#REF!,#REF!,#REF!,#REF!,#REF!</definedName>
    <definedName name="HEADDAYA4" localSheetId="42">#REF!,#REF!,#REF!,#REF!,#REF!,#REF!,#REF!,#REF!,#REF!,#REF!,#REF!,#REF!,#REF!,#REF!,#REF!,#REF!,#REF!</definedName>
    <definedName name="HEADDAYA4" localSheetId="43">#REF!,#REF!,#REF!,#REF!,#REF!,#REF!,#REF!,#REF!,#REF!,#REF!,#REF!,#REF!,#REF!,#REF!,#REF!,#REF!,#REF!</definedName>
    <definedName name="HEADDAYA4">#REF!,#REF!,#REF!,#REF!,#REF!,#REF!,#REF!,#REF!,#REF!,#REF!,#REF!,#REF!,#REF!,#REF!,#REF!,#REF!,#REF!</definedName>
    <definedName name="HEADDAYA5" localSheetId="34">#REF!,#REF!,#REF!,#REF!,#REF!,#REF!,#REF!,#REF!,#REF!,#REF!,#REF!,#REF!,#REF!</definedName>
    <definedName name="HEADDAYA5" localSheetId="35">#REF!,#REF!,#REF!,#REF!,#REF!,#REF!,#REF!,#REF!,#REF!,#REF!,#REF!,#REF!,#REF!</definedName>
    <definedName name="HEADDAYA5" localSheetId="44">#REF!,#REF!,#REF!,#REF!,#REF!,#REF!,#REF!,#REF!,#REF!,#REF!,#REF!,#REF!,#REF!</definedName>
    <definedName name="HEADDAYA5" localSheetId="45">#REF!,#REF!,#REF!,#REF!,#REF!,#REF!,#REF!,#REF!,#REF!,#REF!,#REF!,#REF!,#REF!</definedName>
    <definedName name="HEADDAYA5" localSheetId="47">#REF!,#REF!,#REF!,#REF!,#REF!,#REF!,#REF!,#REF!,#REF!,#REF!,#REF!,#REF!,#REF!</definedName>
    <definedName name="HEADDAYA5" localSheetId="48">#REF!,#REF!,#REF!,#REF!,#REF!,#REF!,#REF!,#REF!,#REF!,#REF!,#REF!,#REF!,#REF!</definedName>
    <definedName name="HEADDAYA5" localSheetId="10">#REF!,#REF!,#REF!,#REF!,#REF!,#REF!,#REF!,#REF!,#REF!,#REF!,#REF!,#REF!,#REF!</definedName>
    <definedName name="HEADDAYA5" localSheetId="15">#REF!,#REF!,#REF!,#REF!,#REF!,#REF!,#REF!,#REF!,#REF!,#REF!,#REF!,#REF!,#REF!</definedName>
    <definedName name="HEADDAYA5" localSheetId="8">#REF!,#REF!,#REF!,#REF!,#REF!,#REF!,#REF!,#REF!,#REF!,#REF!,#REF!,#REF!,#REF!</definedName>
    <definedName name="HEADDAYA5" localSheetId="62">#REF!,#REF!,#REF!,#REF!,#REF!,#REF!,#REF!,#REF!,#REF!,#REF!,#REF!,#REF!,#REF!</definedName>
    <definedName name="HEADDAYA5" localSheetId="63">#REF!,#REF!,#REF!,#REF!,#REF!,#REF!,#REF!,#REF!,#REF!,#REF!,#REF!,#REF!,#REF!</definedName>
    <definedName name="HEADDAYA5" localSheetId="22">#REF!,#REF!,#REF!,#REF!,#REF!,#REF!,#REF!,#REF!,#REF!,#REF!,#REF!,#REF!,#REF!</definedName>
    <definedName name="HEADDAYA5" localSheetId="13">#REF!,#REF!,#REF!,#REF!,#REF!,#REF!,#REF!,#REF!,#REF!,#REF!,#REF!,#REF!,#REF!</definedName>
    <definedName name="HEADDAYA5" localSheetId="11">#REF!,#REF!,#REF!,#REF!,#REF!,#REF!,#REF!,#REF!,#REF!,#REF!,#REF!,#REF!,#REF!</definedName>
    <definedName name="HEADDAYA5" localSheetId="1">#REF!,#REF!,#REF!,#REF!,#REF!,#REF!,#REF!,#REF!,#REF!,#REF!,#REF!,#REF!,#REF!</definedName>
    <definedName name="HEADDAYA5" localSheetId="73">#REF!,#REF!,#REF!,#REF!,#REF!,#REF!,#REF!,#REF!,#REF!,#REF!,#REF!,#REF!,#REF!</definedName>
    <definedName name="HEADDAYA5" localSheetId="37">#REF!,#REF!,#REF!,#REF!,#REF!,#REF!,#REF!,#REF!,#REF!,#REF!,#REF!,#REF!,#REF!</definedName>
    <definedName name="HEADDAYA5" localSheetId="38">#REF!,#REF!,#REF!,#REF!,#REF!,#REF!,#REF!,#REF!,#REF!,#REF!,#REF!,#REF!,#REF!</definedName>
    <definedName name="HEADDAYA5" localSheetId="40">#REF!,#REF!,#REF!,#REF!,#REF!,#REF!,#REF!,#REF!,#REF!,#REF!,#REF!,#REF!,#REF!</definedName>
    <definedName name="HEADDAYA5" localSheetId="41">#REF!,#REF!,#REF!,#REF!,#REF!,#REF!,#REF!,#REF!,#REF!,#REF!,#REF!,#REF!,#REF!</definedName>
    <definedName name="HEADDAYA5" localSheetId="42">#REF!,#REF!,#REF!,#REF!,#REF!,#REF!,#REF!,#REF!,#REF!,#REF!,#REF!,#REF!,#REF!</definedName>
    <definedName name="HEADDAYA5" localSheetId="43">#REF!,#REF!,#REF!,#REF!,#REF!,#REF!,#REF!,#REF!,#REF!,#REF!,#REF!,#REF!,#REF!</definedName>
    <definedName name="HEADDAYA5">#REF!,#REF!,#REF!,#REF!,#REF!,#REF!,#REF!,#REF!,#REF!,#REF!,#REF!,#REF!,#REF!</definedName>
    <definedName name="HEADWEEKA3" localSheetId="34">#REF!,#REF!,#REF!,#REF!,#REF!,#REF!,#REF!,#REF!,#REF!,#REF!,#REF!,#REF!</definedName>
    <definedName name="HEADWEEKA3" localSheetId="35">#REF!,#REF!,#REF!,#REF!,#REF!,#REF!,#REF!,#REF!,#REF!,#REF!,#REF!,#REF!</definedName>
    <definedName name="HEADWEEKA3" localSheetId="44">#REF!,#REF!,#REF!,#REF!,#REF!,#REF!,#REF!,#REF!,#REF!,#REF!,#REF!,#REF!</definedName>
    <definedName name="HEADWEEKA3" localSheetId="45">#REF!,#REF!,#REF!,#REF!,#REF!,#REF!,#REF!,#REF!,#REF!,#REF!,#REF!,#REF!</definedName>
    <definedName name="HEADWEEKA3" localSheetId="47">#REF!,#REF!,#REF!,#REF!,#REF!,#REF!,#REF!,#REF!,#REF!,#REF!,#REF!,#REF!</definedName>
    <definedName name="HEADWEEKA3" localSheetId="48">#REF!,#REF!,#REF!,#REF!,#REF!,#REF!,#REF!,#REF!,#REF!,#REF!,#REF!,#REF!</definedName>
    <definedName name="HEADWEEKA3" localSheetId="10">#REF!,#REF!,#REF!,#REF!,#REF!,#REF!,#REF!,#REF!,#REF!,#REF!,#REF!,#REF!</definedName>
    <definedName name="HEADWEEKA3" localSheetId="15">#REF!,#REF!,#REF!,#REF!,#REF!,#REF!,#REF!,#REF!,#REF!,#REF!,#REF!,#REF!</definedName>
    <definedName name="HEADWEEKA3" localSheetId="8">#REF!,#REF!,#REF!,#REF!,#REF!,#REF!,#REF!,#REF!,#REF!,#REF!,#REF!,#REF!</definedName>
    <definedName name="HEADWEEKA3" localSheetId="62">#REF!,#REF!,#REF!,#REF!,#REF!,#REF!,#REF!,#REF!,#REF!,#REF!,#REF!,#REF!</definedName>
    <definedName name="HEADWEEKA3" localSheetId="63">#REF!,#REF!,#REF!,#REF!,#REF!,#REF!,#REF!,#REF!,#REF!,#REF!,#REF!,#REF!</definedName>
    <definedName name="HEADWEEKA3" localSheetId="22">#REF!,#REF!,#REF!,#REF!,#REF!,#REF!,#REF!,#REF!,#REF!,#REF!,#REF!,#REF!</definedName>
    <definedName name="HEADWEEKA3" localSheetId="13">#REF!,#REF!,#REF!,#REF!,#REF!,#REF!,#REF!,#REF!,#REF!,#REF!,#REF!,#REF!</definedName>
    <definedName name="HEADWEEKA3" localSheetId="11">#REF!,#REF!,#REF!,#REF!,#REF!,#REF!,#REF!,#REF!,#REF!,#REF!,#REF!,#REF!</definedName>
    <definedName name="HEADWEEKA3" localSheetId="1">#REF!,#REF!,#REF!,#REF!,#REF!,#REF!,#REF!,#REF!,#REF!,#REF!,#REF!,#REF!</definedName>
    <definedName name="HEADWEEKA3" localSheetId="73">#REF!,#REF!,#REF!,#REF!,#REF!,#REF!,#REF!,#REF!,#REF!,#REF!,#REF!,#REF!</definedName>
    <definedName name="HEADWEEKA3" localSheetId="37">#REF!,#REF!,#REF!,#REF!,#REF!,#REF!,#REF!,#REF!,#REF!,#REF!,#REF!,#REF!</definedName>
    <definedName name="HEADWEEKA3" localSheetId="38">#REF!,#REF!,#REF!,#REF!,#REF!,#REF!,#REF!,#REF!,#REF!,#REF!,#REF!,#REF!</definedName>
    <definedName name="HEADWEEKA3" localSheetId="40">#REF!,#REF!,#REF!,#REF!,#REF!,#REF!,#REF!,#REF!,#REF!,#REF!,#REF!,#REF!</definedName>
    <definedName name="HEADWEEKA3" localSheetId="41">#REF!,#REF!,#REF!,#REF!,#REF!,#REF!,#REF!,#REF!,#REF!,#REF!,#REF!,#REF!</definedName>
    <definedName name="HEADWEEKA3" localSheetId="42">#REF!,#REF!,#REF!,#REF!,#REF!,#REF!,#REF!,#REF!,#REF!,#REF!,#REF!,#REF!</definedName>
    <definedName name="HEADWEEKA3" localSheetId="43">#REF!,#REF!,#REF!,#REF!,#REF!,#REF!,#REF!,#REF!,#REF!,#REF!,#REF!,#REF!</definedName>
    <definedName name="HEADWEEKA3">#REF!,#REF!,#REF!,#REF!,#REF!,#REF!,#REF!,#REF!,#REF!,#REF!,#REF!,#REF!</definedName>
    <definedName name="HEADWEEKA4" localSheetId="34">#REF!,#REF!,#REF!,#REF!,#REF!,#REF!,#REF!,#REF!,#REF!,#REF!,#REF!,#REF!</definedName>
    <definedName name="HEADWEEKA4" localSheetId="35">#REF!,#REF!,#REF!,#REF!,#REF!,#REF!,#REF!,#REF!,#REF!,#REF!,#REF!,#REF!</definedName>
    <definedName name="HEADWEEKA4" localSheetId="44">#REF!,#REF!,#REF!,#REF!,#REF!,#REF!,#REF!,#REF!,#REF!,#REF!,#REF!,#REF!</definedName>
    <definedName name="HEADWEEKA4" localSheetId="45">#REF!,#REF!,#REF!,#REF!,#REF!,#REF!,#REF!,#REF!,#REF!,#REF!,#REF!,#REF!</definedName>
    <definedName name="HEADWEEKA4" localSheetId="47">#REF!,#REF!,#REF!,#REF!,#REF!,#REF!,#REF!,#REF!,#REF!,#REF!,#REF!,#REF!</definedName>
    <definedName name="HEADWEEKA4" localSheetId="48">#REF!,#REF!,#REF!,#REF!,#REF!,#REF!,#REF!,#REF!,#REF!,#REF!,#REF!,#REF!</definedName>
    <definedName name="HEADWEEKA4" localSheetId="10">#REF!,#REF!,#REF!,#REF!,#REF!,#REF!,#REF!,#REF!,#REF!,#REF!,#REF!,#REF!</definedName>
    <definedName name="HEADWEEKA4" localSheetId="15">#REF!,#REF!,#REF!,#REF!,#REF!,#REF!,#REF!,#REF!,#REF!,#REF!,#REF!,#REF!</definedName>
    <definedName name="HEADWEEKA4" localSheetId="8">#REF!,#REF!,#REF!,#REF!,#REF!,#REF!,#REF!,#REF!,#REF!,#REF!,#REF!,#REF!</definedName>
    <definedName name="HEADWEEKA4" localSheetId="62">#REF!,#REF!,#REF!,#REF!,#REF!,#REF!,#REF!,#REF!,#REF!,#REF!,#REF!,#REF!</definedName>
    <definedName name="HEADWEEKA4" localSheetId="63">#REF!,#REF!,#REF!,#REF!,#REF!,#REF!,#REF!,#REF!,#REF!,#REF!,#REF!,#REF!</definedName>
    <definedName name="HEADWEEKA4" localSheetId="22">#REF!,#REF!,#REF!,#REF!,#REF!,#REF!,#REF!,#REF!,#REF!,#REF!,#REF!,#REF!</definedName>
    <definedName name="HEADWEEKA4" localSheetId="13">#REF!,#REF!,#REF!,#REF!,#REF!,#REF!,#REF!,#REF!,#REF!,#REF!,#REF!,#REF!</definedName>
    <definedName name="HEADWEEKA4" localSheetId="11">#REF!,#REF!,#REF!,#REF!,#REF!,#REF!,#REF!,#REF!,#REF!,#REF!,#REF!,#REF!</definedName>
    <definedName name="HEADWEEKA4" localSheetId="1">#REF!,#REF!,#REF!,#REF!,#REF!,#REF!,#REF!,#REF!,#REF!,#REF!,#REF!,#REF!</definedName>
    <definedName name="HEADWEEKA4" localSheetId="73">#REF!,#REF!,#REF!,#REF!,#REF!,#REF!,#REF!,#REF!,#REF!,#REF!,#REF!,#REF!</definedName>
    <definedName name="HEADWEEKA4" localSheetId="37">#REF!,#REF!,#REF!,#REF!,#REF!,#REF!,#REF!,#REF!,#REF!,#REF!,#REF!,#REF!</definedName>
    <definedName name="HEADWEEKA4" localSheetId="38">#REF!,#REF!,#REF!,#REF!,#REF!,#REF!,#REF!,#REF!,#REF!,#REF!,#REF!,#REF!</definedName>
    <definedName name="HEADWEEKA4" localSheetId="40">#REF!,#REF!,#REF!,#REF!,#REF!,#REF!,#REF!,#REF!,#REF!,#REF!,#REF!,#REF!</definedName>
    <definedName name="HEADWEEKA4" localSheetId="41">#REF!,#REF!,#REF!,#REF!,#REF!,#REF!,#REF!,#REF!,#REF!,#REF!,#REF!,#REF!</definedName>
    <definedName name="HEADWEEKA4" localSheetId="42">#REF!,#REF!,#REF!,#REF!,#REF!,#REF!,#REF!,#REF!,#REF!,#REF!,#REF!,#REF!</definedName>
    <definedName name="HEADWEEKA4" localSheetId="43">#REF!,#REF!,#REF!,#REF!,#REF!,#REF!,#REF!,#REF!,#REF!,#REF!,#REF!,#REF!</definedName>
    <definedName name="HEADWEEKA4">#REF!,#REF!,#REF!,#REF!,#REF!,#REF!,#REF!,#REF!,#REF!,#REF!,#REF!,#REF!</definedName>
    <definedName name="hhh" localSheetId="34">#REF!,#REF!,#REF!,#REF!,#REF!,#REF!,#REF!,#REF!,#REF!,#REF!,#REF!,#REF!,#REF!,#REF!,#REF!,#REF!,#REF!</definedName>
    <definedName name="hhh" localSheetId="35">#REF!,#REF!,#REF!,#REF!,#REF!,#REF!,#REF!,#REF!,#REF!,#REF!,#REF!,#REF!,#REF!,#REF!,#REF!,#REF!,#REF!</definedName>
    <definedName name="hhh" localSheetId="44">#REF!,#REF!,#REF!,#REF!,#REF!,#REF!,#REF!,#REF!,#REF!,#REF!,#REF!,#REF!,#REF!,#REF!,#REF!,#REF!,#REF!</definedName>
    <definedName name="hhh" localSheetId="45">#REF!,#REF!,#REF!,#REF!,#REF!,#REF!,#REF!,#REF!,#REF!,#REF!,#REF!,#REF!,#REF!,#REF!,#REF!,#REF!,#REF!</definedName>
    <definedName name="hhh" localSheetId="47">#REF!,#REF!,#REF!,#REF!,#REF!,#REF!,#REF!,#REF!,#REF!,#REF!,#REF!,#REF!,#REF!,#REF!,#REF!,#REF!,#REF!</definedName>
    <definedName name="hhh" localSheetId="48">#REF!,#REF!,#REF!,#REF!,#REF!,#REF!,#REF!,#REF!,#REF!,#REF!,#REF!,#REF!,#REF!,#REF!,#REF!,#REF!,#REF!</definedName>
    <definedName name="hhh" localSheetId="10">#REF!,#REF!,#REF!,#REF!,#REF!,#REF!,#REF!,#REF!,#REF!,#REF!,#REF!,#REF!,#REF!,#REF!,#REF!,#REF!,#REF!</definedName>
    <definedName name="hhh" localSheetId="15">#REF!,#REF!,#REF!,#REF!,#REF!,#REF!,#REF!,#REF!,#REF!,#REF!,#REF!,#REF!,#REF!,#REF!,#REF!,#REF!,#REF!</definedName>
    <definedName name="hhh" localSheetId="8">#REF!,#REF!,#REF!,#REF!,#REF!,#REF!,#REF!,#REF!,#REF!,#REF!,#REF!,#REF!,#REF!,#REF!,#REF!,#REF!,#REF!</definedName>
    <definedName name="hhh" localSheetId="62">#REF!,#REF!,#REF!,#REF!,#REF!,#REF!,#REF!,#REF!,#REF!,#REF!,#REF!,#REF!,#REF!,#REF!,#REF!,#REF!,#REF!</definedName>
    <definedName name="hhh" localSheetId="63">#REF!,#REF!,#REF!,#REF!,#REF!,#REF!,#REF!,#REF!,#REF!,#REF!,#REF!,#REF!,#REF!,#REF!,#REF!,#REF!,#REF!</definedName>
    <definedName name="hhh" localSheetId="22">#REF!,#REF!,#REF!,#REF!,#REF!,#REF!,#REF!,#REF!,#REF!,#REF!,#REF!,#REF!,#REF!,#REF!,#REF!,#REF!,#REF!</definedName>
    <definedName name="hhh" localSheetId="13">#REF!,#REF!,#REF!,#REF!,#REF!,#REF!,#REF!,#REF!,#REF!,#REF!,#REF!,#REF!,#REF!,#REF!,#REF!,#REF!,#REF!</definedName>
    <definedName name="hhh" localSheetId="11">#REF!,#REF!,#REF!,#REF!,#REF!,#REF!,#REF!,#REF!,#REF!,#REF!,#REF!,#REF!,#REF!,#REF!,#REF!,#REF!,#REF!</definedName>
    <definedName name="hhh" localSheetId="1">#REF!,#REF!,#REF!,#REF!,#REF!,#REF!,#REF!,#REF!,#REF!,#REF!,#REF!,#REF!,#REF!,#REF!,#REF!,#REF!,#REF!</definedName>
    <definedName name="hhh" localSheetId="73">#REF!,#REF!,#REF!,#REF!,#REF!,#REF!,#REF!,#REF!,#REF!,#REF!,#REF!,#REF!,#REF!,#REF!,#REF!,#REF!,#REF!</definedName>
    <definedName name="hhh" localSheetId="37">#REF!,#REF!,#REF!,#REF!,#REF!,#REF!,#REF!,#REF!,#REF!,#REF!,#REF!,#REF!,#REF!,#REF!,#REF!,#REF!,#REF!</definedName>
    <definedName name="hhh" localSheetId="38">#REF!,#REF!,#REF!,#REF!,#REF!,#REF!,#REF!,#REF!,#REF!,#REF!,#REF!,#REF!,#REF!,#REF!,#REF!,#REF!,#REF!</definedName>
    <definedName name="hhh" localSheetId="40">#REF!,#REF!,#REF!,#REF!,#REF!,#REF!,#REF!,#REF!,#REF!,#REF!,#REF!,#REF!,#REF!,#REF!,#REF!,#REF!,#REF!</definedName>
    <definedName name="hhh" localSheetId="41">#REF!,#REF!,#REF!,#REF!,#REF!,#REF!,#REF!,#REF!,#REF!,#REF!,#REF!,#REF!,#REF!,#REF!,#REF!,#REF!,#REF!</definedName>
    <definedName name="hhh" localSheetId="42">#REF!,#REF!,#REF!,#REF!,#REF!,#REF!,#REF!,#REF!,#REF!,#REF!,#REF!,#REF!,#REF!,#REF!,#REF!,#REF!,#REF!</definedName>
    <definedName name="hhh" localSheetId="43">#REF!,#REF!,#REF!,#REF!,#REF!,#REF!,#REF!,#REF!,#REF!,#REF!,#REF!,#REF!,#REF!,#REF!,#REF!,#REF!,#REF!</definedName>
    <definedName name="hhh">#REF!,#REF!,#REF!,#REF!,#REF!,#REF!,#REF!,#REF!,#REF!,#REF!,#REF!,#REF!,#REF!,#REF!,#REF!,#REF!,#REF!</definedName>
    <definedName name="Home" localSheetId="34">[1]!Home</definedName>
    <definedName name="Home" localSheetId="35">[1]!Home</definedName>
    <definedName name="Home" localSheetId="44">[1]!Home</definedName>
    <definedName name="Home" localSheetId="45">[1]!Home</definedName>
    <definedName name="Home" localSheetId="47">[1]!Home</definedName>
    <definedName name="Home" localSheetId="48">[1]!Home</definedName>
    <definedName name="Home" localSheetId="10">[1]!Home</definedName>
    <definedName name="Home" localSheetId="15">[1]!Home</definedName>
    <definedName name="Home" localSheetId="8">[1]!Home</definedName>
    <definedName name="Home" localSheetId="62">[1]!Home</definedName>
    <definedName name="Home" localSheetId="63">[1]!Home</definedName>
    <definedName name="Home" localSheetId="22">[1]!Home</definedName>
    <definedName name="Home" localSheetId="13">[1]!Home</definedName>
    <definedName name="Home" localSheetId="11">[1]!Home</definedName>
    <definedName name="Home" localSheetId="1">[1]!Home</definedName>
    <definedName name="Home" localSheetId="73">[1]!Home</definedName>
    <definedName name="Home" localSheetId="37">[1]!Home</definedName>
    <definedName name="Home" localSheetId="38">[1]!Home</definedName>
    <definedName name="Home" localSheetId="40">[1]!Home</definedName>
    <definedName name="Home" localSheetId="41">[1]!Home</definedName>
    <definedName name="Home" localSheetId="42">[1]!Home</definedName>
    <definedName name="Home" localSheetId="43">[1]!Home</definedName>
    <definedName name="Home">[1]!Home</definedName>
    <definedName name="input" localSheetId="34">[1]!Data_Input</definedName>
    <definedName name="input" localSheetId="35">[1]!Data_Input</definedName>
    <definedName name="input" localSheetId="44">[1]!Data_Input</definedName>
    <definedName name="input" localSheetId="45">[1]!Data_Input</definedName>
    <definedName name="input" localSheetId="47">[1]!Data_Input</definedName>
    <definedName name="input" localSheetId="48">[1]!Data_Input</definedName>
    <definedName name="input" localSheetId="10">[1]!Data_Input</definedName>
    <definedName name="input" localSheetId="15">[1]!Data_Input</definedName>
    <definedName name="input" localSheetId="8">[1]!Data_Input</definedName>
    <definedName name="input" localSheetId="62">[1]!Data_Input</definedName>
    <definedName name="input" localSheetId="63">[1]!Data_Input</definedName>
    <definedName name="input" localSheetId="22">[1]!Data_Input</definedName>
    <definedName name="input" localSheetId="13">[1]!Data_Input</definedName>
    <definedName name="input" localSheetId="11">[1]!Data_Input</definedName>
    <definedName name="input" localSheetId="1">[1]!Data_Input</definedName>
    <definedName name="input" localSheetId="73">[1]!Data_Input</definedName>
    <definedName name="input" localSheetId="37">[1]!Data_Input</definedName>
    <definedName name="input" localSheetId="38">[1]!Data_Input</definedName>
    <definedName name="input" localSheetId="40">[1]!Data_Input</definedName>
    <definedName name="input" localSheetId="41">[1]!Data_Input</definedName>
    <definedName name="input" localSheetId="42">[1]!Data_Input</definedName>
    <definedName name="input" localSheetId="43">[1]!Data_Input</definedName>
    <definedName name="input">[1]!Data_Input</definedName>
    <definedName name="o" localSheetId="34">[1]!Data_Paste</definedName>
    <definedName name="o" localSheetId="35">[1]!Data_Paste</definedName>
    <definedName name="o" localSheetId="44">[1]!Data_Paste</definedName>
    <definedName name="o" localSheetId="45">[1]!Data_Paste</definedName>
    <definedName name="o" localSheetId="47">[1]!Data_Paste</definedName>
    <definedName name="o" localSheetId="48">[1]!Data_Paste</definedName>
    <definedName name="o" localSheetId="10">[1]!Data_Paste</definedName>
    <definedName name="o" localSheetId="15">[1]!Data_Paste</definedName>
    <definedName name="o" localSheetId="8">[1]!Data_Paste</definedName>
    <definedName name="o" localSheetId="62">[1]!Data_Paste</definedName>
    <definedName name="o" localSheetId="63">[1]!Data_Paste</definedName>
    <definedName name="o" localSheetId="22">[1]!Data_Paste</definedName>
    <definedName name="o" localSheetId="13">[1]!Data_Paste</definedName>
    <definedName name="o" localSheetId="11">[1]!Data_Paste</definedName>
    <definedName name="o" localSheetId="1">[1]!Data_Paste</definedName>
    <definedName name="o" localSheetId="73">[1]!Data_Paste</definedName>
    <definedName name="o" localSheetId="37">[1]!Data_Paste</definedName>
    <definedName name="o" localSheetId="38">[1]!Data_Paste</definedName>
    <definedName name="o" localSheetId="40">[1]!Data_Paste</definedName>
    <definedName name="o" localSheetId="41">[1]!Data_Paste</definedName>
    <definedName name="o" localSheetId="42">[1]!Data_Paste</definedName>
    <definedName name="o" localSheetId="43">[1]!Data_Paste</definedName>
    <definedName name="o">[1]!Data_Paste</definedName>
    <definedName name="parin" localSheetId="34">[1]!Home</definedName>
    <definedName name="parin" localSheetId="35">[1]!Home</definedName>
    <definedName name="parin" localSheetId="44">[1]!Home</definedName>
    <definedName name="parin" localSheetId="45">[1]!Home</definedName>
    <definedName name="parin" localSheetId="47">[1]!Home</definedName>
    <definedName name="parin" localSheetId="48">[1]!Home</definedName>
    <definedName name="parin" localSheetId="10">[1]!Home</definedName>
    <definedName name="parin" localSheetId="15">[1]!Home</definedName>
    <definedName name="parin" localSheetId="8">[1]!Home</definedName>
    <definedName name="parin" localSheetId="62">[1]!Home</definedName>
    <definedName name="parin" localSheetId="63">[1]!Home</definedName>
    <definedName name="parin" localSheetId="22">[1]!Home</definedName>
    <definedName name="parin" localSheetId="13">[1]!Home</definedName>
    <definedName name="parin" localSheetId="11">[1]!Home</definedName>
    <definedName name="parin" localSheetId="1">[1]!Home</definedName>
    <definedName name="parin" localSheetId="73">[1]!Home</definedName>
    <definedName name="parin" localSheetId="37">[1]!Home</definedName>
    <definedName name="parin" localSheetId="38">[1]!Home</definedName>
    <definedName name="parin" localSheetId="40">[1]!Home</definedName>
    <definedName name="parin" localSheetId="41">[1]!Home</definedName>
    <definedName name="parin" localSheetId="42">[1]!Home</definedName>
    <definedName name="parin" localSheetId="43">[1]!Home</definedName>
    <definedName name="parin">[1]!Home</definedName>
    <definedName name="pbmd05" localSheetId="34">[1]!Data_Paste</definedName>
    <definedName name="pbmd05" localSheetId="35">[1]!Data_Paste</definedName>
    <definedName name="pbmd05" localSheetId="44">[1]!Data_Paste</definedName>
    <definedName name="pbmd05" localSheetId="45">[1]!Data_Paste</definedName>
    <definedName name="pbmd05" localSheetId="47">[1]!Data_Paste</definedName>
    <definedName name="pbmd05" localSheetId="48">[1]!Data_Paste</definedName>
    <definedName name="pbmd05" localSheetId="10">[1]!Data_Paste</definedName>
    <definedName name="pbmd05" localSheetId="15">[1]!Data_Paste</definedName>
    <definedName name="pbmd05" localSheetId="8">[1]!Data_Paste</definedName>
    <definedName name="pbmd05" localSheetId="62">[1]!Data_Paste</definedName>
    <definedName name="pbmd05" localSheetId="63">[1]!Data_Paste</definedName>
    <definedName name="pbmd05" localSheetId="22">[1]!Data_Paste</definedName>
    <definedName name="pbmd05" localSheetId="13">[1]!Data_Paste</definedName>
    <definedName name="pbmd05" localSheetId="11">[1]!Data_Paste</definedName>
    <definedName name="pbmd05" localSheetId="1">[1]!Data_Paste</definedName>
    <definedName name="pbmd05" localSheetId="73">[1]!Data_Paste</definedName>
    <definedName name="pbmd05" localSheetId="37">[1]!Data_Paste</definedName>
    <definedName name="pbmd05" localSheetId="38">[1]!Data_Paste</definedName>
    <definedName name="pbmd05" localSheetId="40">[1]!Data_Paste</definedName>
    <definedName name="pbmd05" localSheetId="41">[1]!Data_Paste</definedName>
    <definedName name="pbmd05" localSheetId="42">[1]!Data_Paste</definedName>
    <definedName name="pbmd05" localSheetId="43">[1]!Data_Paste</definedName>
    <definedName name="pbmd05">[1]!Data_Paste</definedName>
    <definedName name="pbmd0t" localSheetId="34">[1]!Data_Paste</definedName>
    <definedName name="pbmd0t" localSheetId="35">[1]!Data_Paste</definedName>
    <definedName name="pbmd0t" localSheetId="44">[1]!Data_Paste</definedName>
    <definedName name="pbmd0t" localSheetId="45">[1]!Data_Paste</definedName>
    <definedName name="pbmd0t" localSheetId="47">[1]!Data_Paste</definedName>
    <definedName name="pbmd0t" localSheetId="48">[1]!Data_Paste</definedName>
    <definedName name="pbmd0t" localSheetId="10">[1]!Data_Paste</definedName>
    <definedName name="pbmd0t" localSheetId="15">[1]!Data_Paste</definedName>
    <definedName name="pbmd0t" localSheetId="8">[1]!Data_Paste</definedName>
    <definedName name="pbmd0t" localSheetId="62">[1]!Data_Paste</definedName>
    <definedName name="pbmd0t" localSheetId="63">[1]!Data_Paste</definedName>
    <definedName name="pbmd0t" localSheetId="22">[1]!Data_Paste</definedName>
    <definedName name="pbmd0t" localSheetId="13">[1]!Data_Paste</definedName>
    <definedName name="pbmd0t" localSheetId="11">[1]!Data_Paste</definedName>
    <definedName name="pbmd0t" localSheetId="1">[1]!Data_Paste</definedName>
    <definedName name="pbmd0t" localSheetId="73">[1]!Data_Paste</definedName>
    <definedName name="pbmd0t" localSheetId="37">[1]!Data_Paste</definedName>
    <definedName name="pbmd0t" localSheetId="38">[1]!Data_Paste</definedName>
    <definedName name="pbmd0t" localSheetId="40">[1]!Data_Paste</definedName>
    <definedName name="pbmd0t" localSheetId="41">[1]!Data_Paste</definedName>
    <definedName name="pbmd0t" localSheetId="42">[1]!Data_Paste</definedName>
    <definedName name="pbmd0t" localSheetId="43">[1]!Data_Paste</definedName>
    <definedName name="pbmd0t">[1]!Data_Paste</definedName>
    <definedName name="pn" localSheetId="34">#REF!</definedName>
    <definedName name="pn" localSheetId="35">#REF!</definedName>
    <definedName name="pn" localSheetId="44">#REF!</definedName>
    <definedName name="pn" localSheetId="45">#REF!</definedName>
    <definedName name="pn" localSheetId="47">#REF!</definedName>
    <definedName name="pn" localSheetId="48">#REF!</definedName>
    <definedName name="pn" localSheetId="10">#REF!</definedName>
    <definedName name="pn" localSheetId="15">#REF!</definedName>
    <definedName name="pn" localSheetId="8">#REF!</definedName>
    <definedName name="pn" localSheetId="62">#REF!</definedName>
    <definedName name="pn" localSheetId="63">#REF!</definedName>
    <definedName name="pn" localSheetId="22">#REF!</definedName>
    <definedName name="pn" localSheetId="13">#REF!</definedName>
    <definedName name="pn" localSheetId="11">#REF!</definedName>
    <definedName name="pn" localSheetId="1">#REF!</definedName>
    <definedName name="pn" localSheetId="73">#REF!</definedName>
    <definedName name="pn" localSheetId="37">#REF!</definedName>
    <definedName name="pn" localSheetId="38">#REF!</definedName>
    <definedName name="pn" localSheetId="40">#REF!</definedName>
    <definedName name="pn" localSheetId="41">#REF!</definedName>
    <definedName name="pn" localSheetId="42">#REF!</definedName>
    <definedName name="pn" localSheetId="43">#REF!</definedName>
    <definedName name="pn">#REF!</definedName>
    <definedName name="pp" localSheetId="34">#REF!</definedName>
    <definedName name="pp" localSheetId="35">#REF!</definedName>
    <definedName name="pp" localSheetId="44">#REF!</definedName>
    <definedName name="pp" localSheetId="45">#REF!</definedName>
    <definedName name="pp" localSheetId="47">#REF!</definedName>
    <definedName name="pp" localSheetId="48">#REF!</definedName>
    <definedName name="pp" localSheetId="10">#REF!</definedName>
    <definedName name="pp" localSheetId="15">#REF!</definedName>
    <definedName name="pp" localSheetId="8">#REF!</definedName>
    <definedName name="pp" localSheetId="62">#REF!</definedName>
    <definedName name="pp" localSheetId="63">#REF!</definedName>
    <definedName name="pp" localSheetId="22">#REF!</definedName>
    <definedName name="pp" localSheetId="13">#REF!</definedName>
    <definedName name="pp" localSheetId="11">#REF!</definedName>
    <definedName name="pp" localSheetId="1">#REF!</definedName>
    <definedName name="pp" localSheetId="73">#REF!</definedName>
    <definedName name="pp" localSheetId="37">#REF!</definedName>
    <definedName name="pp" localSheetId="38">#REF!</definedName>
    <definedName name="pp" localSheetId="40">#REF!</definedName>
    <definedName name="pp" localSheetId="41">#REF!</definedName>
    <definedName name="pp" localSheetId="42">#REF!</definedName>
    <definedName name="pp" localSheetId="43">#REF!</definedName>
    <definedName name="pp">#REF!</definedName>
    <definedName name="_xlnm.Print_Area" localSheetId="10">Bushing!$A$1:$EF$85</definedName>
    <definedName name="_xlnm.Print_Area" localSheetId="0">'Contam Hub shop'!$A$1:$ER$220</definedName>
    <definedName name="_xlnm.Print_Area" localSheetId="2">'Contam hub Supplier'!$A$1:$EF$225</definedName>
    <definedName name="_xlnm.Print_Area" localSheetId="4">FCC!$A$1:$EF$140</definedName>
    <definedName name="_xlnm.Print_Area" localSheetId="8">'FDB Fan Motor'!$A$1:$EF$228</definedName>
    <definedName name="_xlnm.Print_Area" localSheetId="13">Outring!$A$1:$EF$29</definedName>
    <definedName name="_xlnm.Print_Area" localSheetId="3">Sheet1!$A$1:$BM$103</definedName>
    <definedName name="_xlnm.Print_Area" localSheetId="11">'SL PMC'!$A$1:$EF$57</definedName>
    <definedName name="_xlnm.Print_Area" localSheetId="7">SP!$A$1:$EF$195</definedName>
    <definedName name="_xlnm.Print_Area" localSheetId="5">STT!$A$1:$EF$29</definedName>
    <definedName name="_xlnm.Print_Area" localSheetId="9">'STT-7'!$A$1:$EF$57</definedName>
    <definedName name="_xlnm.Print_Area" localSheetId="6">STTCA!$A$1:$EF$167</definedName>
    <definedName name="_xlnm.Print_Area" localSheetId="1">Summary!$A$1:$ER$31</definedName>
    <definedName name="Secondery" localSheetId="34">#REF!</definedName>
    <definedName name="Secondery" localSheetId="35">#REF!</definedName>
    <definedName name="Secondery" localSheetId="44">#REF!</definedName>
    <definedName name="Secondery" localSheetId="45">#REF!</definedName>
    <definedName name="Secondery" localSheetId="47">#REF!</definedName>
    <definedName name="Secondery" localSheetId="48">#REF!</definedName>
    <definedName name="Secondery" localSheetId="10">#REF!</definedName>
    <definedName name="Secondery" localSheetId="15">#REF!</definedName>
    <definedName name="Secondery" localSheetId="8">#REF!</definedName>
    <definedName name="Secondery" localSheetId="62">#REF!</definedName>
    <definedName name="Secondery" localSheetId="63">#REF!</definedName>
    <definedName name="Secondery" localSheetId="22">#REF!</definedName>
    <definedName name="Secondery" localSheetId="13">#REF!</definedName>
    <definedName name="Secondery" localSheetId="11">#REF!</definedName>
    <definedName name="Secondery" localSheetId="1">#REF!</definedName>
    <definedName name="Secondery" localSheetId="73">#REF!</definedName>
    <definedName name="Secondery" localSheetId="37">#REF!</definedName>
    <definedName name="Secondery" localSheetId="38">#REF!</definedName>
    <definedName name="Secondery" localSheetId="40">#REF!</definedName>
    <definedName name="Secondery" localSheetId="41">#REF!</definedName>
    <definedName name="Secondery" localSheetId="42">#REF!</definedName>
    <definedName name="Secondery" localSheetId="43">#REF!</definedName>
    <definedName name="Secondery">#REF!</definedName>
    <definedName name="shaft" localSheetId="34">'[3]raw data'!#REF!</definedName>
    <definedName name="shaft" localSheetId="35">'[3]raw data'!#REF!</definedName>
    <definedName name="shaft" localSheetId="44">'[3]raw data'!#REF!</definedName>
    <definedName name="shaft" localSheetId="45">'[3]raw data'!#REF!</definedName>
    <definedName name="shaft" localSheetId="47">'[3]raw data'!#REF!</definedName>
    <definedName name="shaft" localSheetId="48">'[3]raw data'!#REF!</definedName>
    <definedName name="shaft" localSheetId="10">'[3]raw data'!#REF!</definedName>
    <definedName name="shaft" localSheetId="15">'[3]raw data'!#REF!</definedName>
    <definedName name="shaft" localSheetId="8">'[3]raw data'!#REF!</definedName>
    <definedName name="shaft" localSheetId="62">'[3]raw data'!#REF!</definedName>
    <definedName name="shaft" localSheetId="63">'[3]raw data'!#REF!</definedName>
    <definedName name="shaft" localSheetId="22">'[3]raw data'!#REF!</definedName>
    <definedName name="shaft" localSheetId="13">'[3]raw data'!#REF!</definedName>
    <definedName name="shaft" localSheetId="11">'[3]raw data'!#REF!</definedName>
    <definedName name="shaft" localSheetId="1">'[3]raw data'!#REF!</definedName>
    <definedName name="shaft" localSheetId="73">'[3]raw data'!#REF!</definedName>
    <definedName name="shaft" localSheetId="37">'[3]raw data'!#REF!</definedName>
    <definedName name="shaft" localSheetId="38">'[3]raw data'!#REF!</definedName>
    <definedName name="shaft" localSheetId="40">'[3]raw data'!#REF!</definedName>
    <definedName name="shaft" localSheetId="41">'[3]raw data'!#REF!</definedName>
    <definedName name="shaft" localSheetId="42">'[3]raw data'!#REF!</definedName>
    <definedName name="shaft" localSheetId="43">'[3]raw data'!#REF!</definedName>
    <definedName name="shaft">'[3]raw data'!#REF!</definedName>
    <definedName name="Sheet_Protect" localSheetId="34">[1]!Sheet_Protect</definedName>
    <definedName name="Sheet_Protect" localSheetId="35">[1]!Sheet_Protect</definedName>
    <definedName name="Sheet_Protect" localSheetId="44">[1]!Sheet_Protect</definedName>
    <definedName name="Sheet_Protect" localSheetId="45">[1]!Sheet_Protect</definedName>
    <definedName name="Sheet_Protect" localSheetId="47">[1]!Sheet_Protect</definedName>
    <definedName name="Sheet_Protect" localSheetId="48">[1]!Sheet_Protect</definedName>
    <definedName name="Sheet_Protect" localSheetId="10">[1]!Sheet_Protect</definedName>
    <definedName name="Sheet_Protect" localSheetId="15">[1]!Sheet_Protect</definedName>
    <definedName name="Sheet_Protect" localSheetId="8">[1]!Sheet_Protect</definedName>
    <definedName name="Sheet_Protect" localSheetId="62">[1]!Sheet_Protect</definedName>
    <definedName name="Sheet_Protect" localSheetId="63">[1]!Sheet_Protect</definedName>
    <definedName name="Sheet_Protect" localSheetId="22">[1]!Sheet_Protect</definedName>
    <definedName name="Sheet_Protect" localSheetId="13">[1]!Sheet_Protect</definedName>
    <definedName name="Sheet_Protect" localSheetId="11">[1]!Sheet_Protect</definedName>
    <definedName name="Sheet_Protect" localSheetId="1">[1]!Sheet_Protect</definedName>
    <definedName name="Sheet_Protect" localSheetId="73">[1]!Sheet_Protect</definedName>
    <definedName name="Sheet_Protect" localSheetId="37">[1]!Sheet_Protect</definedName>
    <definedName name="Sheet_Protect" localSheetId="38">[1]!Sheet_Protect</definedName>
    <definedName name="Sheet_Protect" localSheetId="40">[1]!Sheet_Protect</definedName>
    <definedName name="Sheet_Protect" localSheetId="41">[1]!Sheet_Protect</definedName>
    <definedName name="Sheet_Protect" localSheetId="42">[1]!Sheet_Protect</definedName>
    <definedName name="Sheet_Protect" localSheetId="43">[1]!Sheet_Protect</definedName>
    <definedName name="Sheet_Protect">[1]!Sheet_Protect</definedName>
    <definedName name="Sheet_Unprotect" localSheetId="34">[1]Cal_help!Sheet_Unprotect</definedName>
    <definedName name="Sheet_Unprotect" localSheetId="35">[1]Cal_help!Sheet_Unprotect</definedName>
    <definedName name="Sheet_Unprotect" localSheetId="44">[1]Cal_help!Sheet_Unprotect</definedName>
    <definedName name="Sheet_Unprotect" localSheetId="45">[1]Cal_help!Sheet_Unprotect</definedName>
    <definedName name="Sheet_Unprotect" localSheetId="47">[1]Cal_help!Sheet_Unprotect</definedName>
    <definedName name="Sheet_Unprotect" localSheetId="48">[1]Cal_help!Sheet_Unprotect</definedName>
    <definedName name="Sheet_Unprotect" localSheetId="10">[1]Cal_help!Sheet_Unprotect</definedName>
    <definedName name="Sheet_Unprotect" localSheetId="15">[1]Cal_help!Sheet_Unprotect</definedName>
    <definedName name="Sheet_Unprotect" localSheetId="8">[1]Cal_help!Sheet_Unprotect</definedName>
    <definedName name="Sheet_Unprotect" localSheetId="62">[1]Cal_help!Sheet_Unprotect</definedName>
    <definedName name="Sheet_Unprotect" localSheetId="63">[1]Cal_help!Sheet_Unprotect</definedName>
    <definedName name="Sheet_Unprotect" localSheetId="22">[1]Cal_help!Sheet_Unprotect</definedName>
    <definedName name="Sheet_Unprotect" localSheetId="13">[1]Cal_help!Sheet_Unprotect</definedName>
    <definedName name="Sheet_Unprotect" localSheetId="11">[1]Cal_help!Sheet_Unprotect</definedName>
    <definedName name="Sheet_Unprotect" localSheetId="1">[1]Cal_help!Sheet_Unprotect</definedName>
    <definedName name="Sheet_Unprotect" localSheetId="73">[1]Cal_help!Sheet_Unprotect</definedName>
    <definedName name="Sheet_Unprotect" localSheetId="37">[1]Cal_help!Sheet_Unprotect</definedName>
    <definedName name="Sheet_Unprotect" localSheetId="38">[1]Cal_help!Sheet_Unprotect</definedName>
    <definedName name="Sheet_Unprotect" localSheetId="40">[1]Cal_help!Sheet_Unprotect</definedName>
    <definedName name="Sheet_Unprotect" localSheetId="41">[1]Cal_help!Sheet_Unprotect</definedName>
    <definedName name="Sheet_Unprotect" localSheetId="42">[1]Cal_help!Sheet_Unprotect</definedName>
    <definedName name="Sheet_Unprotect" localSheetId="43">[1]Cal_help!Sheet_Unprotect</definedName>
    <definedName name="Sheet_Unprotect">[1]Cal_help!Sheet_Unprotect</definedName>
    <definedName name="ไ122" localSheetId="34">#REF!</definedName>
    <definedName name="ไ122" localSheetId="35">#REF!</definedName>
    <definedName name="ไ122" localSheetId="44">#REF!</definedName>
    <definedName name="ไ122" localSheetId="45">#REF!</definedName>
    <definedName name="ไ122" localSheetId="47">#REF!</definedName>
    <definedName name="ไ122" localSheetId="48">#REF!</definedName>
    <definedName name="ไ122" localSheetId="10">#REF!</definedName>
    <definedName name="ไ122" localSheetId="15">#REF!</definedName>
    <definedName name="ไ122" localSheetId="56">#REF!</definedName>
    <definedName name="ไ122" localSheetId="8">#REF!</definedName>
    <definedName name="ไ122" localSheetId="62">#REF!</definedName>
    <definedName name="ไ122" localSheetId="63">#REF!</definedName>
    <definedName name="ไ122" localSheetId="64">#REF!</definedName>
    <definedName name="ไ122" localSheetId="22">#REF!</definedName>
    <definedName name="ไ122" localSheetId="13">#REF!</definedName>
    <definedName name="ไ122" localSheetId="11">#REF!</definedName>
    <definedName name="ไ122" localSheetId="1">#REF!</definedName>
    <definedName name="ไ122" localSheetId="73">#REF!</definedName>
    <definedName name="ไ122" localSheetId="37">#REF!</definedName>
    <definedName name="ไ122" localSheetId="38">#REF!</definedName>
    <definedName name="ไ122" localSheetId="40">#REF!</definedName>
    <definedName name="ไ122" localSheetId="41">#REF!</definedName>
    <definedName name="ไ122" localSheetId="42">#REF!</definedName>
    <definedName name="ไ122" localSheetId="43">#REF!</definedName>
    <definedName name="ไ122">#REF!</definedName>
    <definedName name="ฟ1" localSheetId="34">#REF!</definedName>
    <definedName name="ฟ1" localSheetId="35">#REF!</definedName>
    <definedName name="ฟ1" localSheetId="44">#REF!</definedName>
    <definedName name="ฟ1" localSheetId="45">#REF!</definedName>
    <definedName name="ฟ1" localSheetId="47">#REF!</definedName>
    <definedName name="ฟ1" localSheetId="48">#REF!</definedName>
    <definedName name="ฟ1" localSheetId="10">#REF!</definedName>
    <definedName name="ฟ1" localSheetId="15">#REF!</definedName>
    <definedName name="ฟ1" localSheetId="8">#REF!</definedName>
    <definedName name="ฟ1" localSheetId="62">#REF!</definedName>
    <definedName name="ฟ1" localSheetId="63">#REF!</definedName>
    <definedName name="ฟ1" localSheetId="22">#REF!</definedName>
    <definedName name="ฟ1" localSheetId="13">#REF!</definedName>
    <definedName name="ฟ1" localSheetId="11">#REF!</definedName>
    <definedName name="ฟ1" localSheetId="1">#REF!</definedName>
    <definedName name="ฟ1" localSheetId="73">#REF!</definedName>
    <definedName name="ฟ1" localSheetId="37">#REF!</definedName>
    <definedName name="ฟ1" localSheetId="38">#REF!</definedName>
    <definedName name="ฟ1" localSheetId="40">#REF!</definedName>
    <definedName name="ฟ1" localSheetId="41">#REF!</definedName>
    <definedName name="ฟ1" localSheetId="42">#REF!</definedName>
    <definedName name="ฟ1" localSheetId="43">#REF!</definedName>
    <definedName name="ฟ1">#REF!</definedName>
    <definedName name="ฤ20" localSheetId="34">#REF!</definedName>
    <definedName name="ฤ20" localSheetId="35">#REF!</definedName>
    <definedName name="ฤ20" localSheetId="44">#REF!</definedName>
    <definedName name="ฤ20" localSheetId="45">#REF!</definedName>
    <definedName name="ฤ20" localSheetId="47">#REF!</definedName>
    <definedName name="ฤ20" localSheetId="48">#REF!</definedName>
    <definedName name="ฤ20" localSheetId="10">#REF!</definedName>
    <definedName name="ฤ20" localSheetId="15">#REF!</definedName>
    <definedName name="ฤ20" localSheetId="8">#REF!</definedName>
    <definedName name="ฤ20" localSheetId="62">#REF!</definedName>
    <definedName name="ฤ20" localSheetId="63">#REF!</definedName>
    <definedName name="ฤ20" localSheetId="22">#REF!</definedName>
    <definedName name="ฤ20" localSheetId="13">#REF!</definedName>
    <definedName name="ฤ20" localSheetId="11">#REF!</definedName>
    <definedName name="ฤ20" localSheetId="1">#REF!</definedName>
    <definedName name="ฤ20" localSheetId="73">#REF!</definedName>
    <definedName name="ฤ20" localSheetId="37">#REF!</definedName>
    <definedName name="ฤ20" localSheetId="38">#REF!</definedName>
    <definedName name="ฤ20" localSheetId="40">#REF!</definedName>
    <definedName name="ฤ20" localSheetId="41">#REF!</definedName>
    <definedName name="ฤ20" localSheetId="42">#REF!</definedName>
    <definedName name="ฤ20" localSheetId="43">#REF!</definedName>
    <definedName name="ฤ20">#REF!</definedName>
  </definedNames>
  <calcPr calcId="162913"/>
</workbook>
</file>

<file path=xl/calcChain.xml><?xml version="1.0" encoding="utf-8"?>
<calcChain xmlns="http://schemas.openxmlformats.org/spreadsheetml/2006/main">
  <c r="AW75" i="6" l="1"/>
  <c r="B76" i="6"/>
  <c r="C76" i="6"/>
  <c r="D76" i="6"/>
  <c r="E76" i="6"/>
  <c r="F76" i="6"/>
  <c r="G76" i="6"/>
  <c r="H76" i="6"/>
  <c r="I76" i="6"/>
  <c r="J76" i="6"/>
  <c r="K76" i="6"/>
  <c r="L76" i="6"/>
  <c r="M76" i="6"/>
  <c r="M77" i="6" s="1"/>
  <c r="N76" i="6"/>
  <c r="N77" i="6" s="1"/>
  <c r="O76" i="6"/>
  <c r="O77" i="6" s="1"/>
  <c r="P76" i="6"/>
  <c r="P77" i="6" s="1"/>
  <c r="Q76" i="6"/>
  <c r="Q77" i="6" s="1"/>
  <c r="R76" i="6"/>
  <c r="R77" i="6" s="1"/>
  <c r="S76" i="6"/>
  <c r="S77" i="6" s="1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I77" i="6"/>
  <c r="J77" i="6"/>
  <c r="K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C78" i="6"/>
  <c r="C79" i="6" s="1"/>
  <c r="D78" i="6"/>
  <c r="D77" i="6" s="1"/>
  <c r="E78" i="6"/>
  <c r="E77" i="6" s="1"/>
  <c r="F78" i="6"/>
  <c r="F77" i="6" s="1"/>
  <c r="G78" i="6"/>
  <c r="G79" i="6" s="1"/>
  <c r="H78" i="6"/>
  <c r="H77" i="6" s="1"/>
  <c r="I78" i="6"/>
  <c r="J78" i="6"/>
  <c r="K78" i="6"/>
  <c r="W78" i="6"/>
  <c r="W77" i="6" s="1"/>
  <c r="X78" i="6"/>
  <c r="X79" i="6" s="1"/>
  <c r="Y78" i="6"/>
  <c r="Y77" i="6" s="1"/>
  <c r="Z78" i="6"/>
  <c r="Z79" i="6" s="1"/>
  <c r="AA78" i="6"/>
  <c r="AA79" i="6" s="1"/>
  <c r="AB78" i="6"/>
  <c r="AB79" i="6" s="1"/>
  <c r="AD78" i="6"/>
  <c r="AE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I79" i="6"/>
  <c r="J79" i="6"/>
  <c r="K79" i="6"/>
  <c r="AD79" i="6"/>
  <c r="AE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81" i="6"/>
  <c r="B78" i="6" s="1"/>
  <c r="C81" i="6"/>
  <c r="D81" i="6"/>
  <c r="E81" i="6"/>
  <c r="F81" i="6"/>
  <c r="G81" i="6"/>
  <c r="H81" i="6"/>
  <c r="I81" i="6"/>
  <c r="J81" i="6"/>
  <c r="K81" i="6"/>
  <c r="L81" i="6"/>
  <c r="L78" i="6" s="1"/>
  <c r="M81" i="6"/>
  <c r="M78" i="6" s="1"/>
  <c r="M79" i="6" s="1"/>
  <c r="N81" i="6"/>
  <c r="N78" i="6" s="1"/>
  <c r="N79" i="6" s="1"/>
  <c r="O81" i="6"/>
  <c r="O78" i="6" s="1"/>
  <c r="O79" i="6" s="1"/>
  <c r="P81" i="6"/>
  <c r="P78" i="6" s="1"/>
  <c r="P79" i="6" s="1"/>
  <c r="Q81" i="6"/>
  <c r="Q78" i="6" s="1"/>
  <c r="Q79" i="6" s="1"/>
  <c r="R81" i="6"/>
  <c r="R78" i="6" s="1"/>
  <c r="R79" i="6" s="1"/>
  <c r="S81" i="6"/>
  <c r="S78" i="6" s="1"/>
  <c r="S79" i="6" s="1"/>
  <c r="T81" i="6"/>
  <c r="T78" i="6" s="1"/>
  <c r="U81" i="6"/>
  <c r="U78" i="6" s="1"/>
  <c r="V81" i="6"/>
  <c r="V78" i="6" s="1"/>
  <c r="W81" i="6"/>
  <c r="X81" i="6"/>
  <c r="Y81" i="6"/>
  <c r="Z81" i="6"/>
  <c r="AA81" i="6"/>
  <c r="AB81" i="6"/>
  <c r="AC81" i="6"/>
  <c r="AC78" i="6" s="1"/>
  <c r="AC79" i="6" s="1"/>
  <c r="AD81" i="6"/>
  <c r="AE81" i="6"/>
  <c r="AF81" i="6"/>
  <c r="AF78" i="6" s="1"/>
  <c r="AF79" i="6" s="1"/>
  <c r="AG81" i="6"/>
  <c r="AG78" i="6" s="1"/>
  <c r="AG79" i="6" s="1"/>
  <c r="AH81" i="6"/>
  <c r="AH78" i="6" s="1"/>
  <c r="AH79" i="6" s="1"/>
  <c r="AI81" i="6"/>
  <c r="AI78" i="6" s="1"/>
  <c r="AI79" i="6" s="1"/>
  <c r="AJ81" i="6"/>
  <c r="AJ78" i="6" s="1"/>
  <c r="AJ79" i="6" s="1"/>
  <c r="AK81" i="6"/>
  <c r="AK78" i="6" s="1"/>
  <c r="AK79" i="6" s="1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79" i="6" l="1"/>
  <c r="B77" i="6"/>
  <c r="T79" i="6"/>
  <c r="T77" i="6"/>
  <c r="L79" i="6"/>
  <c r="L77" i="6"/>
  <c r="V79" i="6"/>
  <c r="V77" i="6"/>
  <c r="U79" i="6"/>
  <c r="U77" i="6"/>
  <c r="G77" i="6"/>
  <c r="H79" i="6"/>
  <c r="Y79" i="6"/>
  <c r="E79" i="6"/>
  <c r="C77" i="6"/>
  <c r="D79" i="6"/>
  <c r="X77" i="6"/>
  <c r="W79" i="6"/>
  <c r="F79" i="6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DJ218" i="39" l="1"/>
  <c r="DA19" i="78" l="1"/>
  <c r="B30" i="51" l="1"/>
  <c r="C30" i="51"/>
  <c r="D30" i="51"/>
  <c r="E30" i="51"/>
  <c r="F30" i="51"/>
  <c r="G30" i="51"/>
  <c r="H30" i="51"/>
  <c r="I30" i="51"/>
  <c r="J30" i="51"/>
  <c r="K30" i="51"/>
  <c r="L30" i="51"/>
  <c r="M30" i="51"/>
  <c r="N30" i="51"/>
  <c r="O30" i="51"/>
  <c r="P30" i="51"/>
  <c r="Q30" i="51"/>
  <c r="R30" i="51"/>
  <c r="S30" i="51"/>
  <c r="T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B31" i="51"/>
  <c r="C31" i="51"/>
  <c r="D31" i="51"/>
  <c r="E31" i="51"/>
  <c r="F31" i="51"/>
  <c r="G31" i="51"/>
  <c r="H31" i="51"/>
  <c r="I31" i="51"/>
  <c r="J31" i="51"/>
  <c r="K31" i="51"/>
  <c r="L31" i="51"/>
  <c r="M31" i="51"/>
  <c r="N31" i="51"/>
  <c r="O31" i="51"/>
  <c r="P31" i="51"/>
  <c r="Q31" i="51"/>
  <c r="R31" i="51"/>
  <c r="S31" i="51"/>
  <c r="T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B32" i="51"/>
  <c r="C32" i="51"/>
  <c r="D32" i="51"/>
  <c r="E32" i="51"/>
  <c r="F32" i="51"/>
  <c r="G32" i="51"/>
  <c r="H32" i="51"/>
  <c r="I32" i="51"/>
  <c r="J32" i="51"/>
  <c r="K32" i="51"/>
  <c r="L32" i="51"/>
  <c r="M32" i="51"/>
  <c r="N32" i="51"/>
  <c r="O32" i="51"/>
  <c r="P32" i="51"/>
  <c r="Q32" i="51"/>
  <c r="R32" i="51"/>
  <c r="S32" i="51"/>
  <c r="T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B33" i="51"/>
  <c r="C33" i="51"/>
  <c r="D33" i="51"/>
  <c r="E33" i="51"/>
  <c r="F33" i="51"/>
  <c r="G33" i="51"/>
  <c r="H33" i="51"/>
  <c r="I33" i="51"/>
  <c r="J33" i="51"/>
  <c r="K33" i="51"/>
  <c r="L33" i="51"/>
  <c r="M33" i="51"/>
  <c r="N33" i="51"/>
  <c r="O33" i="51"/>
  <c r="P33" i="51"/>
  <c r="Q33" i="51"/>
  <c r="R33" i="51"/>
  <c r="S33" i="51"/>
  <c r="T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CW50" i="5" l="1"/>
  <c r="B30" i="36" l="1"/>
  <c r="C30" i="36"/>
  <c r="D30" i="36"/>
  <c r="E30" i="36"/>
  <c r="F30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AC30" i="36"/>
  <c r="AD30" i="36"/>
  <c r="AE30" i="36"/>
  <c r="AF30" i="36"/>
  <c r="AG30" i="36"/>
  <c r="AH30" i="36"/>
  <c r="AI30" i="36"/>
  <c r="AJ30" i="36"/>
  <c r="B31" i="36"/>
  <c r="C31" i="36"/>
  <c r="D31" i="36"/>
  <c r="E31" i="36"/>
  <c r="F31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AC31" i="36"/>
  <c r="AD31" i="36"/>
  <c r="AE31" i="36"/>
  <c r="AF31" i="36"/>
  <c r="AG31" i="36"/>
  <c r="AH31" i="36"/>
  <c r="AI31" i="36"/>
  <c r="AJ31" i="36"/>
  <c r="B32" i="36"/>
  <c r="C32" i="36"/>
  <c r="D32" i="36"/>
  <c r="E32" i="36"/>
  <c r="F32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AC32" i="36"/>
  <c r="AD32" i="36"/>
  <c r="AE32" i="36"/>
  <c r="AF32" i="36"/>
  <c r="AG32" i="36"/>
  <c r="AH32" i="36"/>
  <c r="AI32" i="36"/>
  <c r="AJ32" i="36"/>
  <c r="B33" i="36"/>
  <c r="C33" i="36"/>
  <c r="D33" i="36"/>
  <c r="E33" i="36"/>
  <c r="F33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AC33" i="36"/>
  <c r="AD33" i="36"/>
  <c r="AE33" i="36"/>
  <c r="AF33" i="36"/>
  <c r="AG33" i="36"/>
  <c r="AH33" i="36"/>
  <c r="AI33" i="36"/>
  <c r="AJ33" i="36"/>
  <c r="DC47" i="5" l="1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DB47" i="5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EB19" i="8"/>
  <c r="EC19" i="8"/>
  <c r="ED19" i="8"/>
  <c r="EE19" i="8"/>
  <c r="EF19" i="8"/>
  <c r="DB19" i="8"/>
  <c r="DC159" i="8"/>
  <c r="DD159" i="8"/>
  <c r="DE159" i="8"/>
  <c r="DF159" i="8"/>
  <c r="DG159" i="8"/>
  <c r="DH159" i="8"/>
  <c r="DI159" i="8"/>
  <c r="DJ159" i="8"/>
  <c r="DK159" i="8"/>
  <c r="DL159" i="8"/>
  <c r="DM159" i="8"/>
  <c r="DN159" i="8"/>
  <c r="DO159" i="8"/>
  <c r="DP159" i="8"/>
  <c r="DQ159" i="8"/>
  <c r="DR159" i="8"/>
  <c r="DS159" i="8"/>
  <c r="DT159" i="8"/>
  <c r="DU159" i="8"/>
  <c r="DV159" i="8"/>
  <c r="DW159" i="8"/>
  <c r="DX159" i="8"/>
  <c r="DY159" i="8"/>
  <c r="DZ159" i="8"/>
  <c r="EA159" i="8"/>
  <c r="EB159" i="8"/>
  <c r="EC159" i="8"/>
  <c r="ED159" i="8"/>
  <c r="EE159" i="8"/>
  <c r="EF159" i="8"/>
  <c r="DB159" i="8"/>
  <c r="AJ33" i="15"/>
  <c r="EF167" i="8" s="1"/>
  <c r="AI33" i="15"/>
  <c r="EE167" i="8" s="1"/>
  <c r="AH33" i="15"/>
  <c r="ED167" i="8" s="1"/>
  <c r="AG33" i="15"/>
  <c r="EC167" i="8" s="1"/>
  <c r="AF33" i="15"/>
  <c r="EB167" i="8" s="1"/>
  <c r="AE33" i="15"/>
  <c r="EA167" i="8" s="1"/>
  <c r="AD33" i="15"/>
  <c r="DZ167" i="8" s="1"/>
  <c r="AC33" i="15"/>
  <c r="DY167" i="8" s="1"/>
  <c r="AB33" i="15"/>
  <c r="DX167" i="8" s="1"/>
  <c r="AA33" i="15"/>
  <c r="DW167" i="8" s="1"/>
  <c r="Z33" i="15"/>
  <c r="DV167" i="8" s="1"/>
  <c r="Y33" i="15"/>
  <c r="DU167" i="8" s="1"/>
  <c r="X33" i="15"/>
  <c r="DT167" i="8" s="1"/>
  <c r="W33" i="15"/>
  <c r="DS167" i="8" s="1"/>
  <c r="V33" i="15"/>
  <c r="DR167" i="8" s="1"/>
  <c r="U33" i="15"/>
  <c r="DQ167" i="8" s="1"/>
  <c r="T33" i="15"/>
  <c r="DP167" i="8" s="1"/>
  <c r="S33" i="15"/>
  <c r="DO167" i="8" s="1"/>
  <c r="R33" i="15"/>
  <c r="DN167" i="8" s="1"/>
  <c r="Q33" i="15"/>
  <c r="DM167" i="8" s="1"/>
  <c r="P33" i="15"/>
  <c r="DL167" i="8" s="1"/>
  <c r="O33" i="15"/>
  <c r="DK167" i="8" s="1"/>
  <c r="N33" i="15"/>
  <c r="DJ167" i="8" s="1"/>
  <c r="M33" i="15"/>
  <c r="DI167" i="8" s="1"/>
  <c r="L33" i="15"/>
  <c r="DH167" i="8" s="1"/>
  <c r="K33" i="15"/>
  <c r="DG167" i="8" s="1"/>
  <c r="J33" i="15"/>
  <c r="DF167" i="8" s="1"/>
  <c r="I33" i="15"/>
  <c r="DE167" i="8" s="1"/>
  <c r="H33" i="15"/>
  <c r="DD167" i="8" s="1"/>
  <c r="G33" i="15"/>
  <c r="DC167" i="8" s="1"/>
  <c r="F33" i="15"/>
  <c r="DB167" i="8" s="1"/>
  <c r="E33" i="15"/>
  <c r="D33" i="15"/>
  <c r="C33" i="15"/>
  <c r="B33" i="15"/>
  <c r="AJ32" i="15"/>
  <c r="EF166" i="8" s="1"/>
  <c r="AI32" i="15"/>
  <c r="EE166" i="8" s="1"/>
  <c r="AH32" i="15"/>
  <c r="ED166" i="8" s="1"/>
  <c r="AG32" i="15"/>
  <c r="EC166" i="8" s="1"/>
  <c r="AF32" i="15"/>
  <c r="EB166" i="8" s="1"/>
  <c r="AE32" i="15"/>
  <c r="EA166" i="8" s="1"/>
  <c r="AD32" i="15"/>
  <c r="DZ166" i="8" s="1"/>
  <c r="AC32" i="15"/>
  <c r="DY166" i="8" s="1"/>
  <c r="AB32" i="15"/>
  <c r="DX166" i="8" s="1"/>
  <c r="AA32" i="15"/>
  <c r="DW166" i="8" s="1"/>
  <c r="Z32" i="15"/>
  <c r="DV166" i="8" s="1"/>
  <c r="Y32" i="15"/>
  <c r="DU166" i="8" s="1"/>
  <c r="X32" i="15"/>
  <c r="DT166" i="8" s="1"/>
  <c r="W32" i="15"/>
  <c r="DS166" i="8" s="1"/>
  <c r="V32" i="15"/>
  <c r="DR166" i="8" s="1"/>
  <c r="U32" i="15"/>
  <c r="DQ166" i="8" s="1"/>
  <c r="T32" i="15"/>
  <c r="DP166" i="8" s="1"/>
  <c r="S32" i="15"/>
  <c r="DO166" i="8" s="1"/>
  <c r="R32" i="15"/>
  <c r="DN166" i="8" s="1"/>
  <c r="Q32" i="15"/>
  <c r="DM166" i="8" s="1"/>
  <c r="P32" i="15"/>
  <c r="DL166" i="8" s="1"/>
  <c r="O32" i="15"/>
  <c r="DK166" i="8" s="1"/>
  <c r="N32" i="15"/>
  <c r="DJ166" i="8" s="1"/>
  <c r="M32" i="15"/>
  <c r="DI166" i="8" s="1"/>
  <c r="L32" i="15"/>
  <c r="DH166" i="8" s="1"/>
  <c r="K32" i="15"/>
  <c r="DG166" i="8" s="1"/>
  <c r="J32" i="15"/>
  <c r="DF166" i="8" s="1"/>
  <c r="I32" i="15"/>
  <c r="DE166" i="8" s="1"/>
  <c r="H32" i="15"/>
  <c r="DD166" i="8" s="1"/>
  <c r="G32" i="15"/>
  <c r="DC166" i="8" s="1"/>
  <c r="F32" i="15"/>
  <c r="DB166" i="8" s="1"/>
  <c r="E32" i="15"/>
  <c r="D32" i="15"/>
  <c r="C32" i="15"/>
  <c r="B32" i="15"/>
  <c r="AJ31" i="15"/>
  <c r="EF165" i="8" s="1"/>
  <c r="AI31" i="15"/>
  <c r="EE165" i="8" s="1"/>
  <c r="AH31" i="15"/>
  <c r="ED165" i="8" s="1"/>
  <c r="AG31" i="15"/>
  <c r="EC165" i="8" s="1"/>
  <c r="AF31" i="15"/>
  <c r="EB165" i="8" s="1"/>
  <c r="AE31" i="15"/>
  <c r="EA165" i="8" s="1"/>
  <c r="AD31" i="15"/>
  <c r="DZ165" i="8" s="1"/>
  <c r="AC31" i="15"/>
  <c r="DY165" i="8" s="1"/>
  <c r="AB31" i="15"/>
  <c r="DX165" i="8" s="1"/>
  <c r="AA31" i="15"/>
  <c r="DW165" i="8" s="1"/>
  <c r="Z31" i="15"/>
  <c r="DV165" i="8" s="1"/>
  <c r="Y31" i="15"/>
  <c r="DU165" i="8" s="1"/>
  <c r="X31" i="15"/>
  <c r="DT165" i="8" s="1"/>
  <c r="W31" i="15"/>
  <c r="DS165" i="8" s="1"/>
  <c r="V31" i="15"/>
  <c r="DR165" i="8" s="1"/>
  <c r="U31" i="15"/>
  <c r="DQ165" i="8" s="1"/>
  <c r="T31" i="15"/>
  <c r="DP165" i="8" s="1"/>
  <c r="S31" i="15"/>
  <c r="DO165" i="8" s="1"/>
  <c r="R31" i="15"/>
  <c r="DN165" i="8" s="1"/>
  <c r="Q31" i="15"/>
  <c r="DM165" i="8" s="1"/>
  <c r="P31" i="15"/>
  <c r="DL165" i="8" s="1"/>
  <c r="O31" i="15"/>
  <c r="DK165" i="8" s="1"/>
  <c r="N31" i="15"/>
  <c r="DJ165" i="8" s="1"/>
  <c r="M31" i="15"/>
  <c r="DI165" i="8" s="1"/>
  <c r="L31" i="15"/>
  <c r="DH165" i="8" s="1"/>
  <c r="K31" i="15"/>
  <c r="DG165" i="8" s="1"/>
  <c r="J31" i="15"/>
  <c r="DF165" i="8" s="1"/>
  <c r="I31" i="15"/>
  <c r="DE165" i="8" s="1"/>
  <c r="H31" i="15"/>
  <c r="DD165" i="8" s="1"/>
  <c r="G31" i="15"/>
  <c r="DC165" i="8" s="1"/>
  <c r="F31" i="15"/>
  <c r="DB165" i="8" s="1"/>
  <c r="E31" i="15"/>
  <c r="D31" i="15"/>
  <c r="C31" i="15"/>
  <c r="B31" i="15"/>
  <c r="AJ30" i="15"/>
  <c r="EF164" i="8" s="1"/>
  <c r="AI30" i="15"/>
  <c r="EE164" i="8" s="1"/>
  <c r="AH30" i="15"/>
  <c r="ED164" i="8" s="1"/>
  <c r="AG30" i="15"/>
  <c r="EC164" i="8" s="1"/>
  <c r="AF30" i="15"/>
  <c r="EB164" i="8" s="1"/>
  <c r="AE30" i="15"/>
  <c r="EA164" i="8" s="1"/>
  <c r="AD30" i="15"/>
  <c r="DZ164" i="8" s="1"/>
  <c r="AC30" i="15"/>
  <c r="DY164" i="8" s="1"/>
  <c r="AB30" i="15"/>
  <c r="DX164" i="8" s="1"/>
  <c r="AA30" i="15"/>
  <c r="DW164" i="8" s="1"/>
  <c r="Z30" i="15"/>
  <c r="DV164" i="8" s="1"/>
  <c r="Y30" i="15"/>
  <c r="DU164" i="8" s="1"/>
  <c r="X30" i="15"/>
  <c r="DT164" i="8" s="1"/>
  <c r="W30" i="15"/>
  <c r="DS164" i="8" s="1"/>
  <c r="V30" i="15"/>
  <c r="DR164" i="8" s="1"/>
  <c r="U30" i="15"/>
  <c r="DQ164" i="8" s="1"/>
  <c r="T30" i="15"/>
  <c r="DP164" i="8" s="1"/>
  <c r="S30" i="15"/>
  <c r="DO164" i="8" s="1"/>
  <c r="R30" i="15"/>
  <c r="DN164" i="8" s="1"/>
  <c r="Q30" i="15"/>
  <c r="DM164" i="8" s="1"/>
  <c r="P30" i="15"/>
  <c r="DL164" i="8" s="1"/>
  <c r="O30" i="15"/>
  <c r="DK164" i="8" s="1"/>
  <c r="N30" i="15"/>
  <c r="DJ164" i="8" s="1"/>
  <c r="M30" i="15"/>
  <c r="DI164" i="8" s="1"/>
  <c r="L30" i="15"/>
  <c r="DH164" i="8" s="1"/>
  <c r="K30" i="15"/>
  <c r="DG164" i="8" s="1"/>
  <c r="J30" i="15"/>
  <c r="DF164" i="8" s="1"/>
  <c r="I30" i="15"/>
  <c r="DE164" i="8" s="1"/>
  <c r="H30" i="15"/>
  <c r="DD164" i="8" s="1"/>
  <c r="G30" i="15"/>
  <c r="DC164" i="8" s="1"/>
  <c r="F30" i="15"/>
  <c r="DB164" i="8" s="1"/>
  <c r="E30" i="15"/>
  <c r="D30" i="15"/>
  <c r="C30" i="15"/>
  <c r="B30" i="15"/>
  <c r="EF27" i="8" l="1"/>
  <c r="EE27" i="8"/>
  <c r="ED27" i="8"/>
  <c r="EC27" i="8"/>
  <c r="EB27" i="8"/>
  <c r="EA27" i="8"/>
  <c r="DZ27" i="8"/>
  <c r="DY27" i="8"/>
  <c r="DX27" i="8"/>
  <c r="DW27" i="8"/>
  <c r="DV27" i="8"/>
  <c r="DU27" i="8"/>
  <c r="DT27" i="8"/>
  <c r="DS27" i="8"/>
  <c r="DR27" i="8"/>
  <c r="DQ27" i="8"/>
  <c r="DP27" i="8"/>
  <c r="DO27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EF26" i="8"/>
  <c r="EE26" i="8"/>
  <c r="ED26" i="8"/>
  <c r="EC26" i="8"/>
  <c r="EB26" i="8"/>
  <c r="EA26" i="8"/>
  <c r="DZ26" i="8"/>
  <c r="DY26" i="8"/>
  <c r="DX26" i="8"/>
  <c r="DW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EF25" i="8"/>
  <c r="EE25" i="8"/>
  <c r="ED25" i="8"/>
  <c r="EC25" i="8"/>
  <c r="EB25" i="8"/>
  <c r="EA25" i="8"/>
  <c r="DZ25" i="8"/>
  <c r="DY25" i="8"/>
  <c r="DX25" i="8"/>
  <c r="DW25" i="8"/>
  <c r="DV25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EF24" i="8"/>
  <c r="EE24" i="8"/>
  <c r="ED24" i="8"/>
  <c r="EC24" i="8"/>
  <c r="EB24" i="8"/>
  <c r="EA24" i="8"/>
  <c r="DZ24" i="8"/>
  <c r="DY24" i="8"/>
  <c r="DX24" i="8"/>
  <c r="DW24" i="8"/>
  <c r="DV24" i="8"/>
  <c r="DU24" i="8"/>
  <c r="DT24" i="8"/>
  <c r="DS24" i="8"/>
  <c r="DR24" i="8"/>
  <c r="DQ24" i="8"/>
  <c r="DP24" i="8"/>
  <c r="DO24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CU255" i="55" l="1"/>
  <c r="CU254" i="55"/>
  <c r="CU253" i="55"/>
  <c r="CU252" i="55"/>
  <c r="CU247" i="55"/>
  <c r="CT255" i="55" l="1"/>
  <c r="CS255" i="55"/>
  <c r="CR255" i="55"/>
  <c r="CQ255" i="55"/>
  <c r="CP255" i="55"/>
  <c r="CO255" i="55"/>
  <c r="CN255" i="55"/>
  <c r="CM255" i="55"/>
  <c r="CL255" i="55"/>
  <c r="CK255" i="55"/>
  <c r="CJ255" i="55"/>
  <c r="CI255" i="55"/>
  <c r="CH255" i="55"/>
  <c r="CG255" i="55"/>
  <c r="CF255" i="55"/>
  <c r="CE255" i="55"/>
  <c r="CD255" i="55"/>
  <c r="CC255" i="55"/>
  <c r="CB255" i="55"/>
  <c r="CA255" i="55"/>
  <c r="BZ255" i="55"/>
  <c r="BY255" i="55"/>
  <c r="BX255" i="55"/>
  <c r="BW255" i="55"/>
  <c r="BV255" i="55"/>
  <c r="CT254" i="55"/>
  <c r="CS254" i="55"/>
  <c r="CR254" i="55"/>
  <c r="CQ254" i="55"/>
  <c r="CP254" i="55"/>
  <c r="CO254" i="55"/>
  <c r="CN254" i="55"/>
  <c r="CM254" i="55"/>
  <c r="CL254" i="55"/>
  <c r="CK254" i="55"/>
  <c r="CJ254" i="55"/>
  <c r="CI254" i="55"/>
  <c r="CH254" i="55"/>
  <c r="CG254" i="55"/>
  <c r="CF254" i="55"/>
  <c r="CE254" i="55"/>
  <c r="CD254" i="55"/>
  <c r="CC254" i="55"/>
  <c r="CB254" i="55"/>
  <c r="CA254" i="55"/>
  <c r="BZ254" i="55"/>
  <c r="BY254" i="55"/>
  <c r="BX254" i="55"/>
  <c r="BW254" i="55"/>
  <c r="BV254" i="55"/>
  <c r="CT253" i="55"/>
  <c r="CS253" i="55"/>
  <c r="CR253" i="55"/>
  <c r="CQ253" i="55"/>
  <c r="CP253" i="55"/>
  <c r="CO253" i="55"/>
  <c r="CN253" i="55"/>
  <c r="CM253" i="55"/>
  <c r="CL253" i="55"/>
  <c r="CK253" i="55"/>
  <c r="CJ253" i="55"/>
  <c r="CI253" i="55"/>
  <c r="CH253" i="55"/>
  <c r="CG253" i="55"/>
  <c r="CF253" i="55"/>
  <c r="CE253" i="55"/>
  <c r="CD253" i="55"/>
  <c r="CC253" i="55"/>
  <c r="CB253" i="55"/>
  <c r="CA253" i="55"/>
  <c r="BZ253" i="55"/>
  <c r="BY253" i="55"/>
  <c r="BX253" i="55"/>
  <c r="BW253" i="55"/>
  <c r="BV253" i="55"/>
  <c r="CT252" i="55"/>
  <c r="CS252" i="55"/>
  <c r="CR252" i="55"/>
  <c r="CQ252" i="55"/>
  <c r="CP252" i="55"/>
  <c r="CO252" i="55"/>
  <c r="CN252" i="55"/>
  <c r="CM252" i="55"/>
  <c r="CL252" i="55"/>
  <c r="CK252" i="55"/>
  <c r="CJ252" i="55"/>
  <c r="CI252" i="55"/>
  <c r="CH252" i="55"/>
  <c r="CG252" i="55"/>
  <c r="CF252" i="55"/>
  <c r="CE252" i="55"/>
  <c r="CD252" i="55"/>
  <c r="CC252" i="55"/>
  <c r="CB252" i="55"/>
  <c r="CA252" i="55"/>
  <c r="BZ252" i="55"/>
  <c r="BY252" i="55"/>
  <c r="BX252" i="55"/>
  <c r="BW252" i="55"/>
  <c r="BV252" i="55"/>
  <c r="CT247" i="55"/>
  <c r="CS247" i="55"/>
  <c r="CR247" i="55"/>
  <c r="CQ247" i="55"/>
  <c r="CP247" i="55"/>
  <c r="CO247" i="55"/>
  <c r="CN247" i="55"/>
  <c r="CM247" i="55"/>
  <c r="CL247" i="55"/>
  <c r="CK247" i="55"/>
  <c r="CJ247" i="55"/>
  <c r="CI247" i="55"/>
  <c r="CH247" i="55"/>
  <c r="CG247" i="55"/>
  <c r="CF247" i="55"/>
  <c r="CE247" i="55"/>
  <c r="CD247" i="55"/>
  <c r="CC247" i="55"/>
  <c r="CB247" i="55"/>
  <c r="CA247" i="55"/>
  <c r="BZ247" i="55"/>
  <c r="BY247" i="55"/>
  <c r="BX247" i="55"/>
  <c r="BW247" i="55"/>
  <c r="BV247" i="55"/>
  <c r="DC75" i="8"/>
  <c r="DD75" i="8"/>
  <c r="DE75" i="8"/>
  <c r="DF75" i="8"/>
  <c r="DG75" i="8"/>
  <c r="DH75" i="8"/>
  <c r="DI75" i="8"/>
  <c r="DJ75" i="8"/>
  <c r="DK75" i="8"/>
  <c r="DL75" i="8"/>
  <c r="DM75" i="8"/>
  <c r="DN75" i="8"/>
  <c r="DO75" i="8"/>
  <c r="DP75" i="8"/>
  <c r="DQ75" i="8"/>
  <c r="DR75" i="8"/>
  <c r="DS75" i="8"/>
  <c r="DT75" i="8"/>
  <c r="DU75" i="8"/>
  <c r="DV75" i="8"/>
  <c r="DW75" i="8"/>
  <c r="DX75" i="8"/>
  <c r="DY75" i="8"/>
  <c r="DZ75" i="8"/>
  <c r="EA75" i="8"/>
  <c r="EB75" i="8"/>
  <c r="EC75" i="8"/>
  <c r="ED75" i="8"/>
  <c r="EE75" i="8"/>
  <c r="EF75" i="8"/>
  <c r="DB75" i="8"/>
  <c r="AE83" i="8"/>
  <c r="AE82" i="8"/>
  <c r="AE81" i="8"/>
  <c r="AE80" i="8"/>
  <c r="BR78" i="8"/>
  <c r="BQ78" i="8"/>
  <c r="BP78" i="8"/>
  <c r="BO77" i="8"/>
  <c r="BO78" i="8" s="1"/>
  <c r="BN77" i="8"/>
  <c r="BN78" i="8" s="1"/>
  <c r="BM77" i="8"/>
  <c r="BM78" i="8" s="1"/>
  <c r="BL77" i="8"/>
  <c r="BL78" i="8" s="1"/>
  <c r="BK77" i="8"/>
  <c r="BK78" i="8" s="1"/>
  <c r="BJ77" i="8"/>
  <c r="BJ76" i="8" s="1"/>
  <c r="BI77" i="8"/>
  <c r="BI78" i="8" s="1"/>
  <c r="BH77" i="8"/>
  <c r="BH78" i="8" s="1"/>
  <c r="BG77" i="8"/>
  <c r="BG78" i="8" s="1"/>
  <c r="BE77" i="8"/>
  <c r="BE78" i="8" s="1"/>
  <c r="BD77" i="8"/>
  <c r="BD78" i="8" s="1"/>
  <c r="BC77" i="8"/>
  <c r="BC78" i="8" s="1"/>
  <c r="BB77" i="8"/>
  <c r="BB78" i="8" s="1"/>
  <c r="BA77" i="8"/>
  <c r="BA78" i="8" s="1"/>
  <c r="AY77" i="8"/>
  <c r="AY78" i="8" s="1"/>
  <c r="AX77" i="8"/>
  <c r="AX78" i="8" s="1"/>
  <c r="AW77" i="8"/>
  <c r="AW78" i="8" s="1"/>
  <c r="AV77" i="8"/>
  <c r="AV78" i="8" s="1"/>
  <c r="AU77" i="8"/>
  <c r="AU78" i="8" s="1"/>
  <c r="AT77" i="8"/>
  <c r="AT78" i="8" s="1"/>
  <c r="AS77" i="8"/>
  <c r="AS78" i="8" s="1"/>
  <c r="AR77" i="8"/>
  <c r="AR78" i="8" s="1"/>
  <c r="AQ77" i="8"/>
  <c r="AQ78" i="8" s="1"/>
  <c r="AP77" i="8"/>
  <c r="AP78" i="8" s="1"/>
  <c r="AO77" i="8"/>
  <c r="AO78" i="8" s="1"/>
  <c r="AN77" i="8"/>
  <c r="AN78" i="8" s="1"/>
  <c r="AM77" i="8"/>
  <c r="AM78" i="8" s="1"/>
  <c r="AL77" i="8"/>
  <c r="AL78" i="8" s="1"/>
  <c r="AK77" i="8"/>
  <c r="AK78" i="8" s="1"/>
  <c r="AJ77" i="8"/>
  <c r="AJ78" i="8" s="1"/>
  <c r="AI77" i="8"/>
  <c r="AI78" i="8" s="1"/>
  <c r="AH77" i="8"/>
  <c r="AH78" i="8" s="1"/>
  <c r="AG77" i="8"/>
  <c r="AG78" i="8" s="1"/>
  <c r="AF77" i="8"/>
  <c r="AD77" i="8"/>
  <c r="AD78" i="8" s="1"/>
  <c r="AC77" i="8"/>
  <c r="AC78" i="8" s="1"/>
  <c r="AB77" i="8"/>
  <c r="AB78" i="8" s="1"/>
  <c r="AA77" i="8"/>
  <c r="AA78" i="8" s="1"/>
  <c r="Z77" i="8"/>
  <c r="Z78" i="8" s="1"/>
  <c r="Y77" i="8"/>
  <c r="Y76" i="8" s="1"/>
  <c r="X77" i="8"/>
  <c r="X78" i="8" s="1"/>
  <c r="W77" i="8"/>
  <c r="W78" i="8" s="1"/>
  <c r="V77" i="8"/>
  <c r="V78" i="8" s="1"/>
  <c r="U77" i="8"/>
  <c r="U78" i="8" s="1"/>
  <c r="T77" i="8"/>
  <c r="T78" i="8" s="1"/>
  <c r="S77" i="8"/>
  <c r="S78" i="8" s="1"/>
  <c r="R77" i="8"/>
  <c r="R78" i="8" s="1"/>
  <c r="Q77" i="8"/>
  <c r="Q78" i="8" s="1"/>
  <c r="P77" i="8"/>
  <c r="P78" i="8" s="1"/>
  <c r="O77" i="8"/>
  <c r="O78" i="8" s="1"/>
  <c r="N77" i="8"/>
  <c r="N78" i="8" s="1"/>
  <c r="M77" i="8"/>
  <c r="M78" i="8" s="1"/>
  <c r="L77" i="8"/>
  <c r="L78" i="8" s="1"/>
  <c r="K77" i="8"/>
  <c r="K78" i="8" s="1"/>
  <c r="J77" i="8"/>
  <c r="J78" i="8" s="1"/>
  <c r="I77" i="8"/>
  <c r="I78" i="8" s="1"/>
  <c r="H77" i="8"/>
  <c r="H78" i="8" s="1"/>
  <c r="G77" i="8"/>
  <c r="G78" i="8" s="1"/>
  <c r="F77" i="8"/>
  <c r="F78" i="8" s="1"/>
  <c r="E77" i="8"/>
  <c r="E78" i="8" s="1"/>
  <c r="D77" i="8"/>
  <c r="D78" i="8" s="1"/>
  <c r="C77" i="8"/>
  <c r="C78" i="8" s="1"/>
  <c r="B77" i="8"/>
  <c r="B78" i="8" s="1"/>
  <c r="AV76" i="8"/>
  <c r="D76" i="8"/>
  <c r="AF75" i="8"/>
  <c r="AE75" i="8"/>
  <c r="BD76" i="8" l="1"/>
  <c r="AI76" i="8"/>
  <c r="AK76" i="8"/>
  <c r="BC76" i="8"/>
  <c r="BI76" i="8"/>
  <c r="L76" i="8"/>
  <c r="AU76" i="8"/>
  <c r="J76" i="8"/>
  <c r="V76" i="8"/>
  <c r="P76" i="8"/>
  <c r="X76" i="8"/>
  <c r="AD76" i="8"/>
  <c r="AW76" i="8"/>
  <c r="AQ76" i="8"/>
  <c r="AF76" i="8"/>
  <c r="AJ76" i="8"/>
  <c r="AY76" i="8"/>
  <c r="Y78" i="8"/>
  <c r="B76" i="8"/>
  <c r="BJ78" i="8"/>
  <c r="Z76" i="8"/>
  <c r="E76" i="8"/>
  <c r="BK76" i="8"/>
  <c r="Q76" i="8"/>
  <c r="AB76" i="8"/>
  <c r="AO76" i="8"/>
  <c r="AF78" i="8"/>
  <c r="F76" i="8"/>
  <c r="R76" i="8"/>
  <c r="AC76" i="8"/>
  <c r="AP76" i="8"/>
  <c r="BB76" i="8"/>
  <c r="K76" i="8"/>
  <c r="W76" i="8"/>
  <c r="G76" i="8"/>
  <c r="M76" i="8"/>
  <c r="S76" i="8"/>
  <c r="AL76" i="8"/>
  <c r="AR76" i="8"/>
  <c r="AX76" i="8"/>
  <c r="BE76" i="8"/>
  <c r="BL76" i="8"/>
  <c r="H76" i="8"/>
  <c r="N76" i="8"/>
  <c r="T76" i="8"/>
  <c r="AG76" i="8"/>
  <c r="AM76" i="8"/>
  <c r="AS76" i="8"/>
  <c r="BG76" i="8"/>
  <c r="BM76" i="8"/>
  <c r="C76" i="8"/>
  <c r="I76" i="8"/>
  <c r="O76" i="8"/>
  <c r="U76" i="8"/>
  <c r="AA76" i="8"/>
  <c r="AH76" i="8"/>
  <c r="AN76" i="8"/>
  <c r="AT76" i="8"/>
  <c r="BA76" i="8"/>
  <c r="BH76" i="8"/>
  <c r="BN76" i="8"/>
  <c r="AE77" i="8"/>
  <c r="AE78" i="8" s="1"/>
  <c r="DA75" i="8"/>
  <c r="DA76" i="69"/>
  <c r="DA47" i="69" s="1"/>
  <c r="DA159" i="68"/>
  <c r="DA131" i="68" s="1"/>
  <c r="DA214" i="8"/>
  <c r="DA246" i="55"/>
  <c r="DA186" i="5"/>
  <c r="DA74" i="5" s="1"/>
  <c r="DA75" i="7"/>
  <c r="DA18" i="1"/>
  <c r="DM22" i="41"/>
  <c r="DA186" i="1" l="1"/>
  <c r="DA158" i="1"/>
  <c r="DA102" i="1"/>
  <c r="DA74" i="1"/>
  <c r="DA46" i="1"/>
  <c r="AE76" i="8"/>
  <c r="DA102" i="8"/>
  <c r="DA74" i="8"/>
  <c r="BF75" i="8"/>
  <c r="DA19" i="69"/>
  <c r="DA158" i="8"/>
  <c r="DA46" i="8"/>
  <c r="DA186" i="8"/>
  <c r="DA18" i="8" s="1"/>
  <c r="DA46" i="5"/>
  <c r="DA103" i="68"/>
  <c r="DA18" i="5"/>
  <c r="DA19" i="68"/>
  <c r="DA158" i="5"/>
  <c r="DA130" i="5"/>
  <c r="DA102" i="5"/>
  <c r="DC20" i="78"/>
  <c r="DD20" i="78"/>
  <c r="DE20" i="78"/>
  <c r="DF20" i="78"/>
  <c r="DG20" i="78"/>
  <c r="DH20" i="78"/>
  <c r="DI20" i="78"/>
  <c r="DJ20" i="78"/>
  <c r="DK20" i="78"/>
  <c r="DL20" i="78"/>
  <c r="DM20" i="78"/>
  <c r="DN20" i="78"/>
  <c r="DO20" i="78"/>
  <c r="DP20" i="78"/>
  <c r="DQ20" i="78"/>
  <c r="DR20" i="78"/>
  <c r="DS20" i="78"/>
  <c r="DT20" i="78"/>
  <c r="DU20" i="78"/>
  <c r="DV20" i="78"/>
  <c r="DW20" i="78"/>
  <c r="DX20" i="78"/>
  <c r="DY20" i="78"/>
  <c r="DZ20" i="78"/>
  <c r="EA20" i="78"/>
  <c r="EB20" i="78"/>
  <c r="EC20" i="78"/>
  <c r="ED20" i="78"/>
  <c r="EE20" i="78"/>
  <c r="EF20" i="78"/>
  <c r="DB20" i="78"/>
  <c r="BI23" i="78"/>
  <c r="BH23" i="78"/>
  <c r="BG23" i="78"/>
  <c r="BF23" i="78"/>
  <c r="BE23" i="78"/>
  <c r="BD23" i="78"/>
  <c r="BC23" i="78"/>
  <c r="BB23" i="78"/>
  <c r="BA23" i="78"/>
  <c r="AZ23" i="78"/>
  <c r="AY23" i="78"/>
  <c r="AX23" i="78"/>
  <c r="AH22" i="78"/>
  <c r="AH23" i="78" s="1"/>
  <c r="AG22" i="78"/>
  <c r="AG21" i="78" s="1"/>
  <c r="AF22" i="78"/>
  <c r="AF23" i="78" s="1"/>
  <c r="AE22" i="78"/>
  <c r="AE23" i="78" s="1"/>
  <c r="AD22" i="78"/>
  <c r="AD21" i="78" s="1"/>
  <c r="AC22" i="78"/>
  <c r="AC21" i="78" s="1"/>
  <c r="AB22" i="78"/>
  <c r="AB21" i="78" s="1"/>
  <c r="AA22" i="78"/>
  <c r="AA23" i="78" s="1"/>
  <c r="Z22" i="78"/>
  <c r="Z23" i="78" s="1"/>
  <c r="Y22" i="78"/>
  <c r="Y23" i="78" s="1"/>
  <c r="X22" i="78"/>
  <c r="X21" i="78" s="1"/>
  <c r="W22" i="78"/>
  <c r="W21" i="78" s="1"/>
  <c r="V22" i="78"/>
  <c r="V23" i="78" s="1"/>
  <c r="U22" i="78"/>
  <c r="U21" i="78" s="1"/>
  <c r="T22" i="78"/>
  <c r="T23" i="78" s="1"/>
  <c r="S22" i="78"/>
  <c r="S21" i="78" s="1"/>
  <c r="R22" i="78"/>
  <c r="R21" i="78" s="1"/>
  <c r="Q22" i="78"/>
  <c r="Q21" i="78" s="1"/>
  <c r="P22" i="78"/>
  <c r="P23" i="78" s="1"/>
  <c r="O22" i="78"/>
  <c r="O21" i="78" s="1"/>
  <c r="N22" i="78"/>
  <c r="N23" i="78" s="1"/>
  <c r="M22" i="78"/>
  <c r="M23" i="78" s="1"/>
  <c r="L22" i="78"/>
  <c r="L21" i="78" s="1"/>
  <c r="K22" i="78"/>
  <c r="K21" i="78" s="1"/>
  <c r="J22" i="78"/>
  <c r="J23" i="78" s="1"/>
  <c r="I22" i="78"/>
  <c r="I23" i="78" s="1"/>
  <c r="H22" i="78"/>
  <c r="H23" i="78" s="1"/>
  <c r="G22" i="78"/>
  <c r="G21" i="78" s="1"/>
  <c r="F22" i="78"/>
  <c r="F21" i="78" s="1"/>
  <c r="E22" i="78"/>
  <c r="E21" i="78" s="1"/>
  <c r="D22" i="78"/>
  <c r="D23" i="78" s="1"/>
  <c r="C22" i="78"/>
  <c r="C23" i="78" s="1"/>
  <c r="B22" i="78"/>
  <c r="B23" i="78" s="1"/>
  <c r="Y21" i="78"/>
  <c r="AW19" i="78"/>
  <c r="AR19" i="78"/>
  <c r="AQ19" i="78"/>
  <c r="AP19" i="78"/>
  <c r="AO19" i="78"/>
  <c r="AN19" i="78"/>
  <c r="AM19" i="78"/>
  <c r="AL19" i="78"/>
  <c r="AK19" i="78"/>
  <c r="AJ19" i="78"/>
  <c r="AI19" i="78"/>
  <c r="AH19" i="78"/>
  <c r="AG19" i="78"/>
  <c r="AF19" i="78"/>
  <c r="AE19" i="78"/>
  <c r="AD19" i="78"/>
  <c r="AC19" i="78"/>
  <c r="AB19" i="78"/>
  <c r="AA19" i="78"/>
  <c r="Z19" i="78"/>
  <c r="Y19" i="78"/>
  <c r="X19" i="78"/>
  <c r="W19" i="78"/>
  <c r="V19" i="78"/>
  <c r="U19" i="78"/>
  <c r="T19" i="78"/>
  <c r="AD23" i="78" l="1"/>
  <c r="D21" i="78"/>
  <c r="AA21" i="78"/>
  <c r="C21" i="78"/>
  <c r="AC23" i="78"/>
  <c r="J21" i="78"/>
  <c r="L23" i="78"/>
  <c r="R23" i="78"/>
  <c r="AB23" i="78"/>
  <c r="I21" i="78"/>
  <c r="V21" i="78"/>
  <c r="G23" i="78"/>
  <c r="Q23" i="78"/>
  <c r="S23" i="78"/>
  <c r="M21" i="78"/>
  <c r="P21" i="78"/>
  <c r="U23" i="78"/>
  <c r="AE21" i="78"/>
  <c r="O23" i="78"/>
  <c r="AH21" i="78"/>
  <c r="F23" i="78"/>
  <c r="X23" i="78"/>
  <c r="B21" i="78"/>
  <c r="T21" i="78"/>
  <c r="W23" i="78"/>
  <c r="N21" i="78"/>
  <c r="AF21" i="78"/>
  <c r="K23" i="78"/>
  <c r="AG23" i="78"/>
  <c r="E23" i="78"/>
  <c r="H21" i="78"/>
  <c r="Z21" i="78"/>
  <c r="DA20" i="78"/>
  <c r="DC132" i="68"/>
  <c r="DD132" i="68"/>
  <c r="DE132" i="68"/>
  <c r="DF132" i="68"/>
  <c r="DG132" i="68"/>
  <c r="DH132" i="68"/>
  <c r="DI132" i="68"/>
  <c r="DJ132" i="68"/>
  <c r="DK132" i="68"/>
  <c r="DL132" i="68"/>
  <c r="DM132" i="68"/>
  <c r="DN132" i="68"/>
  <c r="DO132" i="68"/>
  <c r="DP132" i="68"/>
  <c r="DQ132" i="68"/>
  <c r="DR132" i="68"/>
  <c r="DS132" i="68"/>
  <c r="DT132" i="68"/>
  <c r="DU132" i="68"/>
  <c r="DV132" i="68"/>
  <c r="DW132" i="68"/>
  <c r="DX132" i="68"/>
  <c r="DY132" i="68"/>
  <c r="DZ132" i="68"/>
  <c r="EA132" i="68"/>
  <c r="EB132" i="68"/>
  <c r="EC132" i="68"/>
  <c r="ED132" i="68"/>
  <c r="EE132" i="68"/>
  <c r="EF132" i="68"/>
  <c r="DB132" i="68"/>
  <c r="B30" i="62" l="1"/>
  <c r="C30" i="62"/>
  <c r="D30" i="62"/>
  <c r="E30" i="62"/>
  <c r="F30" i="62"/>
  <c r="G30" i="62"/>
  <c r="H30" i="62"/>
  <c r="I30" i="62"/>
  <c r="J30" i="62"/>
  <c r="K30" i="62"/>
  <c r="L30" i="62"/>
  <c r="M30" i="62"/>
  <c r="N30" i="62"/>
  <c r="O30" i="62"/>
  <c r="P30" i="62"/>
  <c r="Q30" i="62"/>
  <c r="R30" i="62"/>
  <c r="S30" i="62"/>
  <c r="T30" i="62"/>
  <c r="U30" i="62"/>
  <c r="V30" i="62"/>
  <c r="W30" i="62"/>
  <c r="X30" i="62"/>
  <c r="Y30" i="62"/>
  <c r="Z30" i="62"/>
  <c r="AA30" i="62"/>
  <c r="AB30" i="62"/>
  <c r="AC30" i="62"/>
  <c r="AD30" i="62"/>
  <c r="AE30" i="62"/>
  <c r="AF30" i="62"/>
  <c r="AG30" i="62"/>
  <c r="AH30" i="62"/>
  <c r="AI30" i="62"/>
  <c r="AJ30" i="62"/>
  <c r="CB135" i="68" l="1"/>
  <c r="CA135" i="68"/>
  <c r="BZ135" i="68"/>
  <c r="BY135" i="68"/>
  <c r="BX135" i="68"/>
  <c r="BW135" i="68"/>
  <c r="BV135" i="68"/>
  <c r="BU135" i="68"/>
  <c r="BT135" i="68"/>
  <c r="BS135" i="68"/>
  <c r="BR135" i="68"/>
  <c r="BQ135" i="68"/>
  <c r="BP134" i="68"/>
  <c r="BP135" i="68" s="1"/>
  <c r="BO134" i="68"/>
  <c r="BO135" i="68" s="1"/>
  <c r="BN134" i="68"/>
  <c r="BN135" i="68" s="1"/>
  <c r="BM134" i="68"/>
  <c r="BM135" i="68" s="1"/>
  <c r="BL134" i="68"/>
  <c r="BL135" i="68" s="1"/>
  <c r="BK134" i="68"/>
  <c r="BK135" i="68" s="1"/>
  <c r="BJ134" i="68"/>
  <c r="BJ135" i="68" s="1"/>
  <c r="BI134" i="68"/>
  <c r="BI135" i="68" s="1"/>
  <c r="BH134" i="68"/>
  <c r="BH135" i="68" s="1"/>
  <c r="BG134" i="68"/>
  <c r="BG133" i="68" s="1"/>
  <c r="BF134" i="68"/>
  <c r="BF135" i="68" s="1"/>
  <c r="BE134" i="68"/>
  <c r="BE135" i="68" s="1"/>
  <c r="BD134" i="68"/>
  <c r="BD135" i="68" s="1"/>
  <c r="BC134" i="68"/>
  <c r="BC135" i="68" s="1"/>
  <c r="BB134" i="68"/>
  <c r="BB135" i="68" s="1"/>
  <c r="BA134" i="68"/>
  <c r="BA135" i="68" s="1"/>
  <c r="AZ134" i="68"/>
  <c r="AZ135" i="68" s="1"/>
  <c r="AY134" i="68"/>
  <c r="AY133" i="68" s="1"/>
  <c r="AX134" i="68"/>
  <c r="AX135" i="68" s="1"/>
  <c r="AW134" i="68"/>
  <c r="AW135" i="68" s="1"/>
  <c r="AV134" i="68"/>
  <c r="AV135" i="68" s="1"/>
  <c r="AU134" i="68"/>
  <c r="AU135" i="68" s="1"/>
  <c r="AT134" i="68"/>
  <c r="AT135" i="68" s="1"/>
  <c r="AS134" i="68"/>
  <c r="AS135" i="68" s="1"/>
  <c r="AR134" i="68"/>
  <c r="AR135" i="68" s="1"/>
  <c r="AQ134" i="68"/>
  <c r="AQ135" i="68" s="1"/>
  <c r="AP134" i="68"/>
  <c r="AP135" i="68" s="1"/>
  <c r="AO134" i="68"/>
  <c r="AO133" i="68" s="1"/>
  <c r="AN134" i="68"/>
  <c r="AN135" i="68" s="1"/>
  <c r="AM134" i="68"/>
  <c r="AM135" i="68" s="1"/>
  <c r="AL134" i="68"/>
  <c r="AL135" i="68" s="1"/>
  <c r="AK134" i="68"/>
  <c r="AK135" i="68" s="1"/>
  <c r="AJ134" i="68"/>
  <c r="AJ135" i="68" s="1"/>
  <c r="AI134" i="68"/>
  <c r="AI135" i="68" s="1"/>
  <c r="AH134" i="68"/>
  <c r="AH135" i="68" s="1"/>
  <c r="AG134" i="68"/>
  <c r="AG135" i="68" s="1"/>
  <c r="AF134" i="68"/>
  <c r="AF135" i="68" s="1"/>
  <c r="AE134" i="68"/>
  <c r="AE135" i="68" s="1"/>
  <c r="AD134" i="68"/>
  <c r="AD135" i="68" s="1"/>
  <c r="AC134" i="68"/>
  <c r="AC133" i="68" s="1"/>
  <c r="AB134" i="68"/>
  <c r="AB135" i="68" s="1"/>
  <c r="AA134" i="68"/>
  <c r="AA135" i="68" s="1"/>
  <c r="Z134" i="68"/>
  <c r="Z135" i="68" s="1"/>
  <c r="Y134" i="68"/>
  <c r="Y135" i="68" s="1"/>
  <c r="X134" i="68"/>
  <c r="X135" i="68" s="1"/>
  <c r="W134" i="68"/>
  <c r="W135" i="68" s="1"/>
  <c r="V134" i="68"/>
  <c r="V135" i="68" s="1"/>
  <c r="U134" i="68"/>
  <c r="U135" i="68" s="1"/>
  <c r="T134" i="68"/>
  <c r="T135" i="68" s="1"/>
  <c r="S134" i="68"/>
  <c r="S135" i="68" s="1"/>
  <c r="R134" i="68"/>
  <c r="R135" i="68" s="1"/>
  <c r="Q134" i="68"/>
  <c r="Q135" i="68" s="1"/>
  <c r="P134" i="68"/>
  <c r="P135" i="68" s="1"/>
  <c r="O134" i="68"/>
  <c r="O133" i="68" s="1"/>
  <c r="N134" i="68"/>
  <c r="N135" i="68" s="1"/>
  <c r="M134" i="68"/>
  <c r="M135" i="68" s="1"/>
  <c r="L134" i="68"/>
  <c r="L135" i="68" s="1"/>
  <c r="K134" i="68"/>
  <c r="K135" i="68" s="1"/>
  <c r="J134" i="68"/>
  <c r="J135" i="68" s="1"/>
  <c r="I134" i="68"/>
  <c r="I135" i="68" s="1"/>
  <c r="H134" i="68"/>
  <c r="H135" i="68" s="1"/>
  <c r="G134" i="68"/>
  <c r="G135" i="68" s="1"/>
  <c r="F134" i="68"/>
  <c r="F135" i="68" s="1"/>
  <c r="E134" i="68"/>
  <c r="E133" i="68" s="1"/>
  <c r="D134" i="68"/>
  <c r="D135" i="68" s="1"/>
  <c r="C134" i="68"/>
  <c r="C135" i="68" s="1"/>
  <c r="B134" i="68"/>
  <c r="B135" i="68" s="1"/>
  <c r="BO133" i="68"/>
  <c r="S133" i="68"/>
  <c r="AW131" i="68"/>
  <c r="AR131" i="68"/>
  <c r="AQ131" i="68"/>
  <c r="AP131" i="68"/>
  <c r="AO131" i="68"/>
  <c r="AN131" i="68"/>
  <c r="AM131" i="68"/>
  <c r="AL131" i="68"/>
  <c r="AK131" i="68"/>
  <c r="AJ131" i="68"/>
  <c r="AI131" i="68"/>
  <c r="AH131" i="68"/>
  <c r="AG131" i="68"/>
  <c r="AF131" i="68"/>
  <c r="AE131" i="68"/>
  <c r="AD131" i="68"/>
  <c r="AC131" i="68"/>
  <c r="AB131" i="68"/>
  <c r="AA131" i="68"/>
  <c r="Z131" i="68"/>
  <c r="Y131" i="68"/>
  <c r="X131" i="68"/>
  <c r="W131" i="68"/>
  <c r="V131" i="68"/>
  <c r="U131" i="68"/>
  <c r="T131" i="68"/>
  <c r="G133" i="68" l="1"/>
  <c r="AK133" i="68"/>
  <c r="BA133" i="68"/>
  <c r="AQ133" i="68"/>
  <c r="Q133" i="68"/>
  <c r="AW133" i="68"/>
  <c r="Y133" i="68"/>
  <c r="BC133" i="68"/>
  <c r="AE133" i="68"/>
  <c r="BI133" i="68"/>
  <c r="M133" i="68"/>
  <c r="AI133" i="68"/>
  <c r="BG135" i="68"/>
  <c r="K133" i="68"/>
  <c r="AU133" i="68"/>
  <c r="BM133" i="68"/>
  <c r="AC135" i="68"/>
  <c r="AO135" i="68"/>
  <c r="E135" i="68"/>
  <c r="W133" i="68"/>
  <c r="I133" i="68"/>
  <c r="U133" i="68"/>
  <c r="AG133" i="68"/>
  <c r="AS133" i="68"/>
  <c r="BE133" i="68"/>
  <c r="O135" i="68"/>
  <c r="AY135" i="68"/>
  <c r="C133" i="68"/>
  <c r="AA133" i="68"/>
  <c r="AM133" i="68"/>
  <c r="BK133" i="68"/>
  <c r="DA132" i="68"/>
  <c r="B133" i="68"/>
  <c r="H133" i="68"/>
  <c r="N133" i="68"/>
  <c r="T133" i="68"/>
  <c r="Z133" i="68"/>
  <c r="AF133" i="68"/>
  <c r="AL133" i="68"/>
  <c r="AR133" i="68"/>
  <c r="AX133" i="68"/>
  <c r="BD133" i="68"/>
  <c r="BJ133" i="68"/>
  <c r="BP133" i="68"/>
  <c r="D133" i="68"/>
  <c r="J133" i="68"/>
  <c r="P133" i="68"/>
  <c r="V133" i="68"/>
  <c r="AB133" i="68"/>
  <c r="AH133" i="68"/>
  <c r="AN133" i="68"/>
  <c r="AT133" i="68"/>
  <c r="AZ133" i="68"/>
  <c r="BF133" i="68"/>
  <c r="BL133" i="68"/>
  <c r="F133" i="68"/>
  <c r="L133" i="68"/>
  <c r="R133" i="68"/>
  <c r="X133" i="68"/>
  <c r="AD133" i="68"/>
  <c r="AJ133" i="68"/>
  <c r="AP133" i="68"/>
  <c r="AV133" i="68"/>
  <c r="BB133" i="68"/>
  <c r="BH133" i="68"/>
  <c r="BN133" i="68"/>
  <c r="B30" i="53"/>
  <c r="C30" i="53"/>
  <c r="D30" i="53"/>
  <c r="E30" i="53"/>
  <c r="F30" i="53"/>
  <c r="G30" i="53"/>
  <c r="H30" i="53"/>
  <c r="I30" i="53"/>
  <c r="J30" i="53"/>
  <c r="K30" i="53"/>
  <c r="L30" i="53"/>
  <c r="M30" i="53"/>
  <c r="N30" i="53"/>
  <c r="O30" i="53"/>
  <c r="P30" i="53"/>
  <c r="Q30" i="53"/>
  <c r="R30" i="53"/>
  <c r="S30" i="53"/>
  <c r="T30" i="53"/>
  <c r="U30" i="53"/>
  <c r="V30" i="53"/>
  <c r="W30" i="53"/>
  <c r="X30" i="53"/>
  <c r="Y30" i="53"/>
  <c r="Z30" i="53"/>
  <c r="AA30" i="53"/>
  <c r="AB30" i="53"/>
  <c r="AC30" i="53"/>
  <c r="AD30" i="53"/>
  <c r="AE30" i="53"/>
  <c r="AF30" i="53"/>
  <c r="AG30" i="53"/>
  <c r="AH30" i="53"/>
  <c r="AI30" i="53"/>
  <c r="AJ30" i="53"/>
  <c r="B31" i="53"/>
  <c r="C31" i="53"/>
  <c r="D31" i="53"/>
  <c r="E31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T31" i="53"/>
  <c r="U31" i="53"/>
  <c r="V31" i="53"/>
  <c r="W31" i="53"/>
  <c r="X31" i="53"/>
  <c r="Y31" i="53"/>
  <c r="Z31" i="53"/>
  <c r="AA31" i="53"/>
  <c r="AB31" i="53"/>
  <c r="AC31" i="53"/>
  <c r="AD31" i="53"/>
  <c r="AE31" i="53"/>
  <c r="AF31" i="53"/>
  <c r="AG31" i="53"/>
  <c r="AH31" i="53"/>
  <c r="AI31" i="53"/>
  <c r="AJ31" i="53"/>
  <c r="B32" i="53"/>
  <c r="C32" i="53"/>
  <c r="D32" i="53"/>
  <c r="E32" i="53"/>
  <c r="F32" i="53"/>
  <c r="G32" i="53"/>
  <c r="H32" i="53"/>
  <c r="I32" i="53"/>
  <c r="J32" i="53"/>
  <c r="K32" i="53"/>
  <c r="L32" i="53"/>
  <c r="M32" i="53"/>
  <c r="N32" i="53"/>
  <c r="O32" i="53"/>
  <c r="P32" i="53"/>
  <c r="Q32" i="53"/>
  <c r="R32" i="53"/>
  <c r="S32" i="53"/>
  <c r="T32" i="53"/>
  <c r="U32" i="53"/>
  <c r="V32" i="53"/>
  <c r="W32" i="53"/>
  <c r="X32" i="53"/>
  <c r="Y32" i="53"/>
  <c r="Z32" i="53"/>
  <c r="AA32" i="53"/>
  <c r="AB32" i="53"/>
  <c r="AC32" i="53"/>
  <c r="AD32" i="53"/>
  <c r="AE32" i="53"/>
  <c r="AF32" i="53"/>
  <c r="AG32" i="53"/>
  <c r="AH32" i="53"/>
  <c r="AI32" i="53"/>
  <c r="AJ32" i="53"/>
  <c r="B33" i="53"/>
  <c r="C33" i="53"/>
  <c r="D33" i="53"/>
  <c r="E33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T33" i="53"/>
  <c r="U33" i="53"/>
  <c r="V33" i="53"/>
  <c r="W33" i="53"/>
  <c r="X33" i="53"/>
  <c r="Y33" i="53"/>
  <c r="Z33" i="53"/>
  <c r="AA33" i="53"/>
  <c r="AB33" i="53"/>
  <c r="AC33" i="53"/>
  <c r="AD33" i="53"/>
  <c r="AE33" i="53"/>
  <c r="AF33" i="53"/>
  <c r="AG33" i="53"/>
  <c r="AH33" i="53"/>
  <c r="AI33" i="53"/>
  <c r="AJ33" i="53"/>
  <c r="DC131" i="8" l="1"/>
  <c r="DD131" i="8"/>
  <c r="DE131" i="8"/>
  <c r="DF131" i="8"/>
  <c r="DG131" i="8"/>
  <c r="DH131" i="8"/>
  <c r="DI131" i="8"/>
  <c r="DJ131" i="8"/>
  <c r="DK131" i="8"/>
  <c r="DL131" i="8"/>
  <c r="DM131" i="8"/>
  <c r="DN131" i="8"/>
  <c r="DO131" i="8"/>
  <c r="DP131" i="8"/>
  <c r="DQ131" i="8"/>
  <c r="DR131" i="8"/>
  <c r="DS131" i="8"/>
  <c r="DT131" i="8"/>
  <c r="DU131" i="8"/>
  <c r="DV131" i="8"/>
  <c r="DW131" i="8"/>
  <c r="DX131" i="8"/>
  <c r="DY131" i="8"/>
  <c r="DZ131" i="8"/>
  <c r="EA131" i="8"/>
  <c r="EB131" i="8"/>
  <c r="EC131" i="8"/>
  <c r="ED131" i="8"/>
  <c r="EE131" i="8"/>
  <c r="EF131" i="8"/>
  <c r="DB131" i="8"/>
  <c r="AW139" i="8"/>
  <c r="AH139" i="8"/>
  <c r="AG139" i="8"/>
  <c r="AF139" i="8"/>
  <c r="AE139" i="8"/>
  <c r="AD139" i="8"/>
  <c r="AC139" i="8"/>
  <c r="AB139" i="8"/>
  <c r="AA139" i="8"/>
  <c r="AW138" i="8"/>
  <c r="AH138" i="8"/>
  <c r="AG138" i="8"/>
  <c r="AF138" i="8"/>
  <c r="AE138" i="8"/>
  <c r="AD138" i="8"/>
  <c r="AC138" i="8"/>
  <c r="AB138" i="8"/>
  <c r="AA138" i="8"/>
  <c r="AW137" i="8"/>
  <c r="AH137" i="8"/>
  <c r="AG137" i="8"/>
  <c r="AF137" i="8"/>
  <c r="AE137" i="8"/>
  <c r="AD137" i="8"/>
  <c r="AC137" i="8"/>
  <c r="AB137" i="8"/>
  <c r="AA137" i="8"/>
  <c r="AW136" i="8"/>
  <c r="AH136" i="8"/>
  <c r="AG136" i="8"/>
  <c r="AF136" i="8"/>
  <c r="AE136" i="8"/>
  <c r="AD136" i="8"/>
  <c r="AC136" i="8"/>
  <c r="AB136" i="8"/>
  <c r="Z133" i="8"/>
  <c r="Z134" i="8" s="1"/>
  <c r="Y133" i="8"/>
  <c r="Y134" i="8" s="1"/>
  <c r="X133" i="8"/>
  <c r="X134" i="8" s="1"/>
  <c r="W133" i="8"/>
  <c r="W134" i="8" s="1"/>
  <c r="V133" i="8"/>
  <c r="V134" i="8" s="1"/>
  <c r="U133" i="8"/>
  <c r="U134" i="8" s="1"/>
  <c r="T133" i="8"/>
  <c r="T134" i="8" s="1"/>
  <c r="S133" i="8"/>
  <c r="S134" i="8" s="1"/>
  <c r="R133" i="8"/>
  <c r="R134" i="8" s="1"/>
  <c r="Q133" i="8"/>
  <c r="Q134" i="8" s="1"/>
  <c r="P133" i="8"/>
  <c r="P134" i="8" s="1"/>
  <c r="O133" i="8"/>
  <c r="O134" i="8" s="1"/>
  <c r="N133" i="8"/>
  <c r="N134" i="8" s="1"/>
  <c r="M133" i="8"/>
  <c r="M134" i="8" s="1"/>
  <c r="L133" i="8"/>
  <c r="L134" i="8" s="1"/>
  <c r="K133" i="8"/>
  <c r="K134" i="8" s="1"/>
  <c r="J133" i="8"/>
  <c r="J134" i="8" s="1"/>
  <c r="I133" i="8"/>
  <c r="I134" i="8" s="1"/>
  <c r="H133" i="8"/>
  <c r="H134" i="8" s="1"/>
  <c r="G133" i="8"/>
  <c r="G134" i="8" s="1"/>
  <c r="F133" i="8"/>
  <c r="F134" i="8" s="1"/>
  <c r="E133" i="8"/>
  <c r="E134" i="8" s="1"/>
  <c r="D133" i="8"/>
  <c r="D134" i="8" s="1"/>
  <c r="C133" i="8"/>
  <c r="C134" i="8" s="1"/>
  <c r="B133" i="8"/>
  <c r="B134" i="8" s="1"/>
  <c r="Z132" i="8"/>
  <c r="Y132" i="8"/>
  <c r="B132" i="8"/>
  <c r="AW131" i="8"/>
  <c r="AH131" i="8"/>
  <c r="AG131" i="8"/>
  <c r="AF131" i="8"/>
  <c r="AE131" i="8"/>
  <c r="AD131" i="8"/>
  <c r="AC131" i="8"/>
  <c r="AB131" i="8"/>
  <c r="EF139" i="8"/>
  <c r="EE139" i="8"/>
  <c r="ED139" i="8"/>
  <c r="EC139" i="8"/>
  <c r="EB139" i="8"/>
  <c r="EA139" i="8"/>
  <c r="DZ139" i="8"/>
  <c r="DY139" i="8"/>
  <c r="DX139" i="8"/>
  <c r="DW139" i="8"/>
  <c r="DV139" i="8"/>
  <c r="DU139" i="8"/>
  <c r="DT139" i="8"/>
  <c r="DS139" i="8"/>
  <c r="DR139" i="8"/>
  <c r="DQ139" i="8"/>
  <c r="DP139" i="8"/>
  <c r="DO139" i="8"/>
  <c r="DN139" i="8"/>
  <c r="DM139" i="8"/>
  <c r="DL139" i="8"/>
  <c r="DK139" i="8"/>
  <c r="DJ139" i="8"/>
  <c r="DI139" i="8"/>
  <c r="DH139" i="8"/>
  <c r="DG139" i="8"/>
  <c r="DF139" i="8"/>
  <c r="DE139" i="8"/>
  <c r="DD139" i="8"/>
  <c r="DC139" i="8"/>
  <c r="DB139" i="8"/>
  <c r="EF138" i="8"/>
  <c r="EE138" i="8"/>
  <c r="ED138" i="8"/>
  <c r="EC138" i="8"/>
  <c r="EB138" i="8"/>
  <c r="EA138" i="8"/>
  <c r="DZ138" i="8"/>
  <c r="DY138" i="8"/>
  <c r="DX138" i="8"/>
  <c r="DW138" i="8"/>
  <c r="DV138" i="8"/>
  <c r="DU138" i="8"/>
  <c r="DT138" i="8"/>
  <c r="DS138" i="8"/>
  <c r="DR138" i="8"/>
  <c r="DQ138" i="8"/>
  <c r="DP138" i="8"/>
  <c r="DO138" i="8"/>
  <c r="DN138" i="8"/>
  <c r="DM138" i="8"/>
  <c r="DL138" i="8"/>
  <c r="DK138" i="8"/>
  <c r="DJ138" i="8"/>
  <c r="DI138" i="8"/>
  <c r="DH138" i="8"/>
  <c r="DG138" i="8"/>
  <c r="DF138" i="8"/>
  <c r="DE138" i="8"/>
  <c r="DD138" i="8"/>
  <c r="DC138" i="8"/>
  <c r="DB138" i="8"/>
  <c r="EF137" i="8"/>
  <c r="EE137" i="8"/>
  <c r="ED137" i="8"/>
  <c r="EC137" i="8"/>
  <c r="EB137" i="8"/>
  <c r="EA137" i="8"/>
  <c r="DZ137" i="8"/>
  <c r="DY137" i="8"/>
  <c r="DX137" i="8"/>
  <c r="DW137" i="8"/>
  <c r="DV137" i="8"/>
  <c r="DU137" i="8"/>
  <c r="DT137" i="8"/>
  <c r="DS137" i="8"/>
  <c r="DR137" i="8"/>
  <c r="DQ137" i="8"/>
  <c r="DP137" i="8"/>
  <c r="DO137" i="8"/>
  <c r="DN137" i="8"/>
  <c r="DM137" i="8"/>
  <c r="DL137" i="8"/>
  <c r="DK137" i="8"/>
  <c r="DJ137" i="8"/>
  <c r="DI137" i="8"/>
  <c r="DH137" i="8"/>
  <c r="DG137" i="8"/>
  <c r="DF137" i="8"/>
  <c r="DE137" i="8"/>
  <c r="DD137" i="8"/>
  <c r="DC137" i="8"/>
  <c r="DB137" i="8"/>
  <c r="EF136" i="8"/>
  <c r="EE136" i="8"/>
  <c r="ED136" i="8"/>
  <c r="EC136" i="8"/>
  <c r="EB136" i="8"/>
  <c r="EA136" i="8"/>
  <c r="DZ136" i="8"/>
  <c r="DY136" i="8"/>
  <c r="DX136" i="8"/>
  <c r="DW136" i="8"/>
  <c r="DV136" i="8"/>
  <c r="DU136" i="8"/>
  <c r="DT136" i="8"/>
  <c r="DS136" i="8"/>
  <c r="DR136" i="8"/>
  <c r="DQ136" i="8"/>
  <c r="DP136" i="8"/>
  <c r="DO136" i="8"/>
  <c r="DN136" i="8"/>
  <c r="DM136" i="8"/>
  <c r="DL136" i="8"/>
  <c r="DK136" i="8"/>
  <c r="DJ136" i="8"/>
  <c r="DI136" i="8"/>
  <c r="DH136" i="8"/>
  <c r="DG136" i="8"/>
  <c r="DF136" i="8"/>
  <c r="DE136" i="8"/>
  <c r="DD136" i="8"/>
  <c r="DC136" i="8"/>
  <c r="DB136" i="8"/>
  <c r="G132" i="8" l="1"/>
  <c r="H132" i="8"/>
  <c r="N132" i="8"/>
  <c r="T132" i="8"/>
  <c r="V132" i="8"/>
  <c r="W132" i="8"/>
  <c r="R132" i="8"/>
  <c r="P132" i="8"/>
  <c r="Q132" i="8"/>
  <c r="X132" i="8"/>
  <c r="S132" i="8"/>
  <c r="L132" i="8"/>
  <c r="K132" i="8"/>
  <c r="J132" i="8"/>
  <c r="E132" i="8"/>
  <c r="F132" i="8"/>
  <c r="M132" i="8"/>
  <c r="D132" i="8"/>
  <c r="C132" i="8"/>
  <c r="I132" i="8"/>
  <c r="O132" i="8"/>
  <c r="U132" i="8"/>
  <c r="AF133" i="8"/>
  <c r="AF134" i="8" s="1"/>
  <c r="AD133" i="8"/>
  <c r="AD132" i="8" s="1"/>
  <c r="AA133" i="8"/>
  <c r="AA134" i="8" s="1"/>
  <c r="AG133" i="8"/>
  <c r="AG134" i="8" s="1"/>
  <c r="AE133" i="8"/>
  <c r="AE134" i="8" s="1"/>
  <c r="AC133" i="8"/>
  <c r="AC134" i="8" s="1"/>
  <c r="AW133" i="8"/>
  <c r="AW134" i="8" s="1"/>
  <c r="DV133" i="8"/>
  <c r="DV134" i="8" s="1"/>
  <c r="AB133" i="8"/>
  <c r="AB134" i="8" s="1"/>
  <c r="AH133" i="8"/>
  <c r="AH132" i="8" s="1"/>
  <c r="EB133" i="8"/>
  <c r="EB132" i="8" s="1"/>
  <c r="DP133" i="8"/>
  <c r="DP132" i="8" s="1"/>
  <c r="DK133" i="8"/>
  <c r="DK134" i="8" s="1"/>
  <c r="EC133" i="8"/>
  <c r="EC134" i="8" s="1"/>
  <c r="DF133" i="8"/>
  <c r="DF134" i="8" s="1"/>
  <c r="DR133" i="8"/>
  <c r="DX133" i="8"/>
  <c r="DX134" i="8" s="1"/>
  <c r="ED133" i="8"/>
  <c r="DA137" i="8"/>
  <c r="DB133" i="8"/>
  <c r="DB134" i="8" s="1"/>
  <c r="DE133" i="8"/>
  <c r="DE134" i="8" s="1"/>
  <c r="DW133" i="8"/>
  <c r="DW134" i="8" s="1"/>
  <c r="DL133" i="8"/>
  <c r="DG133" i="8"/>
  <c r="DG132" i="8" s="1"/>
  <c r="DM133" i="8"/>
  <c r="DM134" i="8" s="1"/>
  <c r="DS133" i="8"/>
  <c r="DS132" i="8" s="1"/>
  <c r="DY133" i="8"/>
  <c r="DY132" i="8" s="1"/>
  <c r="EE133" i="8"/>
  <c r="EE134" i="8" s="1"/>
  <c r="DQ133" i="8"/>
  <c r="DQ134" i="8" s="1"/>
  <c r="DA138" i="8"/>
  <c r="DH133" i="8"/>
  <c r="DN133" i="8"/>
  <c r="DN134" i="8" s="1"/>
  <c r="DT133" i="8"/>
  <c r="DT134" i="8" s="1"/>
  <c r="DZ133" i="8"/>
  <c r="DZ134" i="8" s="1"/>
  <c r="EF133" i="8"/>
  <c r="EF134" i="8" s="1"/>
  <c r="DD133" i="8"/>
  <c r="DD134" i="8" s="1"/>
  <c r="DC133" i="8"/>
  <c r="DI133" i="8"/>
  <c r="DO133" i="8"/>
  <c r="DU133" i="8"/>
  <c r="EA133" i="8"/>
  <c r="DJ133" i="8"/>
  <c r="DJ134" i="8" s="1"/>
  <c r="DA136" i="8"/>
  <c r="DA139" i="8"/>
  <c r="DA131" i="8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AG31" i="31"/>
  <c r="AH31" i="31"/>
  <c r="AI31" i="31"/>
  <c r="AJ31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H134" i="8" l="1"/>
  <c r="AD134" i="8"/>
  <c r="AF132" i="8"/>
  <c r="AE132" i="8"/>
  <c r="AA132" i="8"/>
  <c r="AB132" i="8"/>
  <c r="AG132" i="8"/>
  <c r="AW132" i="8"/>
  <c r="AC132" i="8"/>
  <c r="EE132" i="8"/>
  <c r="DY134" i="8"/>
  <c r="DV132" i="8"/>
  <c r="DM132" i="8"/>
  <c r="DW132" i="8"/>
  <c r="DG134" i="8"/>
  <c r="DK132" i="8"/>
  <c r="DP134" i="8"/>
  <c r="DT132" i="8"/>
  <c r="DE132" i="8"/>
  <c r="EF132" i="8"/>
  <c r="DN132" i="8"/>
  <c r="DX132" i="8"/>
  <c r="DF132" i="8"/>
  <c r="EB134" i="8"/>
  <c r="DS134" i="8"/>
  <c r="DQ132" i="8"/>
  <c r="DD132" i="8"/>
  <c r="DA133" i="8"/>
  <c r="DA134" i="8" s="1"/>
  <c r="DB132" i="8"/>
  <c r="EC132" i="8"/>
  <c r="DJ132" i="8"/>
  <c r="DU134" i="8"/>
  <c r="DU132" i="8"/>
  <c r="ED134" i="8"/>
  <c r="ED132" i="8"/>
  <c r="DO134" i="8"/>
  <c r="DO132" i="8"/>
  <c r="DI134" i="8"/>
  <c r="DI132" i="8"/>
  <c r="DR134" i="8"/>
  <c r="DR132" i="8"/>
  <c r="DC134" i="8"/>
  <c r="DC132" i="8"/>
  <c r="DH134" i="8"/>
  <c r="DH132" i="8"/>
  <c r="DZ132" i="8"/>
  <c r="EA134" i="8"/>
  <c r="EA132" i="8"/>
  <c r="DL134" i="8"/>
  <c r="DL132" i="8"/>
  <c r="DC48" i="69"/>
  <c r="DD48" i="69"/>
  <c r="DE48" i="69"/>
  <c r="DF48" i="69"/>
  <c r="DG48" i="69"/>
  <c r="DH48" i="69"/>
  <c r="DI48" i="69"/>
  <c r="DJ48" i="69"/>
  <c r="DK48" i="69"/>
  <c r="DL48" i="69"/>
  <c r="DM48" i="69"/>
  <c r="DN48" i="69"/>
  <c r="DO48" i="69"/>
  <c r="DP48" i="69"/>
  <c r="DQ48" i="69"/>
  <c r="DR48" i="69"/>
  <c r="DS48" i="69"/>
  <c r="DT48" i="69"/>
  <c r="DU48" i="69"/>
  <c r="DV48" i="69"/>
  <c r="DW48" i="69"/>
  <c r="DX48" i="69"/>
  <c r="DY48" i="69"/>
  <c r="DZ48" i="69"/>
  <c r="EA48" i="69"/>
  <c r="EB48" i="69"/>
  <c r="EC48" i="69"/>
  <c r="ED48" i="69"/>
  <c r="EE48" i="69"/>
  <c r="EF48" i="69"/>
  <c r="DB48" i="69"/>
  <c r="DC20" i="69"/>
  <c r="DD20" i="69"/>
  <c r="DE20" i="69"/>
  <c r="DF20" i="69"/>
  <c r="DG20" i="69"/>
  <c r="DH20" i="69"/>
  <c r="DI20" i="69"/>
  <c r="DJ20" i="69"/>
  <c r="DK20" i="69"/>
  <c r="DL20" i="69"/>
  <c r="DM20" i="69"/>
  <c r="DN20" i="69"/>
  <c r="DO20" i="69"/>
  <c r="DP20" i="69"/>
  <c r="DQ20" i="69"/>
  <c r="DR20" i="69"/>
  <c r="DS20" i="69"/>
  <c r="DT20" i="69"/>
  <c r="DU20" i="69"/>
  <c r="DV20" i="69"/>
  <c r="DW20" i="69"/>
  <c r="DX20" i="69"/>
  <c r="DY20" i="69"/>
  <c r="DZ20" i="69"/>
  <c r="EA20" i="69"/>
  <c r="EB20" i="69"/>
  <c r="EC20" i="69"/>
  <c r="ED20" i="69"/>
  <c r="EE20" i="69"/>
  <c r="EF20" i="69"/>
  <c r="DB20" i="69"/>
  <c r="DC104" i="68"/>
  <c r="DD104" i="68"/>
  <c r="DE104" i="68"/>
  <c r="DF104" i="68"/>
  <c r="DG104" i="68"/>
  <c r="DH104" i="68"/>
  <c r="DI104" i="68"/>
  <c r="DJ104" i="68"/>
  <c r="DK104" i="68"/>
  <c r="DL104" i="68"/>
  <c r="DM104" i="68"/>
  <c r="DN104" i="68"/>
  <c r="DO104" i="68"/>
  <c r="DP104" i="68"/>
  <c r="DQ104" i="68"/>
  <c r="DR104" i="68"/>
  <c r="DS104" i="68"/>
  <c r="DT104" i="68"/>
  <c r="DU104" i="68"/>
  <c r="DV104" i="68"/>
  <c r="DW104" i="68"/>
  <c r="DX104" i="68"/>
  <c r="DY104" i="68"/>
  <c r="DZ104" i="68"/>
  <c r="EA104" i="68"/>
  <c r="EB104" i="68"/>
  <c r="EC104" i="68"/>
  <c r="ED104" i="68"/>
  <c r="EE104" i="68"/>
  <c r="EF104" i="68"/>
  <c r="DB104" i="68"/>
  <c r="DC76" i="68"/>
  <c r="DD76" i="68"/>
  <c r="DE76" i="68"/>
  <c r="DF76" i="68"/>
  <c r="DG76" i="68"/>
  <c r="DH76" i="68"/>
  <c r="DI76" i="68"/>
  <c r="DJ76" i="68"/>
  <c r="DK76" i="68"/>
  <c r="DL76" i="68"/>
  <c r="DM76" i="68"/>
  <c r="DN76" i="68"/>
  <c r="DO76" i="68"/>
  <c r="DP76" i="68"/>
  <c r="DQ76" i="68"/>
  <c r="DR76" i="68"/>
  <c r="DS76" i="68"/>
  <c r="DT76" i="68"/>
  <c r="DU76" i="68"/>
  <c r="DV76" i="68"/>
  <c r="DW76" i="68"/>
  <c r="DX76" i="68"/>
  <c r="DY76" i="68"/>
  <c r="DZ76" i="68"/>
  <c r="EA76" i="68"/>
  <c r="EB76" i="68"/>
  <c r="EC76" i="68"/>
  <c r="ED76" i="68"/>
  <c r="EE76" i="68"/>
  <c r="EF76" i="68"/>
  <c r="DB76" i="68"/>
  <c r="DC48" i="68"/>
  <c r="DD48" i="68"/>
  <c r="DE48" i="68"/>
  <c r="DF48" i="68"/>
  <c r="DG48" i="68"/>
  <c r="DH48" i="68"/>
  <c r="DI48" i="68"/>
  <c r="DJ48" i="68"/>
  <c r="DK48" i="68"/>
  <c r="DL48" i="68"/>
  <c r="DM48" i="68"/>
  <c r="DN48" i="68"/>
  <c r="DO48" i="68"/>
  <c r="DP48" i="68"/>
  <c r="DQ48" i="68"/>
  <c r="DR48" i="68"/>
  <c r="DS48" i="68"/>
  <c r="DT48" i="68"/>
  <c r="DU48" i="68"/>
  <c r="DV48" i="68"/>
  <c r="DW48" i="68"/>
  <c r="DX48" i="68"/>
  <c r="DY48" i="68"/>
  <c r="DZ48" i="68"/>
  <c r="EA48" i="68"/>
  <c r="EB48" i="68"/>
  <c r="EC48" i="68"/>
  <c r="ED48" i="68"/>
  <c r="EE48" i="68"/>
  <c r="EF48" i="68"/>
  <c r="DB48" i="68"/>
  <c r="DC20" i="68"/>
  <c r="DD20" i="68"/>
  <c r="DE20" i="68"/>
  <c r="DF20" i="68"/>
  <c r="DG20" i="68"/>
  <c r="DH20" i="68"/>
  <c r="DI20" i="68"/>
  <c r="DJ20" i="68"/>
  <c r="DK20" i="68"/>
  <c r="DL20" i="68"/>
  <c r="DM20" i="68"/>
  <c r="DN20" i="68"/>
  <c r="DO20" i="68"/>
  <c r="DP20" i="68"/>
  <c r="DQ20" i="68"/>
  <c r="DR20" i="68"/>
  <c r="DS20" i="68"/>
  <c r="DT20" i="68"/>
  <c r="DU20" i="68"/>
  <c r="DV20" i="68"/>
  <c r="DW20" i="68"/>
  <c r="DX20" i="68"/>
  <c r="DY20" i="68"/>
  <c r="DZ20" i="68"/>
  <c r="EA20" i="68"/>
  <c r="EB20" i="68"/>
  <c r="EC20" i="68"/>
  <c r="ED20" i="68"/>
  <c r="EE20" i="68"/>
  <c r="EF20" i="68"/>
  <c r="DB20" i="68"/>
  <c r="DC48" i="6"/>
  <c r="DC76" i="6" s="1"/>
  <c r="DD48" i="6"/>
  <c r="DD76" i="6" s="1"/>
  <c r="DE48" i="6"/>
  <c r="DE76" i="6" s="1"/>
  <c r="DF48" i="6"/>
  <c r="DF76" i="6" s="1"/>
  <c r="DG48" i="6"/>
  <c r="DH48" i="6"/>
  <c r="DI48" i="6"/>
  <c r="DJ48" i="6"/>
  <c r="DK48" i="6"/>
  <c r="DL48" i="6"/>
  <c r="DM48" i="6"/>
  <c r="DN48" i="6"/>
  <c r="DO48" i="6"/>
  <c r="DP48" i="6"/>
  <c r="DP76" i="6" s="1"/>
  <c r="DQ48" i="6"/>
  <c r="DQ76" i="6" s="1"/>
  <c r="DR48" i="6"/>
  <c r="DR76" i="6" s="1"/>
  <c r="DS48" i="6"/>
  <c r="DS76" i="6" s="1"/>
  <c r="DT48" i="6"/>
  <c r="DT76" i="6" s="1"/>
  <c r="DU48" i="6"/>
  <c r="DU76" i="6" s="1"/>
  <c r="DV48" i="6"/>
  <c r="DV76" i="6" s="1"/>
  <c r="DW48" i="6"/>
  <c r="DW76" i="6" s="1"/>
  <c r="DX48" i="6"/>
  <c r="DX76" i="6" s="1"/>
  <c r="DY48" i="6"/>
  <c r="DY76" i="6" s="1"/>
  <c r="DZ48" i="6"/>
  <c r="DZ76" i="6" s="1"/>
  <c r="EA48" i="6"/>
  <c r="EB48" i="6"/>
  <c r="EC48" i="6"/>
  <c r="ED48" i="6"/>
  <c r="EE48" i="6"/>
  <c r="EF48" i="6"/>
  <c r="DB48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DB20" i="6"/>
  <c r="DC187" i="8"/>
  <c r="DD187" i="8"/>
  <c r="DE187" i="8"/>
  <c r="DF187" i="8"/>
  <c r="DG187" i="8"/>
  <c r="DH187" i="8"/>
  <c r="DI187" i="8"/>
  <c r="DJ187" i="8"/>
  <c r="DK187" i="8"/>
  <c r="DL187" i="8"/>
  <c r="DM187" i="8"/>
  <c r="DN187" i="8"/>
  <c r="DO187" i="8"/>
  <c r="DP187" i="8"/>
  <c r="DQ187" i="8"/>
  <c r="DR187" i="8"/>
  <c r="DS187" i="8"/>
  <c r="DT187" i="8"/>
  <c r="DU187" i="8"/>
  <c r="DV187" i="8"/>
  <c r="DW187" i="8"/>
  <c r="DX187" i="8"/>
  <c r="DY187" i="8"/>
  <c r="DZ187" i="8"/>
  <c r="EA187" i="8"/>
  <c r="EB187" i="8"/>
  <c r="EC187" i="8"/>
  <c r="ED187" i="8"/>
  <c r="EE187" i="8"/>
  <c r="EF187" i="8"/>
  <c r="DB187" i="8"/>
  <c r="DC103" i="8"/>
  <c r="DD103" i="8"/>
  <c r="DE103" i="8"/>
  <c r="DF103" i="8"/>
  <c r="DG103" i="8"/>
  <c r="DH103" i="8"/>
  <c r="DI103" i="8"/>
  <c r="DJ103" i="8"/>
  <c r="DK103" i="8"/>
  <c r="DL103" i="8"/>
  <c r="DM103" i="8"/>
  <c r="DN103" i="8"/>
  <c r="DO103" i="8"/>
  <c r="DP103" i="8"/>
  <c r="DQ103" i="8"/>
  <c r="DR103" i="8"/>
  <c r="DS103" i="8"/>
  <c r="DT103" i="8"/>
  <c r="DU103" i="8"/>
  <c r="DV103" i="8"/>
  <c r="DW103" i="8"/>
  <c r="DX103" i="8"/>
  <c r="DY103" i="8"/>
  <c r="DZ103" i="8"/>
  <c r="EA103" i="8"/>
  <c r="EB103" i="8"/>
  <c r="EC103" i="8"/>
  <c r="ED103" i="8"/>
  <c r="EE103" i="8"/>
  <c r="EF103" i="8"/>
  <c r="DB103" i="8"/>
  <c r="DC47" i="8"/>
  <c r="DD47" i="8"/>
  <c r="DE47" i="8"/>
  <c r="DF47" i="8"/>
  <c r="DG47" i="8"/>
  <c r="DH47" i="8"/>
  <c r="DI47" i="8"/>
  <c r="DJ47" i="8"/>
  <c r="DK47" i="8"/>
  <c r="DL47" i="8"/>
  <c r="DM47" i="8"/>
  <c r="DN47" i="8"/>
  <c r="DO47" i="8"/>
  <c r="DP47" i="8"/>
  <c r="DQ47" i="8"/>
  <c r="DR47" i="8"/>
  <c r="DS47" i="8"/>
  <c r="DT47" i="8"/>
  <c r="DU47" i="8"/>
  <c r="DV47" i="8"/>
  <c r="DW47" i="8"/>
  <c r="DX47" i="8"/>
  <c r="DY47" i="8"/>
  <c r="DZ47" i="8"/>
  <c r="EA47" i="8"/>
  <c r="EB47" i="8"/>
  <c r="EC47" i="8"/>
  <c r="ED47" i="8"/>
  <c r="EE47" i="8"/>
  <c r="EF47" i="8"/>
  <c r="DB47" i="8"/>
  <c r="DC218" i="55"/>
  <c r="DD218" i="55"/>
  <c r="DE218" i="55"/>
  <c r="DF218" i="55"/>
  <c r="DG218" i="55"/>
  <c r="DH218" i="55"/>
  <c r="DI218" i="55"/>
  <c r="DJ218" i="55"/>
  <c r="DK218" i="55"/>
  <c r="DL218" i="55"/>
  <c r="DM218" i="55"/>
  <c r="DN218" i="55"/>
  <c r="DO218" i="55"/>
  <c r="DP218" i="55"/>
  <c r="DQ218" i="55"/>
  <c r="DR218" i="55"/>
  <c r="DS218" i="55"/>
  <c r="DT218" i="55"/>
  <c r="DU218" i="55"/>
  <c r="DV218" i="55"/>
  <c r="DW218" i="55"/>
  <c r="DX218" i="55"/>
  <c r="DY218" i="55"/>
  <c r="DZ218" i="55"/>
  <c r="EA218" i="55"/>
  <c r="EB218" i="55"/>
  <c r="EC218" i="55"/>
  <c r="ED218" i="55"/>
  <c r="EE218" i="55"/>
  <c r="EF218" i="55"/>
  <c r="DB218" i="55"/>
  <c r="DC189" i="55"/>
  <c r="DD189" i="55"/>
  <c r="DE189" i="55"/>
  <c r="DF189" i="55"/>
  <c r="DG189" i="55"/>
  <c r="DH189" i="55"/>
  <c r="DI189" i="55"/>
  <c r="DJ189" i="55"/>
  <c r="DK189" i="55"/>
  <c r="DL189" i="55"/>
  <c r="DM189" i="55"/>
  <c r="DN189" i="55"/>
  <c r="DO189" i="55"/>
  <c r="DP189" i="55"/>
  <c r="DQ189" i="55"/>
  <c r="DR189" i="55"/>
  <c r="DS189" i="55"/>
  <c r="DT189" i="55"/>
  <c r="DU189" i="55"/>
  <c r="DV189" i="55"/>
  <c r="DW189" i="55"/>
  <c r="DX189" i="55"/>
  <c r="DY189" i="55"/>
  <c r="DZ189" i="55"/>
  <c r="EA189" i="55"/>
  <c r="EB189" i="55"/>
  <c r="EC189" i="55"/>
  <c r="ED189" i="55"/>
  <c r="EE189" i="55"/>
  <c r="EF189" i="55"/>
  <c r="DB189" i="55"/>
  <c r="DC160" i="55"/>
  <c r="DD160" i="55"/>
  <c r="DE160" i="55"/>
  <c r="DF160" i="55"/>
  <c r="DG160" i="55"/>
  <c r="DH160" i="55"/>
  <c r="DI160" i="55"/>
  <c r="DJ160" i="55"/>
  <c r="DK160" i="55"/>
  <c r="DL160" i="55"/>
  <c r="DM160" i="55"/>
  <c r="DN160" i="55"/>
  <c r="DO160" i="55"/>
  <c r="DP160" i="55"/>
  <c r="DQ160" i="55"/>
  <c r="DR160" i="55"/>
  <c r="DS160" i="55"/>
  <c r="DT160" i="55"/>
  <c r="DU160" i="55"/>
  <c r="DV160" i="55"/>
  <c r="DW160" i="55"/>
  <c r="DX160" i="55"/>
  <c r="DY160" i="55"/>
  <c r="DZ160" i="55"/>
  <c r="EA160" i="55"/>
  <c r="EB160" i="55"/>
  <c r="EC160" i="55"/>
  <c r="ED160" i="55"/>
  <c r="EE160" i="55"/>
  <c r="EF160" i="55"/>
  <c r="DB160" i="55"/>
  <c r="DC131" i="55"/>
  <c r="DD131" i="55"/>
  <c r="DE131" i="55"/>
  <c r="DF131" i="55"/>
  <c r="DG131" i="55"/>
  <c r="DH131" i="55"/>
  <c r="DI131" i="55"/>
  <c r="DJ131" i="55"/>
  <c r="DK131" i="55"/>
  <c r="DL131" i="55"/>
  <c r="DM131" i="55"/>
  <c r="DN131" i="55"/>
  <c r="DO131" i="55"/>
  <c r="DP131" i="55"/>
  <c r="DQ131" i="55"/>
  <c r="DR131" i="55"/>
  <c r="DS131" i="55"/>
  <c r="DT131" i="55"/>
  <c r="DU131" i="55"/>
  <c r="DV131" i="55"/>
  <c r="DW131" i="55"/>
  <c r="DX131" i="55"/>
  <c r="DY131" i="55"/>
  <c r="DZ131" i="55"/>
  <c r="EA131" i="55"/>
  <c r="EB131" i="55"/>
  <c r="EC131" i="55"/>
  <c r="ED131" i="55"/>
  <c r="EE131" i="55"/>
  <c r="EF131" i="55"/>
  <c r="DB131" i="55"/>
  <c r="DC103" i="55"/>
  <c r="DD103" i="55"/>
  <c r="DE103" i="55"/>
  <c r="DF103" i="55"/>
  <c r="DG103" i="55"/>
  <c r="DH103" i="55"/>
  <c r="DI103" i="55"/>
  <c r="DJ103" i="55"/>
  <c r="DK103" i="55"/>
  <c r="DL103" i="55"/>
  <c r="DM103" i="55"/>
  <c r="DN103" i="55"/>
  <c r="DO103" i="55"/>
  <c r="DP103" i="55"/>
  <c r="DQ103" i="55"/>
  <c r="DR103" i="55"/>
  <c r="DS103" i="55"/>
  <c r="DT103" i="55"/>
  <c r="DU103" i="55"/>
  <c r="DV103" i="55"/>
  <c r="DW103" i="55"/>
  <c r="DX103" i="55"/>
  <c r="DY103" i="55"/>
  <c r="DZ103" i="55"/>
  <c r="EA103" i="55"/>
  <c r="EB103" i="55"/>
  <c r="EC103" i="55"/>
  <c r="ED103" i="55"/>
  <c r="EE103" i="55"/>
  <c r="EF103" i="55"/>
  <c r="DB103" i="55"/>
  <c r="DC47" i="55"/>
  <c r="DD47" i="55"/>
  <c r="DE47" i="55"/>
  <c r="DF47" i="55"/>
  <c r="DG47" i="55"/>
  <c r="DH47" i="55"/>
  <c r="DI47" i="55"/>
  <c r="DJ47" i="55"/>
  <c r="DK47" i="55"/>
  <c r="DL47" i="55"/>
  <c r="DM47" i="55"/>
  <c r="DN47" i="55"/>
  <c r="DO47" i="55"/>
  <c r="DP47" i="55"/>
  <c r="DQ47" i="55"/>
  <c r="DR47" i="55"/>
  <c r="DS47" i="55"/>
  <c r="DT47" i="55"/>
  <c r="DU47" i="55"/>
  <c r="DV47" i="55"/>
  <c r="DW47" i="55"/>
  <c r="DX47" i="55"/>
  <c r="DY47" i="55"/>
  <c r="DZ47" i="55"/>
  <c r="EA47" i="55"/>
  <c r="EB47" i="55"/>
  <c r="EC47" i="55"/>
  <c r="ED47" i="55"/>
  <c r="EE47" i="55"/>
  <c r="EF47" i="55"/>
  <c r="DB47" i="5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DR159" i="5"/>
  <c r="DS159" i="5"/>
  <c r="DT159" i="5"/>
  <c r="DU159" i="5"/>
  <c r="DV159" i="5"/>
  <c r="DW159" i="5"/>
  <c r="DX159" i="5"/>
  <c r="DY159" i="5"/>
  <c r="DZ159" i="5"/>
  <c r="EA159" i="5"/>
  <c r="EB159" i="5"/>
  <c r="EC159" i="5"/>
  <c r="ED159" i="5"/>
  <c r="EE159" i="5"/>
  <c r="EF159" i="5"/>
  <c r="DB159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DB75" i="5"/>
  <c r="DB19" i="5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DR48" i="7"/>
  <c r="DS48" i="7"/>
  <c r="DT48" i="7"/>
  <c r="DU48" i="7"/>
  <c r="DV48" i="7"/>
  <c r="DW48" i="7"/>
  <c r="DX48" i="7"/>
  <c r="DY48" i="7"/>
  <c r="DZ48" i="7"/>
  <c r="EA48" i="7"/>
  <c r="EB48" i="7"/>
  <c r="EC48" i="7"/>
  <c r="ED48" i="7"/>
  <c r="EE48" i="7"/>
  <c r="EF48" i="7"/>
  <c r="DB48" i="7"/>
  <c r="DC20" i="7"/>
  <c r="DD20" i="7"/>
  <c r="DE20" i="7"/>
  <c r="DF20" i="7"/>
  <c r="DG20" i="7"/>
  <c r="DH20" i="7"/>
  <c r="DI20" i="7"/>
  <c r="DJ20" i="7"/>
  <c r="DK20" i="7"/>
  <c r="DL20" i="7"/>
  <c r="DM20" i="7"/>
  <c r="DN20" i="7"/>
  <c r="DO20" i="7"/>
  <c r="DP20" i="7"/>
  <c r="DQ20" i="7"/>
  <c r="DR20" i="7"/>
  <c r="DS20" i="7"/>
  <c r="DT20" i="7"/>
  <c r="DU20" i="7"/>
  <c r="DV20" i="7"/>
  <c r="DW20" i="7"/>
  <c r="DX20" i="7"/>
  <c r="DY20" i="7"/>
  <c r="DZ20" i="7"/>
  <c r="EA20" i="7"/>
  <c r="EB20" i="7"/>
  <c r="EC20" i="7"/>
  <c r="ED20" i="7"/>
  <c r="EE20" i="7"/>
  <c r="EF20" i="7"/>
  <c r="DB20" i="7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DB131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DB103" i="1"/>
  <c r="EF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DB75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DB47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DB19" i="1"/>
  <c r="DO76" i="6" l="1"/>
  <c r="DN76" i="6"/>
  <c r="DL76" i="6"/>
  <c r="ED76" i="6"/>
  <c r="DJ76" i="6"/>
  <c r="EE76" i="6"/>
  <c r="EC76" i="6"/>
  <c r="DI76" i="6"/>
  <c r="DB76" i="6"/>
  <c r="DK76" i="6"/>
  <c r="EB76" i="6"/>
  <c r="DH76" i="6"/>
  <c r="DM76" i="6"/>
  <c r="EF76" i="6"/>
  <c r="EA76" i="6"/>
  <c r="DG76" i="6"/>
  <c r="DV187" i="1"/>
  <c r="DD187" i="1"/>
  <c r="DJ187" i="1"/>
  <c r="EB187" i="1"/>
  <c r="EA187" i="1"/>
  <c r="DC187" i="1"/>
  <c r="DB187" i="1"/>
  <c r="DU187" i="1"/>
  <c r="DI187" i="1"/>
  <c r="DZ187" i="1"/>
  <c r="EF187" i="1"/>
  <c r="DT187" i="1"/>
  <c r="DH187" i="1"/>
  <c r="EC187" i="1"/>
  <c r="DW187" i="1"/>
  <c r="DK187" i="1"/>
  <c r="DE187" i="1"/>
  <c r="DQ187" i="1"/>
  <c r="DP187" i="1"/>
  <c r="DO187" i="1"/>
  <c r="DN187" i="1"/>
  <c r="EE187" i="1"/>
  <c r="DS187" i="1"/>
  <c r="DG187" i="1"/>
  <c r="DY187" i="1"/>
  <c r="DM187" i="1"/>
  <c r="ED187" i="1"/>
  <c r="DX187" i="1"/>
  <c r="DR187" i="1"/>
  <c r="DL187" i="1"/>
  <c r="DF187" i="1"/>
  <c r="DB215" i="1"/>
  <c r="DB159" i="1"/>
  <c r="DI215" i="1"/>
  <c r="DI159" i="1"/>
  <c r="EB215" i="1"/>
  <c r="EB159" i="1"/>
  <c r="DV215" i="1"/>
  <c r="DV159" i="1"/>
  <c r="DP215" i="1"/>
  <c r="DP159" i="1"/>
  <c r="DJ215" i="1"/>
  <c r="DJ159" i="1"/>
  <c r="DD215" i="1"/>
  <c r="DD159" i="1"/>
  <c r="EF215" i="1"/>
  <c r="EF159" i="1"/>
  <c r="DZ215" i="1"/>
  <c r="DZ159" i="1"/>
  <c r="DT215" i="1"/>
  <c r="DT159" i="1"/>
  <c r="DN215" i="1"/>
  <c r="DN159" i="1"/>
  <c r="DH215" i="1"/>
  <c r="DH159" i="1"/>
  <c r="DU215" i="1"/>
  <c r="DU159" i="1"/>
  <c r="EE215" i="1"/>
  <c r="EE159" i="1"/>
  <c r="DY215" i="1"/>
  <c r="DY159" i="1"/>
  <c r="DS215" i="1"/>
  <c r="DS159" i="1"/>
  <c r="DM215" i="1"/>
  <c r="DM159" i="1"/>
  <c r="DG215" i="1"/>
  <c r="DG159" i="1"/>
  <c r="EA215" i="1"/>
  <c r="EA159" i="1"/>
  <c r="DC215" i="1"/>
  <c r="DC159" i="1"/>
  <c r="ED215" i="1"/>
  <c r="ED159" i="1"/>
  <c r="DX215" i="1"/>
  <c r="DX159" i="1"/>
  <c r="DR215" i="1"/>
  <c r="DR159" i="1"/>
  <c r="DL215" i="1"/>
  <c r="DL159" i="1"/>
  <c r="DF215" i="1"/>
  <c r="DF159" i="1"/>
  <c r="DO215" i="1"/>
  <c r="DO159" i="1"/>
  <c r="EC215" i="1"/>
  <c r="EC159" i="1"/>
  <c r="DW215" i="1"/>
  <c r="DW159" i="1"/>
  <c r="DQ215" i="1"/>
  <c r="DQ159" i="1"/>
  <c r="DK215" i="1"/>
  <c r="DK159" i="1"/>
  <c r="DE215" i="1"/>
  <c r="DE159" i="1"/>
  <c r="DB215" i="8"/>
  <c r="EF247" i="55"/>
  <c r="DZ247" i="55"/>
  <c r="DT247" i="55"/>
  <c r="DN247" i="55"/>
  <c r="DH247" i="55"/>
  <c r="EE247" i="55"/>
  <c r="DY247" i="55"/>
  <c r="DS247" i="55"/>
  <c r="DM247" i="55"/>
  <c r="DG247" i="55"/>
  <c r="ED247" i="55"/>
  <c r="DX247" i="55"/>
  <c r="DR247" i="55"/>
  <c r="DL247" i="55"/>
  <c r="DF247" i="55"/>
  <c r="EC247" i="55"/>
  <c r="DW247" i="55"/>
  <c r="DQ247" i="55"/>
  <c r="DK247" i="55"/>
  <c r="DE247" i="55"/>
  <c r="EB247" i="55"/>
  <c r="DV247" i="55"/>
  <c r="DP247" i="55"/>
  <c r="DJ247" i="55"/>
  <c r="DD247" i="55"/>
  <c r="DB247" i="55"/>
  <c r="EA247" i="55"/>
  <c r="DU247" i="55"/>
  <c r="DO247" i="55"/>
  <c r="DI247" i="55"/>
  <c r="DC247" i="55"/>
  <c r="DB160" i="68"/>
  <c r="EA160" i="68"/>
  <c r="DO160" i="68"/>
  <c r="DI160" i="68"/>
  <c r="DU160" i="68"/>
  <c r="DC160" i="68"/>
  <c r="EB160" i="68"/>
  <c r="DV160" i="68"/>
  <c r="DP160" i="68"/>
  <c r="DD160" i="68"/>
  <c r="DJ160" i="68"/>
  <c r="EC160" i="68"/>
  <c r="DW160" i="68"/>
  <c r="DQ160" i="68"/>
  <c r="DK160" i="68"/>
  <c r="DE160" i="68"/>
  <c r="EF160" i="68"/>
  <c r="DZ160" i="68"/>
  <c r="DT160" i="68"/>
  <c r="DN160" i="68"/>
  <c r="DH160" i="68"/>
  <c r="ED160" i="68"/>
  <c r="DX160" i="68"/>
  <c r="DR160" i="68"/>
  <c r="DL160" i="68"/>
  <c r="DF160" i="68"/>
  <c r="EE160" i="68"/>
  <c r="DY160" i="68"/>
  <c r="DS160" i="68"/>
  <c r="DM160" i="68"/>
  <c r="DG160" i="68"/>
  <c r="DA132" i="8"/>
  <c r="B30" i="77"/>
  <c r="B30" i="72"/>
  <c r="B30" i="44"/>
  <c r="B30" i="70"/>
  <c r="B30" i="66"/>
  <c r="B30" i="35"/>
  <c r="B30" i="54"/>
  <c r="B30" i="57"/>
  <c r="B30" i="58"/>
  <c r="B30" i="32"/>
  <c r="B30" i="76"/>
  <c r="B30" i="73"/>
  <c r="B30" i="74"/>
  <c r="B30" i="65"/>
  <c r="B30" i="75"/>
  <c r="B30" i="60"/>
  <c r="B30" i="67"/>
  <c r="B30" i="71"/>
  <c r="B30" i="43"/>
  <c r="B30" i="37"/>
  <c r="B30" i="33"/>
  <c r="B30" i="30"/>
  <c r="B30" i="29"/>
  <c r="B30" i="28"/>
  <c r="B30" i="64"/>
  <c r="B30" i="63"/>
  <c r="B30" i="49"/>
  <c r="B30" i="56"/>
  <c r="B30" i="61"/>
  <c r="B31" i="77"/>
  <c r="B31" i="72"/>
  <c r="B31" i="44"/>
  <c r="B31" i="70"/>
  <c r="B31" i="66"/>
  <c r="B31" i="35"/>
  <c r="B31" i="54"/>
  <c r="B31" i="57"/>
  <c r="B31" i="58"/>
  <c r="B31" i="32"/>
  <c r="B31" i="76"/>
  <c r="B31" i="73"/>
  <c r="B31" i="74"/>
  <c r="B31" i="65"/>
  <c r="B31" i="75"/>
  <c r="B31" i="60"/>
  <c r="B31" i="67"/>
  <c r="B31" i="71"/>
  <c r="B31" i="43"/>
  <c r="B31" i="37"/>
  <c r="B31" i="33"/>
  <c r="B31" i="30"/>
  <c r="B31" i="29"/>
  <c r="B31" i="28"/>
  <c r="B31" i="64"/>
  <c r="B31" i="63"/>
  <c r="B31" i="49"/>
  <c r="B31" i="56"/>
  <c r="B31" i="61"/>
  <c r="B31" i="62"/>
  <c r="DA76" i="6" l="1"/>
  <c r="CP220" i="55"/>
  <c r="CO220" i="55"/>
  <c r="CN220" i="55"/>
  <c r="CM221" i="55"/>
  <c r="CL221" i="55"/>
  <c r="CK221" i="55"/>
  <c r="CJ221" i="55"/>
  <c r="CI221" i="55"/>
  <c r="CH221" i="55"/>
  <c r="CG221" i="55"/>
  <c r="CF221" i="55"/>
  <c r="CE221" i="55"/>
  <c r="CD221" i="55"/>
  <c r="CC221" i="55"/>
  <c r="CB221" i="55"/>
  <c r="CA221" i="55"/>
  <c r="BZ221" i="55"/>
  <c r="BY221" i="55"/>
  <c r="BX221" i="55"/>
  <c r="BW220" i="55"/>
  <c r="BW221" i="55" s="1"/>
  <c r="BV220" i="55"/>
  <c r="BV221" i="55" s="1"/>
  <c r="BU220" i="55"/>
  <c r="BU219" i="55" s="1"/>
  <c r="BT220" i="55"/>
  <c r="BT221" i="55" s="1"/>
  <c r="BS220" i="55"/>
  <c r="BS221" i="55" s="1"/>
  <c r="BR220" i="55"/>
  <c r="BR221" i="55" s="1"/>
  <c r="BQ220" i="55"/>
  <c r="BQ221" i="55" s="1"/>
  <c r="BP220" i="55"/>
  <c r="BP221" i="55" s="1"/>
  <c r="BO220" i="55"/>
  <c r="BO219" i="55" s="1"/>
  <c r="BN220" i="55"/>
  <c r="BN221" i="55" s="1"/>
  <c r="BM220" i="55"/>
  <c r="BM221" i="55" s="1"/>
  <c r="BL220" i="55"/>
  <c r="BL219" i="55" s="1"/>
  <c r="BK220" i="55"/>
  <c r="BK221" i="55" s="1"/>
  <c r="BJ220" i="55"/>
  <c r="BJ221" i="55" s="1"/>
  <c r="BI220" i="55"/>
  <c r="BI219" i="55" s="1"/>
  <c r="BH220" i="55"/>
  <c r="BH221" i="55" s="1"/>
  <c r="BG220" i="55"/>
  <c r="BG221" i="55" s="1"/>
  <c r="BF220" i="55"/>
  <c r="BF221" i="55" s="1"/>
  <c r="BE220" i="55"/>
  <c r="BE221" i="55" s="1"/>
  <c r="BD220" i="55"/>
  <c r="BD221" i="55" s="1"/>
  <c r="BC220" i="55"/>
  <c r="BC219" i="55" s="1"/>
  <c r="BB220" i="55"/>
  <c r="BB221" i="55" s="1"/>
  <c r="BA220" i="55"/>
  <c r="BA221" i="55" s="1"/>
  <c r="AZ220" i="55"/>
  <c r="AZ221" i="55" s="1"/>
  <c r="AY220" i="55"/>
  <c r="AY221" i="55" s="1"/>
  <c r="AX220" i="55"/>
  <c r="AX221" i="55" s="1"/>
  <c r="AW220" i="55"/>
  <c r="AW219" i="55" s="1"/>
  <c r="AV220" i="55"/>
  <c r="AV221" i="55" s="1"/>
  <c r="AU220" i="55"/>
  <c r="AU221" i="55" s="1"/>
  <c r="AT220" i="55"/>
  <c r="AT219" i="55" s="1"/>
  <c r="AS220" i="55"/>
  <c r="AS221" i="55" s="1"/>
  <c r="AR220" i="55"/>
  <c r="AR221" i="55" s="1"/>
  <c r="AQ220" i="55"/>
  <c r="AQ219" i="55" s="1"/>
  <c r="AP220" i="55"/>
  <c r="AP221" i="55" s="1"/>
  <c r="AO220" i="55"/>
  <c r="AO221" i="55" s="1"/>
  <c r="AN220" i="55"/>
  <c r="AN221" i="55" s="1"/>
  <c r="AM220" i="55"/>
  <c r="AM221" i="55" s="1"/>
  <c r="AL220" i="55"/>
  <c r="AL221" i="55" s="1"/>
  <c r="AK220" i="55"/>
  <c r="AK219" i="55" s="1"/>
  <c r="AJ220" i="55"/>
  <c r="AJ221" i="55" s="1"/>
  <c r="AI220" i="55"/>
  <c r="AI221" i="55" s="1"/>
  <c r="AH220" i="55"/>
  <c r="AH221" i="55" s="1"/>
  <c r="AG220" i="55"/>
  <c r="AG219" i="55" s="1"/>
  <c r="AF220" i="55"/>
  <c r="AF221" i="55" s="1"/>
  <c r="AE220" i="55"/>
  <c r="AE219" i="55" s="1"/>
  <c r="AD220" i="55"/>
  <c r="AD221" i="55" s="1"/>
  <c r="AC220" i="55"/>
  <c r="AC221" i="55" s="1"/>
  <c r="AB220" i="55"/>
  <c r="AB219" i="55" s="1"/>
  <c r="AA220" i="55"/>
  <c r="AA221" i="55" s="1"/>
  <c r="Z220" i="55"/>
  <c r="Z221" i="55" s="1"/>
  <c r="Y220" i="55"/>
  <c r="Y219" i="55" s="1"/>
  <c r="X220" i="55"/>
  <c r="X221" i="55" s="1"/>
  <c r="W220" i="55"/>
  <c r="W221" i="55" s="1"/>
  <c r="V220" i="55"/>
  <c r="V221" i="55" s="1"/>
  <c r="U220" i="55"/>
  <c r="U219" i="55" s="1"/>
  <c r="T220" i="55"/>
  <c r="T221" i="55" s="1"/>
  <c r="S220" i="55"/>
  <c r="S219" i="55" s="1"/>
  <c r="R220" i="55"/>
  <c r="R221" i="55" s="1"/>
  <c r="Q220" i="55"/>
  <c r="Q221" i="55" s="1"/>
  <c r="P220" i="55"/>
  <c r="P221" i="55" s="1"/>
  <c r="O220" i="55"/>
  <c r="O221" i="55" s="1"/>
  <c r="N220" i="55"/>
  <c r="N221" i="55" s="1"/>
  <c r="M220" i="55"/>
  <c r="M219" i="55" s="1"/>
  <c r="L220" i="55"/>
  <c r="L221" i="55" s="1"/>
  <c r="K220" i="55"/>
  <c r="K221" i="55" s="1"/>
  <c r="J220" i="55"/>
  <c r="J219" i="55" s="1"/>
  <c r="I220" i="55"/>
  <c r="I221" i="55" s="1"/>
  <c r="H220" i="55"/>
  <c r="H221" i="55" s="1"/>
  <c r="G220" i="55"/>
  <c r="G219" i="55" s="1"/>
  <c r="F220" i="55"/>
  <c r="F221" i="55" s="1"/>
  <c r="E220" i="55"/>
  <c r="E221" i="55" s="1"/>
  <c r="D220" i="55"/>
  <c r="D221" i="55" s="1"/>
  <c r="C220" i="55"/>
  <c r="C219" i="55" s="1"/>
  <c r="B220" i="55"/>
  <c r="B221" i="55" s="1"/>
  <c r="BS219" i="55"/>
  <c r="DA217" i="55"/>
  <c r="AW217" i="55"/>
  <c r="AR217" i="55"/>
  <c r="AQ217" i="55"/>
  <c r="AP217" i="55"/>
  <c r="AO217" i="55"/>
  <c r="AN217" i="55"/>
  <c r="AM217" i="55"/>
  <c r="AL217" i="55"/>
  <c r="AK217" i="55"/>
  <c r="AJ217" i="55"/>
  <c r="AI217" i="55"/>
  <c r="Q219" i="55" l="1"/>
  <c r="BG219" i="55"/>
  <c r="E219" i="55"/>
  <c r="AD219" i="55"/>
  <c r="AS219" i="55"/>
  <c r="AJ219" i="55"/>
  <c r="BT219" i="55"/>
  <c r="F219" i="55"/>
  <c r="L219" i="55"/>
  <c r="BB219" i="55"/>
  <c r="R219" i="55"/>
  <c r="BN219" i="55"/>
  <c r="X219" i="55"/>
  <c r="BH219" i="55"/>
  <c r="AB221" i="55"/>
  <c r="D219" i="55"/>
  <c r="BQ219" i="55"/>
  <c r="AA219" i="55"/>
  <c r="BE219" i="55"/>
  <c r="BR219" i="55"/>
  <c r="O219" i="55"/>
  <c r="BF219" i="55"/>
  <c r="P219" i="55"/>
  <c r="AH219" i="55"/>
  <c r="AO219" i="55"/>
  <c r="AC219" i="55"/>
  <c r="AP219" i="55"/>
  <c r="U221" i="55"/>
  <c r="AU219" i="55"/>
  <c r="K219" i="55"/>
  <c r="W219" i="55"/>
  <c r="AI219" i="55"/>
  <c r="AV219" i="55"/>
  <c r="BM219" i="55"/>
  <c r="BW219" i="55"/>
  <c r="BL221" i="55"/>
  <c r="AG221" i="55"/>
  <c r="I219" i="55"/>
  <c r="AM219" i="55"/>
  <c r="AY219" i="55"/>
  <c r="C221" i="55"/>
  <c r="AZ219" i="55"/>
  <c r="J221" i="55"/>
  <c r="AT221" i="55"/>
  <c r="V219" i="55"/>
  <c r="BA219" i="55"/>
  <c r="BK219" i="55"/>
  <c r="CN219" i="55"/>
  <c r="CN221" i="55"/>
  <c r="CO219" i="55"/>
  <c r="CO221" i="55"/>
  <c r="AN219" i="55"/>
  <c r="CP219" i="55"/>
  <c r="CP221" i="55"/>
  <c r="DA218" i="55"/>
  <c r="B219" i="55"/>
  <c r="H219" i="55"/>
  <c r="N219" i="55"/>
  <c r="T219" i="55"/>
  <c r="Z219" i="55"/>
  <c r="AF219" i="55"/>
  <c r="AL219" i="55"/>
  <c r="AR219" i="55"/>
  <c r="AX219" i="55"/>
  <c r="BD219" i="55"/>
  <c r="BJ219" i="55"/>
  <c r="BP219" i="55"/>
  <c r="BV219" i="55"/>
  <c r="G221" i="55"/>
  <c r="M221" i="55"/>
  <c r="S221" i="55"/>
  <c r="Y221" i="55"/>
  <c r="AE221" i="55"/>
  <c r="AK221" i="55"/>
  <c r="AQ221" i="55"/>
  <c r="AW221" i="55"/>
  <c r="BC221" i="55"/>
  <c r="BI221" i="55"/>
  <c r="BO221" i="55"/>
  <c r="BU221" i="55"/>
  <c r="DA47" i="7" l="1"/>
  <c r="C30" i="60" l="1"/>
  <c r="D30" i="60"/>
  <c r="E30" i="60"/>
  <c r="F30" i="60"/>
  <c r="G30" i="60"/>
  <c r="H30" i="60"/>
  <c r="I30" i="60"/>
  <c r="J30" i="60"/>
  <c r="K30" i="60"/>
  <c r="L30" i="60"/>
  <c r="M30" i="60"/>
  <c r="N30" i="60"/>
  <c r="O30" i="60"/>
  <c r="P30" i="60"/>
  <c r="Q30" i="60"/>
  <c r="R30" i="60"/>
  <c r="S30" i="60"/>
  <c r="T30" i="60"/>
  <c r="U30" i="60"/>
  <c r="V30" i="60"/>
  <c r="W30" i="60"/>
  <c r="X30" i="60"/>
  <c r="Y30" i="60"/>
  <c r="Z30" i="60"/>
  <c r="AA30" i="60"/>
  <c r="AB30" i="60"/>
  <c r="AC30" i="60"/>
  <c r="AD30" i="60"/>
  <c r="AE30" i="60"/>
  <c r="AF30" i="60"/>
  <c r="AG30" i="60"/>
  <c r="AH30" i="60"/>
  <c r="AI30" i="60"/>
  <c r="AJ30" i="60"/>
  <c r="DA159" i="8" l="1"/>
  <c r="BS51" i="7" l="1"/>
  <c r="BT51" i="7"/>
  <c r="BU51" i="7"/>
  <c r="AV56" i="7"/>
  <c r="AU56" i="7"/>
  <c r="AT56" i="7"/>
  <c r="AV55" i="7"/>
  <c r="AU55" i="7"/>
  <c r="AT55" i="7"/>
  <c r="AV54" i="7"/>
  <c r="AU54" i="7"/>
  <c r="AT54" i="7"/>
  <c r="AV53" i="7"/>
  <c r="AU53" i="7"/>
  <c r="AT53" i="7"/>
  <c r="BR51" i="7"/>
  <c r="BQ51" i="7"/>
  <c r="BP51" i="7"/>
  <c r="BO50" i="7"/>
  <c r="BO51" i="7" s="1"/>
  <c r="BN50" i="7"/>
  <c r="BN51" i="7" s="1"/>
  <c r="BM50" i="7"/>
  <c r="BM51" i="7" s="1"/>
  <c r="BL50" i="7"/>
  <c r="BL51" i="7" s="1"/>
  <c r="BK50" i="7"/>
  <c r="BK51" i="7" s="1"/>
  <c r="BJ50" i="7"/>
  <c r="BJ51" i="7" s="1"/>
  <c r="BI50" i="7"/>
  <c r="BI51" i="7" s="1"/>
  <c r="BH50" i="7"/>
  <c r="BH51" i="7" s="1"/>
  <c r="BG50" i="7"/>
  <c r="BG51" i="7" s="1"/>
  <c r="BF50" i="7"/>
  <c r="BF51" i="7" s="1"/>
  <c r="BE50" i="7"/>
  <c r="BE51" i="7" s="1"/>
  <c r="BD50" i="7"/>
  <c r="BD51" i="7" s="1"/>
  <c r="BC50" i="7"/>
  <c r="BC51" i="7" s="1"/>
  <c r="BB50" i="7"/>
  <c r="BB51" i="7" s="1"/>
  <c r="BA50" i="7"/>
  <c r="BA51" i="7" s="1"/>
  <c r="AY50" i="7"/>
  <c r="AY51" i="7" s="1"/>
  <c r="AX50" i="7"/>
  <c r="AX51" i="7" s="1"/>
  <c r="AW50" i="7"/>
  <c r="AW51" i="7" s="1"/>
  <c r="AS50" i="7"/>
  <c r="AS51" i="7" s="1"/>
  <c r="AR50" i="7"/>
  <c r="AR51" i="7" s="1"/>
  <c r="AQ50" i="7"/>
  <c r="AQ51" i="7" s="1"/>
  <c r="AP50" i="7"/>
  <c r="AP51" i="7" s="1"/>
  <c r="AO50" i="7"/>
  <c r="AO51" i="7" s="1"/>
  <c r="AN50" i="7"/>
  <c r="AN51" i="7" s="1"/>
  <c r="AM50" i="7"/>
  <c r="AM51" i="7" s="1"/>
  <c r="AL50" i="7"/>
  <c r="AL51" i="7" s="1"/>
  <c r="AK50" i="7"/>
  <c r="AK51" i="7" s="1"/>
  <c r="AJ50" i="7"/>
  <c r="AJ51" i="7" s="1"/>
  <c r="AI50" i="7"/>
  <c r="AI51" i="7" s="1"/>
  <c r="AH50" i="7"/>
  <c r="AH51" i="7" s="1"/>
  <c r="AG50" i="7"/>
  <c r="AG51" i="7" s="1"/>
  <c r="AF50" i="7"/>
  <c r="AF51" i="7" s="1"/>
  <c r="AE50" i="7"/>
  <c r="AE51" i="7" s="1"/>
  <c r="AD50" i="7"/>
  <c r="AD51" i="7" s="1"/>
  <c r="AC50" i="7"/>
  <c r="AC51" i="7" s="1"/>
  <c r="AB50" i="7"/>
  <c r="AB51" i="7" s="1"/>
  <c r="AA50" i="7"/>
  <c r="AA51" i="7" s="1"/>
  <c r="Z50" i="7"/>
  <c r="Z51" i="7" s="1"/>
  <c r="Y50" i="7"/>
  <c r="Y51" i="7" s="1"/>
  <c r="X50" i="7"/>
  <c r="X51" i="7" s="1"/>
  <c r="W50" i="7"/>
  <c r="W51" i="7" s="1"/>
  <c r="V50" i="7"/>
  <c r="V51" i="7" s="1"/>
  <c r="U50" i="7"/>
  <c r="U51" i="7" s="1"/>
  <c r="T50" i="7"/>
  <c r="T51" i="7" s="1"/>
  <c r="S50" i="7"/>
  <c r="S51" i="7" s="1"/>
  <c r="R50" i="7"/>
  <c r="R51" i="7" s="1"/>
  <c r="Q50" i="7"/>
  <c r="Q51" i="7" s="1"/>
  <c r="P50" i="7"/>
  <c r="P51" i="7" s="1"/>
  <c r="O50" i="7"/>
  <c r="O51" i="7" s="1"/>
  <c r="N50" i="7"/>
  <c r="N51" i="7" s="1"/>
  <c r="M50" i="7"/>
  <c r="M51" i="7" s="1"/>
  <c r="L50" i="7"/>
  <c r="L51" i="7" s="1"/>
  <c r="K50" i="7"/>
  <c r="K51" i="7" s="1"/>
  <c r="J50" i="7"/>
  <c r="J51" i="7" s="1"/>
  <c r="I50" i="7"/>
  <c r="I51" i="7" s="1"/>
  <c r="H50" i="7"/>
  <c r="H51" i="7" s="1"/>
  <c r="G50" i="7"/>
  <c r="G51" i="7" s="1"/>
  <c r="F50" i="7"/>
  <c r="F51" i="7" s="1"/>
  <c r="E50" i="7"/>
  <c r="E51" i="7" s="1"/>
  <c r="D50" i="7"/>
  <c r="D51" i="7" s="1"/>
  <c r="C50" i="7"/>
  <c r="C51" i="7" s="1"/>
  <c r="B50" i="7"/>
  <c r="B51" i="7" s="1"/>
  <c r="BM49" i="7"/>
  <c r="BL49" i="7"/>
  <c r="BK49" i="7"/>
  <c r="BJ49" i="7"/>
  <c r="BI49" i="7"/>
  <c r="BH49" i="7"/>
  <c r="BG49" i="7"/>
  <c r="BF49" i="7"/>
  <c r="BE49" i="7"/>
  <c r="BD49" i="7"/>
  <c r="BB49" i="7"/>
  <c r="BA49" i="7"/>
  <c r="AY49" i="7"/>
  <c r="AX49" i="7"/>
  <c r="AW49" i="7"/>
  <c r="AS49" i="7"/>
  <c r="AR49" i="7"/>
  <c r="AQ49" i="7"/>
  <c r="AO49" i="7"/>
  <c r="AN49" i="7"/>
  <c r="AM49" i="7"/>
  <c r="AL49" i="7"/>
  <c r="AK49" i="7"/>
  <c r="AJ49" i="7"/>
  <c r="AI49" i="7"/>
  <c r="AH49" i="7"/>
  <c r="AG49" i="7"/>
  <c r="AF49" i="7"/>
  <c r="AD49" i="7"/>
  <c r="AC49" i="7"/>
  <c r="AB49" i="7"/>
  <c r="AA49" i="7"/>
  <c r="Z49" i="7"/>
  <c r="Y49" i="7"/>
  <c r="X49" i="7"/>
  <c r="W49" i="7"/>
  <c r="U49" i="7"/>
  <c r="T49" i="7"/>
  <c r="S49" i="7"/>
  <c r="R49" i="7"/>
  <c r="Q49" i="7"/>
  <c r="P49" i="7"/>
  <c r="DA48" i="7"/>
  <c r="AV48" i="7"/>
  <c r="AU48" i="7"/>
  <c r="AT48" i="7"/>
  <c r="V49" i="7" l="1"/>
  <c r="AP49" i="7"/>
  <c r="H49" i="7"/>
  <c r="AE49" i="7"/>
  <c r="C49" i="7"/>
  <c r="B49" i="7"/>
  <c r="BC49" i="7"/>
  <c r="D49" i="7"/>
  <c r="I49" i="7"/>
  <c r="J49" i="7"/>
  <c r="N49" i="7"/>
  <c r="E49" i="7"/>
  <c r="K49" i="7"/>
  <c r="F49" i="7"/>
  <c r="G49" i="7"/>
  <c r="M49" i="7"/>
  <c r="L49" i="7"/>
  <c r="O49" i="7"/>
  <c r="AT50" i="7"/>
  <c r="AT49" i="7" s="1"/>
  <c r="AU50" i="7"/>
  <c r="AU51" i="7" s="1"/>
  <c r="AV50" i="7"/>
  <c r="AV51" i="7" s="1"/>
  <c r="BN49" i="7"/>
  <c r="AV49" i="7" l="1"/>
  <c r="AT51" i="7"/>
  <c r="AU49" i="7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AC30" i="29"/>
  <c r="AD30" i="29"/>
  <c r="AE30" i="29"/>
  <c r="AF30" i="29"/>
  <c r="AG30" i="29"/>
  <c r="AH30" i="29"/>
  <c r="AI30" i="29"/>
  <c r="AJ30" i="29"/>
  <c r="C30" i="56" l="1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AG30" i="56"/>
  <c r="AH30" i="56"/>
  <c r="AI30" i="56"/>
  <c r="AJ30" i="56"/>
  <c r="C30" i="76" l="1"/>
  <c r="D30" i="76"/>
  <c r="E30" i="76"/>
  <c r="F30" i="76"/>
  <c r="G30" i="76"/>
  <c r="H30" i="76"/>
  <c r="I30" i="76"/>
  <c r="J30" i="76"/>
  <c r="K30" i="76"/>
  <c r="L30" i="76"/>
  <c r="M30" i="76"/>
  <c r="N30" i="76"/>
  <c r="O30" i="76"/>
  <c r="P30" i="76"/>
  <c r="Q30" i="76"/>
  <c r="R30" i="76"/>
  <c r="S30" i="76"/>
  <c r="T30" i="76"/>
  <c r="U30" i="76"/>
  <c r="V30" i="76"/>
  <c r="W30" i="76"/>
  <c r="X30" i="76"/>
  <c r="Y30" i="76"/>
  <c r="Z30" i="76"/>
  <c r="AA30" i="76"/>
  <c r="AB30" i="76"/>
  <c r="AC30" i="76"/>
  <c r="AD30" i="76"/>
  <c r="AE30" i="76"/>
  <c r="AF30" i="76"/>
  <c r="AG30" i="76"/>
  <c r="AH30" i="76"/>
  <c r="AI30" i="76"/>
  <c r="AJ30" i="76"/>
  <c r="DC76" i="7" l="1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R76" i="7"/>
  <c r="DS76" i="7"/>
  <c r="DT76" i="7"/>
  <c r="DU76" i="7"/>
  <c r="DV76" i="7"/>
  <c r="DW76" i="7"/>
  <c r="DX76" i="7"/>
  <c r="DY76" i="7"/>
  <c r="DZ76" i="7"/>
  <c r="EA76" i="7"/>
  <c r="EB76" i="7"/>
  <c r="EC76" i="7"/>
  <c r="ED76" i="7"/>
  <c r="EE76" i="7"/>
  <c r="EF76" i="7"/>
  <c r="DB76" i="7"/>
  <c r="C30" i="64" l="1"/>
  <c r="D30" i="64"/>
  <c r="E30" i="64"/>
  <c r="F30" i="64"/>
  <c r="G30" i="64"/>
  <c r="H30" i="64"/>
  <c r="I30" i="64"/>
  <c r="J30" i="64"/>
  <c r="K30" i="64"/>
  <c r="L30" i="64"/>
  <c r="M30" i="64"/>
  <c r="N30" i="64"/>
  <c r="O30" i="64"/>
  <c r="P30" i="64"/>
  <c r="Q30" i="64"/>
  <c r="R30" i="64"/>
  <c r="S30" i="64"/>
  <c r="T30" i="64"/>
  <c r="U30" i="64"/>
  <c r="V30" i="64"/>
  <c r="W30" i="64"/>
  <c r="X30" i="64"/>
  <c r="Y30" i="64"/>
  <c r="Z30" i="64"/>
  <c r="AA30" i="64"/>
  <c r="AB30" i="64"/>
  <c r="AC30" i="64"/>
  <c r="AD30" i="64"/>
  <c r="AE30" i="64"/>
  <c r="AF30" i="64"/>
  <c r="AG30" i="64"/>
  <c r="AH30" i="64"/>
  <c r="AI30" i="64"/>
  <c r="AJ30" i="64"/>
  <c r="C30" i="61" l="1"/>
  <c r="D30" i="61"/>
  <c r="E30" i="61"/>
  <c r="F30" i="61"/>
  <c r="G30" i="61"/>
  <c r="H30" i="61"/>
  <c r="I30" i="61"/>
  <c r="J30" i="61"/>
  <c r="K30" i="61"/>
  <c r="L30" i="61"/>
  <c r="M30" i="61"/>
  <c r="N30" i="61"/>
  <c r="O30" i="61"/>
  <c r="P30" i="61"/>
  <c r="Q30" i="61"/>
  <c r="R30" i="61"/>
  <c r="S30" i="61"/>
  <c r="T30" i="61"/>
  <c r="U30" i="61"/>
  <c r="V30" i="61"/>
  <c r="W30" i="61"/>
  <c r="X30" i="61"/>
  <c r="Y30" i="61"/>
  <c r="Z30" i="61"/>
  <c r="AA30" i="61"/>
  <c r="AB30" i="61"/>
  <c r="AC30" i="61"/>
  <c r="AD30" i="61"/>
  <c r="AE30" i="61"/>
  <c r="AF30" i="61"/>
  <c r="AG30" i="61"/>
  <c r="AH30" i="61"/>
  <c r="AI30" i="61"/>
  <c r="AJ30" i="61"/>
  <c r="CM168" i="68" l="1"/>
  <c r="CL168" i="68"/>
  <c r="CK168" i="68"/>
  <c r="CJ168" i="68"/>
  <c r="CI168" i="68"/>
  <c r="CH168" i="68"/>
  <c r="CG168" i="68"/>
  <c r="CF168" i="68"/>
  <c r="CE168" i="68"/>
  <c r="CD168" i="68"/>
  <c r="CC168" i="68"/>
  <c r="CB168" i="68"/>
  <c r="CA168" i="68"/>
  <c r="BZ168" i="68"/>
  <c r="BY168" i="68"/>
  <c r="BX168" i="68"/>
  <c r="BW168" i="68"/>
  <c r="BV168" i="68"/>
  <c r="BU168" i="68"/>
  <c r="BT168" i="68"/>
  <c r="BS168" i="68"/>
  <c r="BR168" i="68"/>
  <c r="BQ168" i="68"/>
  <c r="BP168" i="68"/>
  <c r="BO168" i="68"/>
  <c r="BN168" i="68"/>
  <c r="BM168" i="68"/>
  <c r="BL168" i="68"/>
  <c r="BK168" i="68"/>
  <c r="BJ168" i="68"/>
  <c r="BI168" i="68"/>
  <c r="BH168" i="68"/>
  <c r="BG168" i="68"/>
  <c r="BF168" i="68"/>
  <c r="BE168" i="68"/>
  <c r="BD168" i="68"/>
  <c r="BC168" i="68"/>
  <c r="BB168" i="68"/>
  <c r="BA168" i="68"/>
  <c r="AZ168" i="68"/>
  <c r="AY168" i="68"/>
  <c r="CM167" i="68"/>
  <c r="CL167" i="68"/>
  <c r="CK167" i="68"/>
  <c r="CJ167" i="68"/>
  <c r="CI167" i="68"/>
  <c r="CH167" i="68"/>
  <c r="CG167" i="68"/>
  <c r="CF167" i="68"/>
  <c r="CE167" i="68"/>
  <c r="CD167" i="68"/>
  <c r="CC167" i="68"/>
  <c r="CB167" i="68"/>
  <c r="CA167" i="68"/>
  <c r="BZ167" i="68"/>
  <c r="BY167" i="68"/>
  <c r="BX167" i="68"/>
  <c r="BW167" i="68"/>
  <c r="BV167" i="68"/>
  <c r="BU167" i="68"/>
  <c r="BT167" i="68"/>
  <c r="BS167" i="68"/>
  <c r="BR167" i="68"/>
  <c r="BQ167" i="68"/>
  <c r="BP167" i="68"/>
  <c r="BO167" i="68"/>
  <c r="BN167" i="68"/>
  <c r="BM167" i="68"/>
  <c r="BL167" i="68"/>
  <c r="BK167" i="68"/>
  <c r="BJ167" i="68"/>
  <c r="BI167" i="68"/>
  <c r="BH167" i="68"/>
  <c r="BG167" i="68"/>
  <c r="BF167" i="68"/>
  <c r="BE167" i="68"/>
  <c r="BD167" i="68"/>
  <c r="BC167" i="68"/>
  <c r="BB167" i="68"/>
  <c r="BA167" i="68"/>
  <c r="AZ167" i="68"/>
  <c r="AY167" i="68"/>
  <c r="CM166" i="68"/>
  <c r="CL166" i="68"/>
  <c r="CK166" i="68"/>
  <c r="CJ166" i="68"/>
  <c r="CI166" i="68"/>
  <c r="CH166" i="68"/>
  <c r="CG166" i="68"/>
  <c r="CF166" i="68"/>
  <c r="CE166" i="68"/>
  <c r="CD166" i="68"/>
  <c r="CC166" i="68"/>
  <c r="CB166" i="68"/>
  <c r="CA166" i="68"/>
  <c r="BZ166" i="68"/>
  <c r="BY166" i="68"/>
  <c r="BX166" i="68"/>
  <c r="BW166" i="68"/>
  <c r="BV166" i="68"/>
  <c r="BU166" i="68"/>
  <c r="BT166" i="68"/>
  <c r="BS166" i="68"/>
  <c r="BR166" i="68"/>
  <c r="BQ166" i="68"/>
  <c r="BP166" i="68"/>
  <c r="BO166" i="68"/>
  <c r="BN166" i="68"/>
  <c r="BM166" i="68"/>
  <c r="BL166" i="68"/>
  <c r="BK166" i="68"/>
  <c r="BJ166" i="68"/>
  <c r="BI166" i="68"/>
  <c r="BH166" i="68"/>
  <c r="BG166" i="68"/>
  <c r="BF166" i="68"/>
  <c r="BE166" i="68"/>
  <c r="BD166" i="68"/>
  <c r="BC166" i="68"/>
  <c r="BB166" i="68"/>
  <c r="BA166" i="68"/>
  <c r="AZ166" i="68"/>
  <c r="AY166" i="68"/>
  <c r="CM165" i="68"/>
  <c r="CL165" i="68"/>
  <c r="CK165" i="68"/>
  <c r="CJ165" i="68"/>
  <c r="CI165" i="68"/>
  <c r="CH165" i="68"/>
  <c r="CG165" i="68"/>
  <c r="CF165" i="68"/>
  <c r="CE165" i="68"/>
  <c r="CD165" i="68"/>
  <c r="CC165" i="68"/>
  <c r="CB165" i="68"/>
  <c r="CA165" i="68"/>
  <c r="BZ165" i="68"/>
  <c r="BY165" i="68"/>
  <c r="BX165" i="68"/>
  <c r="BW165" i="68"/>
  <c r="BV165" i="68"/>
  <c r="BU165" i="68"/>
  <c r="BT165" i="68"/>
  <c r="BS165" i="68"/>
  <c r="BR165" i="68"/>
  <c r="BQ165" i="68"/>
  <c r="BP165" i="68"/>
  <c r="BO165" i="68"/>
  <c r="BN165" i="68"/>
  <c r="BM165" i="68"/>
  <c r="BL165" i="68"/>
  <c r="BK165" i="68"/>
  <c r="BJ165" i="68"/>
  <c r="BI165" i="68"/>
  <c r="BH165" i="68"/>
  <c r="BG165" i="68"/>
  <c r="BF165" i="68"/>
  <c r="BE165" i="68"/>
  <c r="BD165" i="68"/>
  <c r="BC165" i="68"/>
  <c r="BB165" i="68"/>
  <c r="BA165" i="68"/>
  <c r="AZ165" i="68"/>
  <c r="AY165" i="68"/>
  <c r="AX168" i="68"/>
  <c r="AX167" i="68"/>
  <c r="AX166" i="68"/>
  <c r="AX165" i="68"/>
  <c r="CB107" i="68"/>
  <c r="CA107" i="68"/>
  <c r="BZ107" i="68"/>
  <c r="BY107" i="68"/>
  <c r="BX107" i="68"/>
  <c r="BW107" i="68"/>
  <c r="BV107" i="68"/>
  <c r="BU107" i="68"/>
  <c r="BT107" i="68"/>
  <c r="BS107" i="68"/>
  <c r="BR107" i="68"/>
  <c r="BQ107" i="68"/>
  <c r="BP106" i="68"/>
  <c r="BP107" i="68" s="1"/>
  <c r="BO106" i="68"/>
  <c r="BO107" i="68" s="1"/>
  <c r="BN106" i="68"/>
  <c r="BN107" i="68" s="1"/>
  <c r="BM106" i="68"/>
  <c r="BM107" i="68" s="1"/>
  <c r="BL106" i="68"/>
  <c r="BL107" i="68" s="1"/>
  <c r="BK106" i="68"/>
  <c r="BK107" i="68" s="1"/>
  <c r="BJ106" i="68"/>
  <c r="BJ107" i="68" s="1"/>
  <c r="BI106" i="68"/>
  <c r="BI105" i="68" s="1"/>
  <c r="BH106" i="68"/>
  <c r="BH107" i="68" s="1"/>
  <c r="BG106" i="68"/>
  <c r="BG107" i="68" s="1"/>
  <c r="BF106" i="68"/>
  <c r="BF107" i="68" s="1"/>
  <c r="BE106" i="68"/>
  <c r="BE107" i="68" s="1"/>
  <c r="BD106" i="68"/>
  <c r="BD107" i="68" s="1"/>
  <c r="BC106" i="68"/>
  <c r="BC107" i="68" s="1"/>
  <c r="BB106" i="68"/>
  <c r="BB107" i="68" s="1"/>
  <c r="BA106" i="68"/>
  <c r="BA107" i="68" s="1"/>
  <c r="AZ106" i="68"/>
  <c r="AZ107" i="68" s="1"/>
  <c r="AY106" i="68"/>
  <c r="AY107" i="68" s="1"/>
  <c r="AX106" i="68"/>
  <c r="AX107" i="68" s="1"/>
  <c r="AW106" i="68"/>
  <c r="AW107" i="68" s="1"/>
  <c r="AV106" i="68"/>
  <c r="AV107" i="68" s="1"/>
  <c r="AU106" i="68"/>
  <c r="AU107" i="68" s="1"/>
  <c r="AT106" i="68"/>
  <c r="AT107" i="68" s="1"/>
  <c r="AS106" i="68"/>
  <c r="AS107" i="68" s="1"/>
  <c r="AR106" i="68"/>
  <c r="AR107" i="68" s="1"/>
  <c r="AQ106" i="68"/>
  <c r="AQ105" i="68" s="1"/>
  <c r="AP106" i="68"/>
  <c r="AP107" i="68" s="1"/>
  <c r="AO106" i="68"/>
  <c r="AO107" i="68" s="1"/>
  <c r="AN106" i="68"/>
  <c r="AN107" i="68" s="1"/>
  <c r="AM106" i="68"/>
  <c r="AM107" i="68" s="1"/>
  <c r="AL106" i="68"/>
  <c r="AL107" i="68" s="1"/>
  <c r="AK106" i="68"/>
  <c r="AK107" i="68" s="1"/>
  <c r="AJ106" i="68"/>
  <c r="AJ107" i="68" s="1"/>
  <c r="AI106" i="68"/>
  <c r="AI107" i="68" s="1"/>
  <c r="AH106" i="68"/>
  <c r="AH107" i="68" s="1"/>
  <c r="AG106" i="68"/>
  <c r="AG107" i="68" s="1"/>
  <c r="AF106" i="68"/>
  <c r="AF107" i="68" s="1"/>
  <c r="AE106" i="68"/>
  <c r="AE107" i="68" s="1"/>
  <c r="AD106" i="68"/>
  <c r="AD107" i="68" s="1"/>
  <c r="AC106" i="68"/>
  <c r="AC107" i="68" s="1"/>
  <c r="AB106" i="68"/>
  <c r="AB107" i="68" s="1"/>
  <c r="AA106" i="68"/>
  <c r="AA107" i="68" s="1"/>
  <c r="Z106" i="68"/>
  <c r="Z107" i="68" s="1"/>
  <c r="Y106" i="68"/>
  <c r="Y105" i="68" s="1"/>
  <c r="X106" i="68"/>
  <c r="X107" i="68" s="1"/>
  <c r="W106" i="68"/>
  <c r="W107" i="68" s="1"/>
  <c r="V106" i="68"/>
  <c r="V107" i="68" s="1"/>
  <c r="U106" i="68"/>
  <c r="U107" i="68" s="1"/>
  <c r="T106" i="68"/>
  <c r="T107" i="68" s="1"/>
  <c r="S106" i="68"/>
  <c r="S107" i="68" s="1"/>
  <c r="R106" i="68"/>
  <c r="R107" i="68" s="1"/>
  <c r="Q106" i="68"/>
  <c r="Q107" i="68" s="1"/>
  <c r="P106" i="68"/>
  <c r="P107" i="68" s="1"/>
  <c r="O106" i="68"/>
  <c r="O107" i="68" s="1"/>
  <c r="N106" i="68"/>
  <c r="N107" i="68" s="1"/>
  <c r="M106" i="68"/>
  <c r="M107" i="68" s="1"/>
  <c r="L106" i="68"/>
  <c r="L107" i="68" s="1"/>
  <c r="K106" i="68"/>
  <c r="K107" i="68" s="1"/>
  <c r="J106" i="68"/>
  <c r="J107" i="68" s="1"/>
  <c r="I106" i="68"/>
  <c r="I107" i="68" s="1"/>
  <c r="H106" i="68"/>
  <c r="H107" i="68" s="1"/>
  <c r="G106" i="68"/>
  <c r="G105" i="68" s="1"/>
  <c r="F106" i="68"/>
  <c r="F107" i="68" s="1"/>
  <c r="E106" i="68"/>
  <c r="E107" i="68" s="1"/>
  <c r="D106" i="68"/>
  <c r="D107" i="68" s="1"/>
  <c r="C106" i="68"/>
  <c r="C107" i="68" s="1"/>
  <c r="B106" i="68"/>
  <c r="B107" i="68" s="1"/>
  <c r="AR105" i="68"/>
  <c r="T105" i="68"/>
  <c r="B105" i="68"/>
  <c r="AW103" i="68"/>
  <c r="AR103" i="68"/>
  <c r="AQ103" i="68"/>
  <c r="AP103" i="68"/>
  <c r="AO103" i="68"/>
  <c r="AN103" i="68"/>
  <c r="AM103" i="68"/>
  <c r="AL103" i="68"/>
  <c r="AK103" i="68"/>
  <c r="AJ103" i="68"/>
  <c r="AI103" i="68"/>
  <c r="AH103" i="68"/>
  <c r="AG103" i="68"/>
  <c r="AF10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BP105" i="68" l="1"/>
  <c r="AM105" i="68"/>
  <c r="AS105" i="68"/>
  <c r="O105" i="68"/>
  <c r="C105" i="68"/>
  <c r="H105" i="68"/>
  <c r="AF105" i="68"/>
  <c r="BD105" i="68"/>
  <c r="U105" i="68"/>
  <c r="AY105" i="68"/>
  <c r="I105" i="68"/>
  <c r="AG105" i="68"/>
  <c r="BE105" i="68"/>
  <c r="S105" i="68"/>
  <c r="BO105" i="68"/>
  <c r="BC105" i="68"/>
  <c r="AD105" i="68"/>
  <c r="AE105" i="68"/>
  <c r="AV105" i="68"/>
  <c r="M105" i="68"/>
  <c r="Z105" i="68"/>
  <c r="AK105" i="68"/>
  <c r="AW105" i="68"/>
  <c r="BJ105" i="68"/>
  <c r="AQ107" i="68"/>
  <c r="N105" i="68"/>
  <c r="AA105" i="68"/>
  <c r="AL105" i="68"/>
  <c r="AX105" i="68"/>
  <c r="BK105" i="68"/>
  <c r="L105" i="68"/>
  <c r="Y107" i="68"/>
  <c r="G107" i="68"/>
  <c r="BI107" i="68"/>
  <c r="BN105" i="68"/>
  <c r="BH105" i="68"/>
  <c r="F105" i="68"/>
  <c r="X105" i="68"/>
  <c r="AP105" i="68"/>
  <c r="R105" i="68"/>
  <c r="AJ105" i="68"/>
  <c r="BB105" i="68"/>
  <c r="DA104" i="68"/>
  <c r="D105" i="68"/>
  <c r="J105" i="68"/>
  <c r="P105" i="68"/>
  <c r="V105" i="68"/>
  <c r="AB105" i="68"/>
  <c r="AH105" i="68"/>
  <c r="AN105" i="68"/>
  <c r="AT105" i="68"/>
  <c r="AZ105" i="68"/>
  <c r="BF105" i="68"/>
  <c r="BL105" i="68"/>
  <c r="E105" i="68"/>
  <c r="K105" i="68"/>
  <c r="Q105" i="68"/>
  <c r="W105" i="68"/>
  <c r="AC105" i="68"/>
  <c r="AI105" i="68"/>
  <c r="AO105" i="68"/>
  <c r="AU105" i="68"/>
  <c r="BA105" i="68"/>
  <c r="BG105" i="68"/>
  <c r="BM105" i="68"/>
  <c r="AJ33" i="77"/>
  <c r="EF112" i="68" s="1"/>
  <c r="AI33" i="77"/>
  <c r="EE112" i="68" s="1"/>
  <c r="AH33" i="77"/>
  <c r="ED112" i="68" s="1"/>
  <c r="AG33" i="77"/>
  <c r="EC112" i="68" s="1"/>
  <c r="AF33" i="77"/>
  <c r="EB112" i="68" s="1"/>
  <c r="AE33" i="77"/>
  <c r="EA112" i="68" s="1"/>
  <c r="AD33" i="77"/>
  <c r="DZ112" i="68" s="1"/>
  <c r="AC33" i="77"/>
  <c r="DY112" i="68" s="1"/>
  <c r="AB33" i="77"/>
  <c r="DX112" i="68" s="1"/>
  <c r="AA33" i="77"/>
  <c r="DW112" i="68" s="1"/>
  <c r="Z33" i="77"/>
  <c r="DV112" i="68" s="1"/>
  <c r="Y33" i="77"/>
  <c r="DU112" i="68" s="1"/>
  <c r="X33" i="77"/>
  <c r="DT112" i="68" s="1"/>
  <c r="W33" i="77"/>
  <c r="DS112" i="68" s="1"/>
  <c r="V33" i="77"/>
  <c r="DR112" i="68" s="1"/>
  <c r="U33" i="77"/>
  <c r="DQ112" i="68" s="1"/>
  <c r="T33" i="77"/>
  <c r="DP112" i="68" s="1"/>
  <c r="S33" i="77"/>
  <c r="DO112" i="68" s="1"/>
  <c r="R33" i="77"/>
  <c r="DN112" i="68" s="1"/>
  <c r="Q33" i="77"/>
  <c r="DM112" i="68" s="1"/>
  <c r="P33" i="77"/>
  <c r="DL112" i="68" s="1"/>
  <c r="O33" i="77"/>
  <c r="DK112" i="68" s="1"/>
  <c r="N33" i="77"/>
  <c r="DJ112" i="68" s="1"/>
  <c r="M33" i="77"/>
  <c r="DI112" i="68" s="1"/>
  <c r="L33" i="77"/>
  <c r="DH112" i="68" s="1"/>
  <c r="K33" i="77"/>
  <c r="DG112" i="68" s="1"/>
  <c r="J33" i="77"/>
  <c r="DF112" i="68" s="1"/>
  <c r="I33" i="77"/>
  <c r="DE112" i="68" s="1"/>
  <c r="H33" i="77"/>
  <c r="DD112" i="68" s="1"/>
  <c r="G33" i="77"/>
  <c r="DC112" i="68" s="1"/>
  <c r="F33" i="77"/>
  <c r="DB112" i="68" s="1"/>
  <c r="E33" i="77"/>
  <c r="D33" i="77"/>
  <c r="C33" i="77"/>
  <c r="B33" i="77"/>
  <c r="AJ32" i="77"/>
  <c r="EF111" i="68" s="1"/>
  <c r="AI32" i="77"/>
  <c r="EE111" i="68" s="1"/>
  <c r="AH32" i="77"/>
  <c r="ED111" i="68" s="1"/>
  <c r="AG32" i="77"/>
  <c r="EC111" i="68" s="1"/>
  <c r="AF32" i="77"/>
  <c r="EB111" i="68" s="1"/>
  <c r="AE32" i="77"/>
  <c r="EA111" i="68" s="1"/>
  <c r="AD32" i="77"/>
  <c r="DZ111" i="68" s="1"/>
  <c r="AC32" i="77"/>
  <c r="DY111" i="68" s="1"/>
  <c r="AB32" i="77"/>
  <c r="DX111" i="68" s="1"/>
  <c r="AA32" i="77"/>
  <c r="DW111" i="68" s="1"/>
  <c r="Z32" i="77"/>
  <c r="DV111" i="68" s="1"/>
  <c r="Y32" i="77"/>
  <c r="DU111" i="68" s="1"/>
  <c r="X32" i="77"/>
  <c r="DT111" i="68" s="1"/>
  <c r="W32" i="77"/>
  <c r="DS111" i="68" s="1"/>
  <c r="V32" i="77"/>
  <c r="DR111" i="68" s="1"/>
  <c r="U32" i="77"/>
  <c r="DQ111" i="68" s="1"/>
  <c r="T32" i="77"/>
  <c r="DP111" i="68" s="1"/>
  <c r="S32" i="77"/>
  <c r="DO111" i="68" s="1"/>
  <c r="R32" i="77"/>
  <c r="DN111" i="68" s="1"/>
  <c r="Q32" i="77"/>
  <c r="DM111" i="68" s="1"/>
  <c r="P32" i="77"/>
  <c r="DL111" i="68" s="1"/>
  <c r="O32" i="77"/>
  <c r="DK111" i="68" s="1"/>
  <c r="N32" i="77"/>
  <c r="DJ111" i="68" s="1"/>
  <c r="M32" i="77"/>
  <c r="DI111" i="68" s="1"/>
  <c r="L32" i="77"/>
  <c r="DH111" i="68" s="1"/>
  <c r="K32" i="77"/>
  <c r="DG111" i="68" s="1"/>
  <c r="J32" i="77"/>
  <c r="DF111" i="68" s="1"/>
  <c r="I32" i="77"/>
  <c r="DE111" i="68" s="1"/>
  <c r="H32" i="77"/>
  <c r="DD111" i="68" s="1"/>
  <c r="G32" i="77"/>
  <c r="DC111" i="68" s="1"/>
  <c r="F32" i="77"/>
  <c r="DB111" i="68" s="1"/>
  <c r="E32" i="77"/>
  <c r="D32" i="77"/>
  <c r="C32" i="77"/>
  <c r="B32" i="77"/>
  <c r="AJ31" i="77"/>
  <c r="EF110" i="68" s="1"/>
  <c r="AI31" i="77"/>
  <c r="EE110" i="68" s="1"/>
  <c r="AH31" i="77"/>
  <c r="ED110" i="68" s="1"/>
  <c r="AG31" i="77"/>
  <c r="EC110" i="68" s="1"/>
  <c r="AF31" i="77"/>
  <c r="EB110" i="68" s="1"/>
  <c r="AE31" i="77"/>
  <c r="EA110" i="68" s="1"/>
  <c r="AD31" i="77"/>
  <c r="DZ110" i="68" s="1"/>
  <c r="AC31" i="77"/>
  <c r="DY110" i="68" s="1"/>
  <c r="AB31" i="77"/>
  <c r="DX110" i="68" s="1"/>
  <c r="AA31" i="77"/>
  <c r="DW110" i="68" s="1"/>
  <c r="Z31" i="77"/>
  <c r="DV110" i="68" s="1"/>
  <c r="Y31" i="77"/>
  <c r="DU110" i="68" s="1"/>
  <c r="X31" i="77"/>
  <c r="DT110" i="68" s="1"/>
  <c r="W31" i="77"/>
  <c r="DS110" i="68" s="1"/>
  <c r="V31" i="77"/>
  <c r="DR110" i="68" s="1"/>
  <c r="U31" i="77"/>
  <c r="DQ110" i="68" s="1"/>
  <c r="T31" i="77"/>
  <c r="DP110" i="68" s="1"/>
  <c r="S31" i="77"/>
  <c r="DO110" i="68" s="1"/>
  <c r="R31" i="77"/>
  <c r="DN110" i="68" s="1"/>
  <c r="Q31" i="77"/>
  <c r="DM110" i="68" s="1"/>
  <c r="P31" i="77"/>
  <c r="DL110" i="68" s="1"/>
  <c r="O31" i="77"/>
  <c r="DK110" i="68" s="1"/>
  <c r="N31" i="77"/>
  <c r="DJ110" i="68" s="1"/>
  <c r="M31" i="77"/>
  <c r="DI110" i="68" s="1"/>
  <c r="L31" i="77"/>
  <c r="DH110" i="68" s="1"/>
  <c r="K31" i="77"/>
  <c r="DG110" i="68" s="1"/>
  <c r="J31" i="77"/>
  <c r="DF110" i="68" s="1"/>
  <c r="I31" i="77"/>
  <c r="DE110" i="68" s="1"/>
  <c r="H31" i="77"/>
  <c r="DD110" i="68" s="1"/>
  <c r="G31" i="77"/>
  <c r="DC110" i="68" s="1"/>
  <c r="F31" i="77"/>
  <c r="DB110" i="68" s="1"/>
  <c r="E31" i="77"/>
  <c r="D31" i="77"/>
  <c r="C31" i="77"/>
  <c r="AJ30" i="77"/>
  <c r="EF109" i="68" s="1"/>
  <c r="AI30" i="77"/>
  <c r="EE109" i="68" s="1"/>
  <c r="AH30" i="77"/>
  <c r="ED109" i="68" s="1"/>
  <c r="AG30" i="77"/>
  <c r="EC109" i="68" s="1"/>
  <c r="AF30" i="77"/>
  <c r="EB109" i="68" s="1"/>
  <c r="AE30" i="77"/>
  <c r="EA109" i="68" s="1"/>
  <c r="AD30" i="77"/>
  <c r="DZ109" i="68" s="1"/>
  <c r="AC30" i="77"/>
  <c r="DY109" i="68" s="1"/>
  <c r="AB30" i="77"/>
  <c r="DX109" i="68" s="1"/>
  <c r="AA30" i="77"/>
  <c r="DW109" i="68" s="1"/>
  <c r="Z30" i="77"/>
  <c r="DV109" i="68" s="1"/>
  <c r="Y30" i="77"/>
  <c r="DU109" i="68" s="1"/>
  <c r="X30" i="77"/>
  <c r="DT109" i="68" s="1"/>
  <c r="W30" i="77"/>
  <c r="DS109" i="68" s="1"/>
  <c r="V30" i="77"/>
  <c r="DR109" i="68" s="1"/>
  <c r="U30" i="77"/>
  <c r="DQ109" i="68" s="1"/>
  <c r="T30" i="77"/>
  <c r="DP109" i="68" s="1"/>
  <c r="S30" i="77"/>
  <c r="DO109" i="68" s="1"/>
  <c r="R30" i="77"/>
  <c r="DN109" i="68" s="1"/>
  <c r="Q30" i="77"/>
  <c r="DM109" i="68" s="1"/>
  <c r="P30" i="77"/>
  <c r="DL109" i="68" s="1"/>
  <c r="O30" i="77"/>
  <c r="DK109" i="68" s="1"/>
  <c r="N30" i="77"/>
  <c r="DJ109" i="68" s="1"/>
  <c r="M30" i="77"/>
  <c r="DI109" i="68" s="1"/>
  <c r="L30" i="77"/>
  <c r="DH109" i="68" s="1"/>
  <c r="K30" i="77"/>
  <c r="DG109" i="68" s="1"/>
  <c r="J30" i="77"/>
  <c r="DF109" i="68" s="1"/>
  <c r="I30" i="77"/>
  <c r="DE109" i="68" s="1"/>
  <c r="H30" i="77"/>
  <c r="DD109" i="68" s="1"/>
  <c r="G30" i="77"/>
  <c r="DC109" i="68" s="1"/>
  <c r="F30" i="77"/>
  <c r="DB109" i="68" s="1"/>
  <c r="E30" i="77"/>
  <c r="D30" i="77"/>
  <c r="C30" i="77"/>
  <c r="ED106" i="68" l="1"/>
  <c r="ED107" i="68" s="1"/>
  <c r="DF106" i="68"/>
  <c r="DF105" i="68" s="1"/>
  <c r="DL106" i="68"/>
  <c r="DL107" i="68" s="1"/>
  <c r="DR106" i="68"/>
  <c r="DR105" i="68" s="1"/>
  <c r="DX106" i="68"/>
  <c r="DX105" i="68" s="1"/>
  <c r="DA109" i="68"/>
  <c r="DE106" i="68"/>
  <c r="DE107" i="68" s="1"/>
  <c r="DK106" i="68"/>
  <c r="DK107" i="68" s="1"/>
  <c r="DQ106" i="68"/>
  <c r="DQ107" i="68" s="1"/>
  <c r="DW106" i="68"/>
  <c r="EC106" i="68"/>
  <c r="EC107" i="68" s="1"/>
  <c r="DA110" i="68"/>
  <c r="DA112" i="68"/>
  <c r="DY106" i="68"/>
  <c r="DT106" i="68"/>
  <c r="DM106" i="68"/>
  <c r="DH106" i="68"/>
  <c r="EF106" i="68"/>
  <c r="DC106" i="68"/>
  <c r="DI106" i="68"/>
  <c r="DO106" i="68"/>
  <c r="DU106" i="68"/>
  <c r="EA106" i="68"/>
  <c r="DG106" i="68"/>
  <c r="EE106" i="68"/>
  <c r="DN106" i="68"/>
  <c r="DD106" i="68"/>
  <c r="DJ106" i="68"/>
  <c r="DP106" i="68"/>
  <c r="DV106" i="68"/>
  <c r="EB106" i="68"/>
  <c r="DS106" i="68"/>
  <c r="DB106" i="68"/>
  <c r="DZ106" i="68"/>
  <c r="DA111" i="68"/>
  <c r="CF192" i="55"/>
  <c r="CG192" i="55"/>
  <c r="CH192" i="55"/>
  <c r="CI192" i="55"/>
  <c r="CJ192" i="55"/>
  <c r="CK192" i="55"/>
  <c r="CL192" i="55"/>
  <c r="CM192" i="55"/>
  <c r="DA46" i="55"/>
  <c r="DA74" i="55"/>
  <c r="DA102" i="55"/>
  <c r="DA130" i="55"/>
  <c r="DA159" i="55"/>
  <c r="DA188" i="55"/>
  <c r="CE192" i="55"/>
  <c r="CD192" i="55"/>
  <c r="CC192" i="55"/>
  <c r="CB192" i="55"/>
  <c r="CA192" i="55"/>
  <c r="BZ192" i="55"/>
  <c r="BY192" i="55"/>
  <c r="BX192" i="55"/>
  <c r="BW191" i="55"/>
  <c r="BW192" i="55" s="1"/>
  <c r="BV191" i="55"/>
  <c r="BV192" i="55" s="1"/>
  <c r="BU191" i="55"/>
  <c r="BU192" i="55" s="1"/>
  <c r="BT191" i="55"/>
  <c r="BT192" i="55" s="1"/>
  <c r="BS191" i="55"/>
  <c r="BS192" i="55" s="1"/>
  <c r="BR191" i="55"/>
  <c r="BR192" i="55" s="1"/>
  <c r="BQ191" i="55"/>
  <c r="BQ192" i="55" s="1"/>
  <c r="BP191" i="55"/>
  <c r="BP190" i="55" s="1"/>
  <c r="BO191" i="55"/>
  <c r="BO192" i="55" s="1"/>
  <c r="BN191" i="55"/>
  <c r="BN192" i="55" s="1"/>
  <c r="BM191" i="55"/>
  <c r="BM192" i="55" s="1"/>
  <c r="BL191" i="55"/>
  <c r="BL192" i="55" s="1"/>
  <c r="BK191" i="55"/>
  <c r="BK192" i="55" s="1"/>
  <c r="BJ191" i="55"/>
  <c r="BJ192" i="55" s="1"/>
  <c r="BI191" i="55"/>
  <c r="BI192" i="55" s="1"/>
  <c r="BH191" i="55"/>
  <c r="BH192" i="55" s="1"/>
  <c r="BG191" i="55"/>
  <c r="BG192" i="55" s="1"/>
  <c r="BF191" i="55"/>
  <c r="BF192" i="55" s="1"/>
  <c r="BE191" i="55"/>
  <c r="BE192" i="55" s="1"/>
  <c r="BD191" i="55"/>
  <c r="BD192" i="55" s="1"/>
  <c r="BC191" i="55"/>
  <c r="BC192" i="55" s="1"/>
  <c r="BB191" i="55"/>
  <c r="BB192" i="55" s="1"/>
  <c r="BA191" i="55"/>
  <c r="BA192" i="55" s="1"/>
  <c r="AZ191" i="55"/>
  <c r="AZ192" i="55" s="1"/>
  <c r="AY191" i="55"/>
  <c r="AY192" i="55" s="1"/>
  <c r="AX191" i="55"/>
  <c r="AX192" i="55" s="1"/>
  <c r="AW191" i="55"/>
  <c r="AW192" i="55" s="1"/>
  <c r="AV191" i="55"/>
  <c r="AV192" i="55" s="1"/>
  <c r="AU191" i="55"/>
  <c r="AU192" i="55" s="1"/>
  <c r="AT191" i="55"/>
  <c r="AT192" i="55" s="1"/>
  <c r="AS191" i="55"/>
  <c r="AS192" i="55" s="1"/>
  <c r="AR191" i="55"/>
  <c r="AR192" i="55" s="1"/>
  <c r="AQ191" i="55"/>
  <c r="AQ192" i="55" s="1"/>
  <c r="AP191" i="55"/>
  <c r="AP192" i="55" s="1"/>
  <c r="AO191" i="55"/>
  <c r="AO192" i="55" s="1"/>
  <c r="AN191" i="55"/>
  <c r="AN192" i="55" s="1"/>
  <c r="AM191" i="55"/>
  <c r="AM192" i="55" s="1"/>
  <c r="AL191" i="55"/>
  <c r="AL192" i="55" s="1"/>
  <c r="AK191" i="55"/>
  <c r="AK192" i="55" s="1"/>
  <c r="AJ191" i="55"/>
  <c r="AJ192" i="55" s="1"/>
  <c r="AI191" i="55"/>
  <c r="AI192" i="55" s="1"/>
  <c r="AH191" i="55"/>
  <c r="AH192" i="55" s="1"/>
  <c r="AG191" i="55"/>
  <c r="AG192" i="55" s="1"/>
  <c r="AF191" i="55"/>
  <c r="AF192" i="55" s="1"/>
  <c r="AE191" i="55"/>
  <c r="AE192" i="55" s="1"/>
  <c r="AD191" i="55"/>
  <c r="AD192" i="55" s="1"/>
  <c r="AC191" i="55"/>
  <c r="AC192" i="55" s="1"/>
  <c r="AB191" i="55"/>
  <c r="AB192" i="55" s="1"/>
  <c r="AA191" i="55"/>
  <c r="AA192" i="55" s="1"/>
  <c r="Z191" i="55"/>
  <c r="Z192" i="55" s="1"/>
  <c r="Y191" i="55"/>
  <c r="Y192" i="55" s="1"/>
  <c r="X191" i="55"/>
  <c r="X192" i="55" s="1"/>
  <c r="W191" i="55"/>
  <c r="W192" i="55" s="1"/>
  <c r="V191" i="55"/>
  <c r="V192" i="55" s="1"/>
  <c r="U191" i="55"/>
  <c r="U192" i="55" s="1"/>
  <c r="T191" i="55"/>
  <c r="T192" i="55" s="1"/>
  <c r="S191" i="55"/>
  <c r="S192" i="55" s="1"/>
  <c r="R191" i="55"/>
  <c r="R192" i="55" s="1"/>
  <c r="Q191" i="55"/>
  <c r="Q192" i="55" s="1"/>
  <c r="P191" i="55"/>
  <c r="P192" i="55" s="1"/>
  <c r="O191" i="55"/>
  <c r="O192" i="55" s="1"/>
  <c r="N191" i="55"/>
  <c r="N190" i="55" s="1"/>
  <c r="M191" i="55"/>
  <c r="M192" i="55" s="1"/>
  <c r="L191" i="55"/>
  <c r="L192" i="55" s="1"/>
  <c r="K191" i="55"/>
  <c r="K192" i="55" s="1"/>
  <c r="J191" i="55"/>
  <c r="J192" i="55" s="1"/>
  <c r="I191" i="55"/>
  <c r="I192" i="55" s="1"/>
  <c r="H191" i="55"/>
  <c r="H192" i="55" s="1"/>
  <c r="G191" i="55"/>
  <c r="G192" i="55" s="1"/>
  <c r="F191" i="55"/>
  <c r="F192" i="55" s="1"/>
  <c r="E191" i="55"/>
  <c r="E192" i="55" s="1"/>
  <c r="D191" i="55"/>
  <c r="D192" i="55" s="1"/>
  <c r="C191" i="55"/>
  <c r="C192" i="55" s="1"/>
  <c r="B191" i="55"/>
  <c r="B192" i="55" s="1"/>
  <c r="AJ33" i="76"/>
  <c r="EF197" i="55" s="1"/>
  <c r="AI33" i="76"/>
  <c r="EE197" i="55" s="1"/>
  <c r="AH33" i="76"/>
  <c r="ED197" i="55" s="1"/>
  <c r="AG33" i="76"/>
  <c r="EC197" i="55" s="1"/>
  <c r="AF33" i="76"/>
  <c r="EB197" i="55" s="1"/>
  <c r="AE33" i="76"/>
  <c r="EA197" i="55" s="1"/>
  <c r="AD33" i="76"/>
  <c r="DZ197" i="55" s="1"/>
  <c r="AC33" i="76"/>
  <c r="DY197" i="55" s="1"/>
  <c r="AB33" i="76"/>
  <c r="DX197" i="55" s="1"/>
  <c r="AA33" i="76"/>
  <c r="DW197" i="55" s="1"/>
  <c r="Z33" i="76"/>
  <c r="DV197" i="55" s="1"/>
  <c r="Y33" i="76"/>
  <c r="DU197" i="55" s="1"/>
  <c r="X33" i="76"/>
  <c r="DT197" i="55" s="1"/>
  <c r="W33" i="76"/>
  <c r="DS197" i="55" s="1"/>
  <c r="V33" i="76"/>
  <c r="DR197" i="55" s="1"/>
  <c r="U33" i="76"/>
  <c r="DQ197" i="55" s="1"/>
  <c r="T33" i="76"/>
  <c r="DP197" i="55" s="1"/>
  <c r="S33" i="76"/>
  <c r="DO197" i="55" s="1"/>
  <c r="R33" i="76"/>
  <c r="DN197" i="55" s="1"/>
  <c r="Q33" i="76"/>
  <c r="DM197" i="55" s="1"/>
  <c r="P33" i="76"/>
  <c r="DL197" i="55" s="1"/>
  <c r="O33" i="76"/>
  <c r="DK197" i="55" s="1"/>
  <c r="N33" i="76"/>
  <c r="DJ197" i="55" s="1"/>
  <c r="M33" i="76"/>
  <c r="DI197" i="55" s="1"/>
  <c r="L33" i="76"/>
  <c r="DH197" i="55" s="1"/>
  <c r="K33" i="76"/>
  <c r="DG197" i="55" s="1"/>
  <c r="J33" i="76"/>
  <c r="DF197" i="55" s="1"/>
  <c r="I33" i="76"/>
  <c r="DE197" i="55" s="1"/>
  <c r="H33" i="76"/>
  <c r="DD197" i="55" s="1"/>
  <c r="G33" i="76"/>
  <c r="DC197" i="55" s="1"/>
  <c r="F33" i="76"/>
  <c r="DB197" i="55" s="1"/>
  <c r="E33" i="76"/>
  <c r="D33" i="76"/>
  <c r="C33" i="76"/>
  <c r="B33" i="76"/>
  <c r="AJ32" i="76"/>
  <c r="EF196" i="55" s="1"/>
  <c r="AI32" i="76"/>
  <c r="EE196" i="55" s="1"/>
  <c r="AH32" i="76"/>
  <c r="ED196" i="55" s="1"/>
  <c r="AG32" i="76"/>
  <c r="EC196" i="55" s="1"/>
  <c r="AF32" i="76"/>
  <c r="EB196" i="55" s="1"/>
  <c r="AE32" i="76"/>
  <c r="EA196" i="55" s="1"/>
  <c r="AD32" i="76"/>
  <c r="DZ196" i="55" s="1"/>
  <c r="AC32" i="76"/>
  <c r="DY196" i="55" s="1"/>
  <c r="AB32" i="76"/>
  <c r="DX196" i="55" s="1"/>
  <c r="AA32" i="76"/>
  <c r="DW196" i="55" s="1"/>
  <c r="Z32" i="76"/>
  <c r="DV196" i="55" s="1"/>
  <c r="Y32" i="76"/>
  <c r="DU196" i="55" s="1"/>
  <c r="X32" i="76"/>
  <c r="DT196" i="55" s="1"/>
  <c r="W32" i="76"/>
  <c r="DS196" i="55" s="1"/>
  <c r="V32" i="76"/>
  <c r="DR196" i="55" s="1"/>
  <c r="U32" i="76"/>
  <c r="DQ196" i="55" s="1"/>
  <c r="T32" i="76"/>
  <c r="DP196" i="55" s="1"/>
  <c r="S32" i="76"/>
  <c r="DO196" i="55" s="1"/>
  <c r="R32" i="76"/>
  <c r="DN196" i="55" s="1"/>
  <c r="Q32" i="76"/>
  <c r="DM196" i="55" s="1"/>
  <c r="P32" i="76"/>
  <c r="DL196" i="55" s="1"/>
  <c r="O32" i="76"/>
  <c r="DK196" i="55" s="1"/>
  <c r="N32" i="76"/>
  <c r="DJ196" i="55" s="1"/>
  <c r="M32" i="76"/>
  <c r="DI196" i="55" s="1"/>
  <c r="L32" i="76"/>
  <c r="DH196" i="55" s="1"/>
  <c r="K32" i="76"/>
  <c r="DG196" i="55" s="1"/>
  <c r="J32" i="76"/>
  <c r="DF196" i="55" s="1"/>
  <c r="I32" i="76"/>
  <c r="DE196" i="55" s="1"/>
  <c r="H32" i="76"/>
  <c r="DD196" i="55" s="1"/>
  <c r="G32" i="76"/>
  <c r="DC196" i="55" s="1"/>
  <c r="F32" i="76"/>
  <c r="DB196" i="55" s="1"/>
  <c r="E32" i="76"/>
  <c r="D32" i="76"/>
  <c r="C32" i="76"/>
  <c r="B32" i="76"/>
  <c r="AJ31" i="76"/>
  <c r="EF195" i="55" s="1"/>
  <c r="AI31" i="76"/>
  <c r="EE195" i="55" s="1"/>
  <c r="AH31" i="76"/>
  <c r="ED195" i="55" s="1"/>
  <c r="AG31" i="76"/>
  <c r="EC195" i="55" s="1"/>
  <c r="AF31" i="76"/>
  <c r="EB195" i="55" s="1"/>
  <c r="AE31" i="76"/>
  <c r="EA195" i="55" s="1"/>
  <c r="AD31" i="76"/>
  <c r="DZ195" i="55" s="1"/>
  <c r="AC31" i="76"/>
  <c r="DY195" i="55" s="1"/>
  <c r="AB31" i="76"/>
  <c r="DX195" i="55" s="1"/>
  <c r="AA31" i="76"/>
  <c r="DW195" i="55" s="1"/>
  <c r="Z31" i="76"/>
  <c r="DV195" i="55" s="1"/>
  <c r="Y31" i="76"/>
  <c r="DU195" i="55" s="1"/>
  <c r="X31" i="76"/>
  <c r="DT195" i="55" s="1"/>
  <c r="W31" i="76"/>
  <c r="DS195" i="55" s="1"/>
  <c r="V31" i="76"/>
  <c r="DR195" i="55" s="1"/>
  <c r="U31" i="76"/>
  <c r="DQ195" i="55" s="1"/>
  <c r="T31" i="76"/>
  <c r="DP195" i="55" s="1"/>
  <c r="S31" i="76"/>
  <c r="DO195" i="55" s="1"/>
  <c r="R31" i="76"/>
  <c r="DN195" i="55" s="1"/>
  <c r="Q31" i="76"/>
  <c r="DM195" i="55" s="1"/>
  <c r="P31" i="76"/>
  <c r="DL195" i="55" s="1"/>
  <c r="O31" i="76"/>
  <c r="DK195" i="55" s="1"/>
  <c r="N31" i="76"/>
  <c r="DJ195" i="55" s="1"/>
  <c r="M31" i="76"/>
  <c r="DI195" i="55" s="1"/>
  <c r="L31" i="76"/>
  <c r="DH195" i="55" s="1"/>
  <c r="K31" i="76"/>
  <c r="DG195" i="55" s="1"/>
  <c r="J31" i="76"/>
  <c r="DF195" i="55" s="1"/>
  <c r="I31" i="76"/>
  <c r="DE195" i="55" s="1"/>
  <c r="H31" i="76"/>
  <c r="DD195" i="55" s="1"/>
  <c r="G31" i="76"/>
  <c r="DC195" i="55" s="1"/>
  <c r="F31" i="76"/>
  <c r="DB195" i="55" s="1"/>
  <c r="E31" i="76"/>
  <c r="D31" i="76"/>
  <c r="C31" i="76"/>
  <c r="EF194" i="55"/>
  <c r="EE194" i="55"/>
  <c r="ED194" i="55"/>
  <c r="EC194" i="55"/>
  <c r="EB194" i="55"/>
  <c r="EA194" i="55"/>
  <c r="DZ194" i="55"/>
  <c r="DY194" i="55"/>
  <c r="DX194" i="55"/>
  <c r="DW194" i="55"/>
  <c r="DV194" i="55"/>
  <c r="DU194" i="55"/>
  <c r="DT194" i="55"/>
  <c r="DS194" i="55"/>
  <c r="DR194" i="55"/>
  <c r="DQ194" i="55"/>
  <c r="DP194" i="55"/>
  <c r="DO194" i="55"/>
  <c r="DN194" i="55"/>
  <c r="DM194" i="55"/>
  <c r="DL194" i="55"/>
  <c r="DK194" i="55"/>
  <c r="DJ194" i="55"/>
  <c r="DI194" i="55"/>
  <c r="DH194" i="55"/>
  <c r="DG194" i="55"/>
  <c r="DF194" i="55"/>
  <c r="DE194" i="55"/>
  <c r="DD194" i="55"/>
  <c r="DC194" i="55"/>
  <c r="DB194" i="55"/>
  <c r="BD190" i="55" l="1"/>
  <c r="O190" i="55"/>
  <c r="AL190" i="55"/>
  <c r="BV190" i="55"/>
  <c r="U190" i="55"/>
  <c r="BE190" i="55"/>
  <c r="BP192" i="55"/>
  <c r="AG190" i="55"/>
  <c r="BQ190" i="55"/>
  <c r="AM190" i="55"/>
  <c r="BW190" i="55"/>
  <c r="AS190" i="55"/>
  <c r="AN190" i="55"/>
  <c r="BO190" i="55"/>
  <c r="AC190" i="55"/>
  <c r="AR190" i="55"/>
  <c r="AH190" i="55"/>
  <c r="AT190" i="55"/>
  <c r="BR190" i="55"/>
  <c r="V190" i="55"/>
  <c r="AZ190" i="55"/>
  <c r="J190" i="55"/>
  <c r="P190" i="55"/>
  <c r="AF190" i="55"/>
  <c r="BF190" i="55"/>
  <c r="BU190" i="55"/>
  <c r="AE190" i="55"/>
  <c r="T190" i="55"/>
  <c r="BL190" i="55"/>
  <c r="BI190" i="55"/>
  <c r="H190" i="55"/>
  <c r="AK190" i="55"/>
  <c r="BJ190" i="55"/>
  <c r="BM190" i="55"/>
  <c r="B190" i="55"/>
  <c r="Y190" i="55"/>
  <c r="BK190" i="55"/>
  <c r="C190" i="55"/>
  <c r="Z190" i="55"/>
  <c r="D190" i="55"/>
  <c r="AA190" i="55"/>
  <c r="N192" i="55"/>
  <c r="AB190" i="55"/>
  <c r="I190" i="55"/>
  <c r="AX190" i="55"/>
  <c r="AY190" i="55"/>
  <c r="W190" i="55"/>
  <c r="BG190" i="55"/>
  <c r="G190" i="55"/>
  <c r="AI190" i="55"/>
  <c r="AQ190" i="55"/>
  <c r="BS190" i="55"/>
  <c r="K190" i="55"/>
  <c r="S190" i="55"/>
  <c r="AU190" i="55"/>
  <c r="BC190" i="55"/>
  <c r="Q190" i="55"/>
  <c r="BA190" i="55"/>
  <c r="E190" i="55"/>
  <c r="M190" i="55"/>
  <c r="AO190" i="55"/>
  <c r="AW190" i="55"/>
  <c r="DL105" i="68"/>
  <c r="ED105" i="68"/>
  <c r="DF107" i="68"/>
  <c r="EC105" i="68"/>
  <c r="DX107" i="68"/>
  <c r="DR107" i="68"/>
  <c r="DK105" i="68"/>
  <c r="DA106" i="68"/>
  <c r="DA105" i="68" s="1"/>
  <c r="DE105" i="68"/>
  <c r="DW107" i="68"/>
  <c r="DW105" i="68"/>
  <c r="DQ105" i="68"/>
  <c r="DB105" i="68"/>
  <c r="DB107" i="68"/>
  <c r="DC107" i="68"/>
  <c r="DC105" i="68"/>
  <c r="DS107" i="68"/>
  <c r="DS105" i="68"/>
  <c r="DV105" i="68"/>
  <c r="DV107" i="68"/>
  <c r="DT107" i="68"/>
  <c r="DT105" i="68"/>
  <c r="DP107" i="68"/>
  <c r="DP105" i="68"/>
  <c r="EA107" i="68"/>
  <c r="EA105" i="68"/>
  <c r="DH107" i="68"/>
  <c r="DH105" i="68"/>
  <c r="DY107" i="68"/>
  <c r="DY105" i="68"/>
  <c r="DJ107" i="68"/>
  <c r="DJ105" i="68"/>
  <c r="DU107" i="68"/>
  <c r="DU105" i="68"/>
  <c r="DM107" i="68"/>
  <c r="DM105" i="68"/>
  <c r="DD107" i="68"/>
  <c r="DD105" i="68"/>
  <c r="DO105" i="68"/>
  <c r="DO107" i="68"/>
  <c r="DZ107" i="68"/>
  <c r="DZ105" i="68"/>
  <c r="DN107" i="68"/>
  <c r="DN105" i="68"/>
  <c r="DI107" i="68"/>
  <c r="DI105" i="68"/>
  <c r="EB107" i="68"/>
  <c r="EB105" i="68"/>
  <c r="EE105" i="68"/>
  <c r="EE107" i="68"/>
  <c r="DG107" i="68"/>
  <c r="DG105" i="68"/>
  <c r="EF107" i="68"/>
  <c r="EF105" i="68"/>
  <c r="DG191" i="55"/>
  <c r="DG190" i="55" s="1"/>
  <c r="DM191" i="55"/>
  <c r="DM192" i="55" s="1"/>
  <c r="EE191" i="55"/>
  <c r="EE192" i="55" s="1"/>
  <c r="DS191" i="55"/>
  <c r="DS192" i="55" s="1"/>
  <c r="DY191" i="55"/>
  <c r="DY192" i="55" s="1"/>
  <c r="DR191" i="55"/>
  <c r="DR192" i="55" s="1"/>
  <c r="DA196" i="55"/>
  <c r="DA197" i="55"/>
  <c r="DB191" i="55"/>
  <c r="DB192" i="55" s="1"/>
  <c r="DZ191" i="55"/>
  <c r="DU191" i="55"/>
  <c r="DU192" i="55" s="1"/>
  <c r="DH191" i="55"/>
  <c r="EF191" i="55"/>
  <c r="DA194" i="55"/>
  <c r="DC191" i="55"/>
  <c r="DC192" i="55" s="1"/>
  <c r="DI191" i="55"/>
  <c r="DI192" i="55" s="1"/>
  <c r="DO191" i="55"/>
  <c r="DO192" i="55" s="1"/>
  <c r="EA191" i="55"/>
  <c r="EA192" i="55" s="1"/>
  <c r="DD191" i="55"/>
  <c r="DD192" i="55" s="1"/>
  <c r="DJ191" i="55"/>
  <c r="DJ192" i="55" s="1"/>
  <c r="DP191" i="55"/>
  <c r="DP190" i="55" s="1"/>
  <c r="DV191" i="55"/>
  <c r="EB191" i="55"/>
  <c r="EB192" i="55" s="1"/>
  <c r="EC191" i="55"/>
  <c r="EC190" i="55" s="1"/>
  <c r="DN191" i="55"/>
  <c r="DK191" i="55"/>
  <c r="DK190" i="55" s="1"/>
  <c r="DQ191" i="55"/>
  <c r="DQ190" i="55" s="1"/>
  <c r="DW191" i="55"/>
  <c r="DW190" i="55" s="1"/>
  <c r="DT191" i="55"/>
  <c r="DT192" i="55" s="1"/>
  <c r="DL191" i="55"/>
  <c r="DL190" i="55" s="1"/>
  <c r="ED191" i="55"/>
  <c r="ED190" i="55" s="1"/>
  <c r="DX191" i="55"/>
  <c r="DX192" i="55" s="1"/>
  <c r="DF191" i="55"/>
  <c r="DF190" i="55" s="1"/>
  <c r="DA195" i="55"/>
  <c r="DA189" i="55"/>
  <c r="F190" i="55"/>
  <c r="L190" i="55"/>
  <c r="R190" i="55"/>
  <c r="X190" i="55"/>
  <c r="AD190" i="55"/>
  <c r="AJ190" i="55"/>
  <c r="AP190" i="55"/>
  <c r="AV190" i="55"/>
  <c r="BB190" i="55"/>
  <c r="BH190" i="55"/>
  <c r="BN190" i="55"/>
  <c r="BT190" i="55"/>
  <c r="DE191" i="55"/>
  <c r="DE192" i="55" s="1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DS190" i="55" l="1"/>
  <c r="DA107" i="68"/>
  <c r="DM190" i="55"/>
  <c r="DF192" i="55"/>
  <c r="EB190" i="55"/>
  <c r="DT190" i="55"/>
  <c r="EE190" i="55"/>
  <c r="DY190" i="55"/>
  <c r="DU190" i="55"/>
  <c r="DW192" i="55"/>
  <c r="DG192" i="55"/>
  <c r="ED192" i="55"/>
  <c r="DL192" i="55"/>
  <c r="DA191" i="55"/>
  <c r="DA190" i="55" s="1"/>
  <c r="DI190" i="55"/>
  <c r="DC190" i="55"/>
  <c r="DQ192" i="55"/>
  <c r="DJ190" i="55"/>
  <c r="DK192" i="55"/>
  <c r="DX190" i="55"/>
  <c r="DR190" i="55"/>
  <c r="DD190" i="55"/>
  <c r="DH192" i="55"/>
  <c r="DH190" i="55"/>
  <c r="DP192" i="55"/>
  <c r="DO190" i="55"/>
  <c r="EF192" i="55"/>
  <c r="EF190" i="55"/>
  <c r="DB190" i="55"/>
  <c r="DV192" i="55"/>
  <c r="DV190" i="55"/>
  <c r="DN192" i="55"/>
  <c r="DN190" i="55"/>
  <c r="EC192" i="55"/>
  <c r="EA190" i="55"/>
  <c r="DZ192" i="55"/>
  <c r="DZ190" i="55"/>
  <c r="DE190" i="55"/>
  <c r="DA192" i="55" l="1"/>
  <c r="C30" i="65"/>
  <c r="D30" i="65"/>
  <c r="E30" i="65"/>
  <c r="F30" i="65"/>
  <c r="DB136" i="55" s="1"/>
  <c r="G30" i="65"/>
  <c r="DC136" i="55" s="1"/>
  <c r="H30" i="65"/>
  <c r="DD136" i="55" s="1"/>
  <c r="I30" i="65"/>
  <c r="DE136" i="55" s="1"/>
  <c r="J30" i="65"/>
  <c r="DF136" i="55" s="1"/>
  <c r="K30" i="65"/>
  <c r="DG136" i="55" s="1"/>
  <c r="L30" i="65"/>
  <c r="DH136" i="55" s="1"/>
  <c r="M30" i="65"/>
  <c r="DI136" i="55" s="1"/>
  <c r="N30" i="65"/>
  <c r="DJ136" i="55" s="1"/>
  <c r="O30" i="65"/>
  <c r="DK136" i="55" s="1"/>
  <c r="P30" i="65"/>
  <c r="DL136" i="55" s="1"/>
  <c r="Q30" i="65"/>
  <c r="DM136" i="55" s="1"/>
  <c r="R30" i="65"/>
  <c r="DN136" i="55" s="1"/>
  <c r="S30" i="65"/>
  <c r="DO136" i="55" s="1"/>
  <c r="T30" i="65"/>
  <c r="DP136" i="55" s="1"/>
  <c r="U30" i="65"/>
  <c r="DQ136" i="55" s="1"/>
  <c r="V30" i="65"/>
  <c r="DR136" i="55" s="1"/>
  <c r="W30" i="65"/>
  <c r="DS136" i="55" s="1"/>
  <c r="X30" i="65"/>
  <c r="DT136" i="55" s="1"/>
  <c r="Y30" i="65"/>
  <c r="DU136" i="55" s="1"/>
  <c r="Z30" i="65"/>
  <c r="DV136" i="55" s="1"/>
  <c r="AA30" i="65"/>
  <c r="DW136" i="55" s="1"/>
  <c r="AB30" i="65"/>
  <c r="DX136" i="55" s="1"/>
  <c r="AC30" i="65"/>
  <c r="DY136" i="55" s="1"/>
  <c r="AD30" i="65"/>
  <c r="DZ136" i="55" s="1"/>
  <c r="AE30" i="65"/>
  <c r="EA136" i="55" s="1"/>
  <c r="AF30" i="65"/>
  <c r="EB136" i="55" s="1"/>
  <c r="AG30" i="65"/>
  <c r="EC136" i="55" s="1"/>
  <c r="AH30" i="65"/>
  <c r="ED136" i="55" s="1"/>
  <c r="AI30" i="65"/>
  <c r="EE136" i="55" s="1"/>
  <c r="AJ30" i="65"/>
  <c r="EF136" i="55" s="1"/>
  <c r="C30" i="75"/>
  <c r="D30" i="75"/>
  <c r="E30" i="75"/>
  <c r="F30" i="75"/>
  <c r="DB223" i="55" s="1"/>
  <c r="G30" i="75"/>
  <c r="DC223" i="55" s="1"/>
  <c r="H30" i="75"/>
  <c r="DD223" i="55" s="1"/>
  <c r="I30" i="75"/>
  <c r="DE223" i="55" s="1"/>
  <c r="J30" i="75"/>
  <c r="DF223" i="55" s="1"/>
  <c r="K30" i="75"/>
  <c r="DG223" i="55" s="1"/>
  <c r="L30" i="75"/>
  <c r="DH223" i="55" s="1"/>
  <c r="M30" i="75"/>
  <c r="DI223" i="55" s="1"/>
  <c r="N30" i="75"/>
  <c r="DJ223" i="55" s="1"/>
  <c r="O30" i="75"/>
  <c r="DK223" i="55" s="1"/>
  <c r="P30" i="75"/>
  <c r="DL223" i="55" s="1"/>
  <c r="Q30" i="75"/>
  <c r="DM223" i="55" s="1"/>
  <c r="R30" i="75"/>
  <c r="DN223" i="55" s="1"/>
  <c r="S30" i="75"/>
  <c r="DO223" i="55" s="1"/>
  <c r="T30" i="75"/>
  <c r="DP223" i="55" s="1"/>
  <c r="U30" i="75"/>
  <c r="DQ223" i="55" s="1"/>
  <c r="V30" i="75"/>
  <c r="DR223" i="55" s="1"/>
  <c r="W30" i="75"/>
  <c r="DS223" i="55" s="1"/>
  <c r="X30" i="75"/>
  <c r="DT223" i="55" s="1"/>
  <c r="Y30" i="75"/>
  <c r="DU223" i="55" s="1"/>
  <c r="Z30" i="75"/>
  <c r="DV223" i="55" s="1"/>
  <c r="AA30" i="75"/>
  <c r="DW223" i="55" s="1"/>
  <c r="AB30" i="75"/>
  <c r="DX223" i="55" s="1"/>
  <c r="AC30" i="75"/>
  <c r="DY223" i="55" s="1"/>
  <c r="AD30" i="75"/>
  <c r="DZ223" i="55" s="1"/>
  <c r="AE30" i="75"/>
  <c r="EA223" i="55" s="1"/>
  <c r="AF30" i="75"/>
  <c r="EB223" i="55" s="1"/>
  <c r="AG30" i="75"/>
  <c r="EC223" i="55" s="1"/>
  <c r="AH30" i="75"/>
  <c r="ED223" i="55" s="1"/>
  <c r="AI30" i="75"/>
  <c r="EE223" i="55" s="1"/>
  <c r="AJ30" i="75"/>
  <c r="EF223" i="55" s="1"/>
  <c r="DA223" i="55" l="1"/>
  <c r="C30" i="57"/>
  <c r="D30" i="57"/>
  <c r="E30" i="57"/>
  <c r="F30" i="57"/>
  <c r="G30" i="57"/>
  <c r="H30" i="57"/>
  <c r="I30" i="57"/>
  <c r="J30" i="57"/>
  <c r="K30" i="57"/>
  <c r="L30" i="57"/>
  <c r="M30" i="57"/>
  <c r="N30" i="57"/>
  <c r="O30" i="57"/>
  <c r="P30" i="57"/>
  <c r="Q30" i="57"/>
  <c r="R30" i="57"/>
  <c r="S30" i="57"/>
  <c r="T30" i="57"/>
  <c r="U30" i="57"/>
  <c r="V30" i="57"/>
  <c r="W30" i="57"/>
  <c r="X30" i="57"/>
  <c r="Y30" i="57"/>
  <c r="Z30" i="57"/>
  <c r="AA30" i="57"/>
  <c r="AB30" i="57"/>
  <c r="AC30" i="57"/>
  <c r="AD30" i="57"/>
  <c r="AE30" i="57"/>
  <c r="AF30" i="57"/>
  <c r="AG30" i="57"/>
  <c r="AH30" i="57"/>
  <c r="AI30" i="57"/>
  <c r="AJ30" i="57"/>
  <c r="C31" i="57"/>
  <c r="D31" i="57"/>
  <c r="E31" i="57"/>
  <c r="F31" i="57"/>
  <c r="G31" i="57"/>
  <c r="H31" i="57"/>
  <c r="I31" i="57"/>
  <c r="J31" i="57"/>
  <c r="K31" i="57"/>
  <c r="L31" i="57"/>
  <c r="M31" i="57"/>
  <c r="N31" i="57"/>
  <c r="O31" i="57"/>
  <c r="P31" i="57"/>
  <c r="Q31" i="57"/>
  <c r="R31" i="57"/>
  <c r="S31" i="57"/>
  <c r="T31" i="57"/>
  <c r="U31" i="57"/>
  <c r="V31" i="57"/>
  <c r="W31" i="57"/>
  <c r="X31" i="57"/>
  <c r="Y31" i="57"/>
  <c r="Z31" i="57"/>
  <c r="AA31" i="57"/>
  <c r="AB31" i="57"/>
  <c r="AC31" i="57"/>
  <c r="AD31" i="57"/>
  <c r="AE31" i="57"/>
  <c r="AF31" i="57"/>
  <c r="AG31" i="57"/>
  <c r="AH31" i="57"/>
  <c r="AI31" i="57"/>
  <c r="AJ31" i="57"/>
  <c r="B32" i="57"/>
  <c r="C32" i="57"/>
  <c r="D32" i="57"/>
  <c r="E32" i="57"/>
  <c r="F32" i="57"/>
  <c r="G32" i="57"/>
  <c r="H32" i="57"/>
  <c r="I32" i="57"/>
  <c r="J32" i="57"/>
  <c r="K32" i="57"/>
  <c r="L32" i="57"/>
  <c r="M32" i="57"/>
  <c r="N32" i="57"/>
  <c r="O32" i="57"/>
  <c r="P32" i="57"/>
  <c r="Q32" i="57"/>
  <c r="R32" i="57"/>
  <c r="S32" i="57"/>
  <c r="T32" i="57"/>
  <c r="U32" i="57"/>
  <c r="V32" i="57"/>
  <c r="W32" i="57"/>
  <c r="X32" i="57"/>
  <c r="Y32" i="57"/>
  <c r="Z32" i="57"/>
  <c r="AA32" i="57"/>
  <c r="AB32" i="57"/>
  <c r="AC32" i="57"/>
  <c r="AD32" i="57"/>
  <c r="AE32" i="57"/>
  <c r="AF32" i="57"/>
  <c r="AG32" i="57"/>
  <c r="AH32" i="57"/>
  <c r="AI32" i="57"/>
  <c r="AJ32" i="57"/>
  <c r="B33" i="57"/>
  <c r="C33" i="57"/>
  <c r="D33" i="57"/>
  <c r="E33" i="57"/>
  <c r="F33" i="57"/>
  <c r="G33" i="57"/>
  <c r="H33" i="57"/>
  <c r="I33" i="57"/>
  <c r="J33" i="57"/>
  <c r="K33" i="57"/>
  <c r="L33" i="57"/>
  <c r="M33" i="57"/>
  <c r="N33" i="57"/>
  <c r="O33" i="57"/>
  <c r="P33" i="57"/>
  <c r="Q33" i="57"/>
  <c r="R33" i="57"/>
  <c r="S33" i="57"/>
  <c r="T33" i="57"/>
  <c r="U33" i="57"/>
  <c r="V33" i="57"/>
  <c r="W33" i="57"/>
  <c r="X33" i="57"/>
  <c r="Y33" i="57"/>
  <c r="Z33" i="57"/>
  <c r="AA33" i="57"/>
  <c r="AB33" i="57"/>
  <c r="AC33" i="57"/>
  <c r="AD33" i="57"/>
  <c r="AE33" i="57"/>
  <c r="AF33" i="57"/>
  <c r="AG33" i="57"/>
  <c r="AH33" i="57"/>
  <c r="AI33" i="57"/>
  <c r="AJ33" i="57"/>
  <c r="AJ33" i="75" l="1"/>
  <c r="EF226" i="55" s="1"/>
  <c r="AI33" i="75"/>
  <c r="EE226" i="55" s="1"/>
  <c r="AH33" i="75"/>
  <c r="ED226" i="55" s="1"/>
  <c r="AG33" i="75"/>
  <c r="EC226" i="55" s="1"/>
  <c r="AF33" i="75"/>
  <c r="EB226" i="55" s="1"/>
  <c r="AE33" i="75"/>
  <c r="EA226" i="55" s="1"/>
  <c r="AD33" i="75"/>
  <c r="DZ226" i="55" s="1"/>
  <c r="AC33" i="75"/>
  <c r="DY226" i="55" s="1"/>
  <c r="AB33" i="75"/>
  <c r="DX226" i="55" s="1"/>
  <c r="AA33" i="75"/>
  <c r="DW226" i="55" s="1"/>
  <c r="Z33" i="75"/>
  <c r="DV226" i="55" s="1"/>
  <c r="Y33" i="75"/>
  <c r="DU226" i="55" s="1"/>
  <c r="X33" i="75"/>
  <c r="DT226" i="55" s="1"/>
  <c r="W33" i="75"/>
  <c r="DS226" i="55" s="1"/>
  <c r="V33" i="75"/>
  <c r="DR226" i="55" s="1"/>
  <c r="U33" i="75"/>
  <c r="DQ226" i="55" s="1"/>
  <c r="T33" i="75"/>
  <c r="DP226" i="55" s="1"/>
  <c r="S33" i="75"/>
  <c r="DO226" i="55" s="1"/>
  <c r="R33" i="75"/>
  <c r="DN226" i="55" s="1"/>
  <c r="Q33" i="75"/>
  <c r="DM226" i="55" s="1"/>
  <c r="P33" i="75"/>
  <c r="DL226" i="55" s="1"/>
  <c r="O33" i="75"/>
  <c r="DK226" i="55" s="1"/>
  <c r="N33" i="75"/>
  <c r="DJ226" i="55" s="1"/>
  <c r="M33" i="75"/>
  <c r="DI226" i="55" s="1"/>
  <c r="L33" i="75"/>
  <c r="DH226" i="55" s="1"/>
  <c r="K33" i="75"/>
  <c r="DG226" i="55" s="1"/>
  <c r="J33" i="75"/>
  <c r="DF226" i="55" s="1"/>
  <c r="I33" i="75"/>
  <c r="DE226" i="55" s="1"/>
  <c r="H33" i="75"/>
  <c r="DD226" i="55" s="1"/>
  <c r="G33" i="75"/>
  <c r="DC226" i="55" s="1"/>
  <c r="F33" i="75"/>
  <c r="DB226" i="55" s="1"/>
  <c r="E33" i="75"/>
  <c r="D33" i="75"/>
  <c r="C33" i="75"/>
  <c r="B33" i="75"/>
  <c r="AJ32" i="75"/>
  <c r="EF225" i="55" s="1"/>
  <c r="AI32" i="75"/>
  <c r="EE225" i="55" s="1"/>
  <c r="AH32" i="75"/>
  <c r="ED225" i="55" s="1"/>
  <c r="AG32" i="75"/>
  <c r="EC225" i="55" s="1"/>
  <c r="AF32" i="75"/>
  <c r="EB225" i="55" s="1"/>
  <c r="AE32" i="75"/>
  <c r="EA225" i="55" s="1"/>
  <c r="AD32" i="75"/>
  <c r="DZ225" i="55" s="1"/>
  <c r="AC32" i="75"/>
  <c r="DY225" i="55" s="1"/>
  <c r="AB32" i="75"/>
  <c r="DX225" i="55" s="1"/>
  <c r="AA32" i="75"/>
  <c r="DW225" i="55" s="1"/>
  <c r="Z32" i="75"/>
  <c r="DV225" i="55" s="1"/>
  <c r="Y32" i="75"/>
  <c r="DU225" i="55" s="1"/>
  <c r="X32" i="75"/>
  <c r="DT225" i="55" s="1"/>
  <c r="W32" i="75"/>
  <c r="DS225" i="55" s="1"/>
  <c r="V32" i="75"/>
  <c r="DR225" i="55" s="1"/>
  <c r="U32" i="75"/>
  <c r="DQ225" i="55" s="1"/>
  <c r="T32" i="75"/>
  <c r="DP225" i="55" s="1"/>
  <c r="S32" i="75"/>
  <c r="DO225" i="55" s="1"/>
  <c r="R32" i="75"/>
  <c r="DN225" i="55" s="1"/>
  <c r="Q32" i="75"/>
  <c r="DM225" i="55" s="1"/>
  <c r="P32" i="75"/>
  <c r="DL225" i="55" s="1"/>
  <c r="O32" i="75"/>
  <c r="DK225" i="55" s="1"/>
  <c r="N32" i="75"/>
  <c r="DJ225" i="55" s="1"/>
  <c r="M32" i="75"/>
  <c r="DI225" i="55" s="1"/>
  <c r="L32" i="75"/>
  <c r="DH225" i="55" s="1"/>
  <c r="K32" i="75"/>
  <c r="DG225" i="55" s="1"/>
  <c r="J32" i="75"/>
  <c r="DF225" i="55" s="1"/>
  <c r="I32" i="75"/>
  <c r="DE225" i="55" s="1"/>
  <c r="H32" i="75"/>
  <c r="DD225" i="55" s="1"/>
  <c r="G32" i="75"/>
  <c r="DC225" i="55" s="1"/>
  <c r="F32" i="75"/>
  <c r="DB225" i="55" s="1"/>
  <c r="E32" i="75"/>
  <c r="D32" i="75"/>
  <c r="C32" i="75"/>
  <c r="B32" i="75"/>
  <c r="AJ31" i="75"/>
  <c r="EF224" i="55" s="1"/>
  <c r="AI31" i="75"/>
  <c r="EE224" i="55" s="1"/>
  <c r="AH31" i="75"/>
  <c r="ED224" i="55" s="1"/>
  <c r="AG31" i="75"/>
  <c r="EC224" i="55" s="1"/>
  <c r="AF31" i="75"/>
  <c r="EB224" i="55" s="1"/>
  <c r="AE31" i="75"/>
  <c r="EA224" i="55" s="1"/>
  <c r="AD31" i="75"/>
  <c r="DZ224" i="55" s="1"/>
  <c r="AC31" i="75"/>
  <c r="DY224" i="55" s="1"/>
  <c r="AB31" i="75"/>
  <c r="DX224" i="55" s="1"/>
  <c r="AA31" i="75"/>
  <c r="DW224" i="55" s="1"/>
  <c r="Z31" i="75"/>
  <c r="DV224" i="55" s="1"/>
  <c r="Y31" i="75"/>
  <c r="DU224" i="55" s="1"/>
  <c r="X31" i="75"/>
  <c r="DT224" i="55" s="1"/>
  <c r="W31" i="75"/>
  <c r="DS224" i="55" s="1"/>
  <c r="V31" i="75"/>
  <c r="DR224" i="55" s="1"/>
  <c r="U31" i="75"/>
  <c r="DQ224" i="55" s="1"/>
  <c r="T31" i="75"/>
  <c r="DP224" i="55" s="1"/>
  <c r="S31" i="75"/>
  <c r="DO224" i="55" s="1"/>
  <c r="R31" i="75"/>
  <c r="DN224" i="55" s="1"/>
  <c r="Q31" i="75"/>
  <c r="DM224" i="55" s="1"/>
  <c r="P31" i="75"/>
  <c r="DL224" i="55" s="1"/>
  <c r="O31" i="75"/>
  <c r="DK224" i="55" s="1"/>
  <c r="N31" i="75"/>
  <c r="DJ224" i="55" s="1"/>
  <c r="M31" i="75"/>
  <c r="DI224" i="55" s="1"/>
  <c r="L31" i="75"/>
  <c r="DH224" i="55" s="1"/>
  <c r="K31" i="75"/>
  <c r="DG224" i="55" s="1"/>
  <c r="J31" i="75"/>
  <c r="DF224" i="55" s="1"/>
  <c r="I31" i="75"/>
  <c r="DE224" i="55" s="1"/>
  <c r="H31" i="75"/>
  <c r="DD224" i="55" s="1"/>
  <c r="G31" i="75"/>
  <c r="DC224" i="55" s="1"/>
  <c r="F31" i="75"/>
  <c r="DB224" i="55" s="1"/>
  <c r="E31" i="75"/>
  <c r="D31" i="75"/>
  <c r="C31" i="75"/>
  <c r="DG220" i="55" l="1"/>
  <c r="DG221" i="55" s="1"/>
  <c r="DM220" i="55"/>
  <c r="DM219" i="55" s="1"/>
  <c r="DS220" i="55"/>
  <c r="DS221" i="55" s="1"/>
  <c r="EE220" i="55"/>
  <c r="EE221" i="55" s="1"/>
  <c r="DY220" i="55"/>
  <c r="DY221" i="55" s="1"/>
  <c r="DT220" i="55"/>
  <c r="DT221" i="55" s="1"/>
  <c r="DZ220" i="55"/>
  <c r="DZ221" i="55" s="1"/>
  <c r="EF220" i="55"/>
  <c r="EF219" i="55" s="1"/>
  <c r="DH220" i="55"/>
  <c r="DH219" i="55" s="1"/>
  <c r="DN220" i="55"/>
  <c r="DN221" i="55" s="1"/>
  <c r="DE220" i="55"/>
  <c r="DE219" i="55" s="1"/>
  <c r="DK220" i="55"/>
  <c r="DK219" i="55" s="1"/>
  <c r="DQ220" i="55"/>
  <c r="DQ221" i="55" s="1"/>
  <c r="DW220" i="55"/>
  <c r="DW219" i="55" s="1"/>
  <c r="EC220" i="55"/>
  <c r="EC221" i="55" s="1"/>
  <c r="DF220" i="55"/>
  <c r="DF219" i="55" s="1"/>
  <c r="DL220" i="55"/>
  <c r="DL219" i="55" s="1"/>
  <c r="DR220" i="55"/>
  <c r="DR221" i="55" s="1"/>
  <c r="DX220" i="55"/>
  <c r="DX219" i="55" s="1"/>
  <c r="ED220" i="55"/>
  <c r="ED219" i="55" s="1"/>
  <c r="DD220" i="55"/>
  <c r="DA225" i="55"/>
  <c r="DI220" i="55"/>
  <c r="DO220" i="55"/>
  <c r="DU220" i="55"/>
  <c r="EA220" i="55"/>
  <c r="DP220" i="55"/>
  <c r="DV220" i="55"/>
  <c r="EB220" i="55"/>
  <c r="DA224" i="55"/>
  <c r="DB220" i="55"/>
  <c r="DC220" i="55"/>
  <c r="DJ220" i="55"/>
  <c r="DA226" i="55"/>
  <c r="C30" i="33"/>
  <c r="D30" i="33"/>
  <c r="E30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AD30" i="33"/>
  <c r="AE30" i="33"/>
  <c r="AF30" i="33"/>
  <c r="AG30" i="33"/>
  <c r="AH30" i="33"/>
  <c r="AI30" i="33"/>
  <c r="AJ30" i="33"/>
  <c r="C31" i="33"/>
  <c r="D31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AC31" i="33"/>
  <c r="AD31" i="33"/>
  <c r="AE31" i="33"/>
  <c r="AF31" i="33"/>
  <c r="AG31" i="33"/>
  <c r="AH31" i="33"/>
  <c r="AI31" i="33"/>
  <c r="AJ31" i="33"/>
  <c r="B32" i="33"/>
  <c r="C32" i="33"/>
  <c r="D32" i="33"/>
  <c r="E32" i="33"/>
  <c r="F32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AD32" i="33"/>
  <c r="AE32" i="33"/>
  <c r="AF32" i="33"/>
  <c r="AG32" i="33"/>
  <c r="AH32" i="33"/>
  <c r="AI32" i="33"/>
  <c r="AJ32" i="33"/>
  <c r="B33" i="33"/>
  <c r="C33" i="33"/>
  <c r="D33" i="33"/>
  <c r="E33" i="33"/>
  <c r="F33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AC33" i="33"/>
  <c r="AD33" i="33"/>
  <c r="AE33" i="33"/>
  <c r="AF33" i="33"/>
  <c r="AG33" i="33"/>
  <c r="AH33" i="33"/>
  <c r="AI33" i="33"/>
  <c r="AJ33" i="33"/>
  <c r="EE219" i="55" l="1"/>
  <c r="DH221" i="55"/>
  <c r="EF221" i="55"/>
  <c r="DS219" i="55"/>
  <c r="DX221" i="55"/>
  <c r="DG219" i="55"/>
  <c r="DW221" i="55"/>
  <c r="DM221" i="55"/>
  <c r="ED221" i="55"/>
  <c r="DR219" i="55"/>
  <c r="DZ219" i="55"/>
  <c r="DQ219" i="55"/>
  <c r="DT219" i="55"/>
  <c r="DK221" i="55"/>
  <c r="DN219" i="55"/>
  <c r="DY219" i="55"/>
  <c r="DE221" i="55"/>
  <c r="DL221" i="55"/>
  <c r="EC219" i="55"/>
  <c r="DF221" i="55"/>
  <c r="DA220" i="55"/>
  <c r="DA219" i="55" s="1"/>
  <c r="DV221" i="55"/>
  <c r="DV219" i="55"/>
  <c r="DP221" i="55"/>
  <c r="DP219" i="55"/>
  <c r="DB219" i="55"/>
  <c r="DB221" i="55"/>
  <c r="EA221" i="55"/>
  <c r="EA219" i="55"/>
  <c r="DD221" i="55"/>
  <c r="DD219" i="55"/>
  <c r="DJ221" i="55"/>
  <c r="DJ219" i="55"/>
  <c r="EB221" i="55"/>
  <c r="EB219" i="55"/>
  <c r="DU219" i="55"/>
  <c r="DU221" i="55"/>
  <c r="DC219" i="55"/>
  <c r="DC221" i="55"/>
  <c r="DO221" i="55"/>
  <c r="DO219" i="55"/>
  <c r="DI219" i="55"/>
  <c r="DI221" i="55"/>
  <c r="AY82" i="69"/>
  <c r="AZ82" i="69"/>
  <c r="BA82" i="69"/>
  <c r="BB82" i="69"/>
  <c r="BC82" i="69"/>
  <c r="BD82" i="69"/>
  <c r="BE82" i="69"/>
  <c r="BF82" i="69"/>
  <c r="BG82" i="69"/>
  <c r="BH82" i="69"/>
  <c r="BI82" i="69"/>
  <c r="BJ82" i="69"/>
  <c r="BK82" i="69"/>
  <c r="BL82" i="69"/>
  <c r="BM82" i="69"/>
  <c r="BN82" i="69"/>
  <c r="BO82" i="69"/>
  <c r="BP82" i="69"/>
  <c r="BQ82" i="69"/>
  <c r="BR82" i="69"/>
  <c r="BS82" i="69"/>
  <c r="BT82" i="69"/>
  <c r="BU82" i="69"/>
  <c r="BV82" i="69"/>
  <c r="BW82" i="69"/>
  <c r="BX82" i="69"/>
  <c r="BY82" i="69"/>
  <c r="BZ82" i="69"/>
  <c r="CA82" i="69"/>
  <c r="CB82" i="69"/>
  <c r="CC82" i="69"/>
  <c r="CD82" i="69"/>
  <c r="CE82" i="69"/>
  <c r="CF82" i="69"/>
  <c r="CG82" i="69"/>
  <c r="CH82" i="69"/>
  <c r="CI82" i="69"/>
  <c r="AY83" i="69"/>
  <c r="AZ83" i="69"/>
  <c r="BA83" i="69"/>
  <c r="BB83" i="69"/>
  <c r="BC83" i="69"/>
  <c r="BD83" i="69"/>
  <c r="BE83" i="69"/>
  <c r="BF83" i="69"/>
  <c r="BG83" i="69"/>
  <c r="BH83" i="69"/>
  <c r="BI83" i="69"/>
  <c r="BJ83" i="69"/>
  <c r="BK83" i="69"/>
  <c r="BL83" i="69"/>
  <c r="BM83" i="69"/>
  <c r="BN83" i="69"/>
  <c r="BO83" i="69"/>
  <c r="BP83" i="69"/>
  <c r="BQ83" i="69"/>
  <c r="BR83" i="69"/>
  <c r="BS83" i="69"/>
  <c r="BT83" i="69"/>
  <c r="BU83" i="69"/>
  <c r="BV83" i="69"/>
  <c r="BW83" i="69"/>
  <c r="BX83" i="69"/>
  <c r="BY83" i="69"/>
  <c r="BZ83" i="69"/>
  <c r="CA83" i="69"/>
  <c r="CB83" i="69"/>
  <c r="CC83" i="69"/>
  <c r="CD83" i="69"/>
  <c r="CE83" i="69"/>
  <c r="CF83" i="69"/>
  <c r="CG83" i="69"/>
  <c r="CH83" i="69"/>
  <c r="CI83" i="69"/>
  <c r="AY84" i="69"/>
  <c r="AZ84" i="69"/>
  <c r="BA84" i="69"/>
  <c r="BB84" i="69"/>
  <c r="BC84" i="69"/>
  <c r="BD84" i="69"/>
  <c r="BE84" i="69"/>
  <c r="BF84" i="69"/>
  <c r="BG84" i="69"/>
  <c r="BH84" i="69"/>
  <c r="BI84" i="69"/>
  <c r="BJ84" i="69"/>
  <c r="BK84" i="69"/>
  <c r="BL84" i="69"/>
  <c r="BM84" i="69"/>
  <c r="BN84" i="69"/>
  <c r="BO84" i="69"/>
  <c r="BP84" i="69"/>
  <c r="BQ84" i="69"/>
  <c r="BR84" i="69"/>
  <c r="BS84" i="69"/>
  <c r="BT84" i="69"/>
  <c r="BU84" i="69"/>
  <c r="BV84" i="69"/>
  <c r="BW84" i="69"/>
  <c r="BX84" i="69"/>
  <c r="BY84" i="69"/>
  <c r="BZ84" i="69"/>
  <c r="CA84" i="69"/>
  <c r="CB84" i="69"/>
  <c r="CC84" i="69"/>
  <c r="CD84" i="69"/>
  <c r="CE84" i="69"/>
  <c r="CF84" i="69"/>
  <c r="CG84" i="69"/>
  <c r="CH84" i="69"/>
  <c r="CI84" i="69"/>
  <c r="AY85" i="69"/>
  <c r="AZ85" i="69"/>
  <c r="BA85" i="69"/>
  <c r="BB85" i="69"/>
  <c r="BC85" i="69"/>
  <c r="BD85" i="69"/>
  <c r="BE85" i="69"/>
  <c r="BF85" i="69"/>
  <c r="BG85" i="69"/>
  <c r="BH85" i="69"/>
  <c r="BI85" i="69"/>
  <c r="BJ85" i="69"/>
  <c r="BK85" i="69"/>
  <c r="BL85" i="69"/>
  <c r="BM85" i="69"/>
  <c r="BN85" i="69"/>
  <c r="BO85" i="69"/>
  <c r="BP85" i="69"/>
  <c r="BQ85" i="69"/>
  <c r="BR85" i="69"/>
  <c r="BS85" i="69"/>
  <c r="BT85" i="69"/>
  <c r="BU85" i="69"/>
  <c r="BV85" i="69"/>
  <c r="BW85" i="69"/>
  <c r="BX85" i="69"/>
  <c r="BY85" i="69"/>
  <c r="BZ85" i="69"/>
  <c r="CA85" i="69"/>
  <c r="CB85" i="69"/>
  <c r="CC85" i="69"/>
  <c r="CD85" i="69"/>
  <c r="CE85" i="69"/>
  <c r="CF85" i="69"/>
  <c r="CG85" i="69"/>
  <c r="CH85" i="69"/>
  <c r="CI85" i="69"/>
  <c r="AX85" i="69"/>
  <c r="AX84" i="69"/>
  <c r="AX83" i="69"/>
  <c r="AX82" i="69"/>
  <c r="AY77" i="69"/>
  <c r="AZ77" i="69"/>
  <c r="BA77" i="69"/>
  <c r="BB77" i="69"/>
  <c r="BC77" i="69"/>
  <c r="BD77" i="69"/>
  <c r="BE77" i="69"/>
  <c r="BF77" i="69"/>
  <c r="BG77" i="69"/>
  <c r="BH77" i="69"/>
  <c r="BI77" i="69"/>
  <c r="BJ77" i="69"/>
  <c r="BK77" i="69"/>
  <c r="BL77" i="69"/>
  <c r="BM77" i="69"/>
  <c r="BN77" i="69"/>
  <c r="BO77" i="69"/>
  <c r="BP77" i="69"/>
  <c r="BQ77" i="69"/>
  <c r="BR77" i="69"/>
  <c r="BS77" i="69"/>
  <c r="BT77" i="69"/>
  <c r="BU77" i="69"/>
  <c r="BV77" i="69"/>
  <c r="BW77" i="69"/>
  <c r="BX77" i="69"/>
  <c r="BY77" i="69"/>
  <c r="BZ77" i="69"/>
  <c r="CA77" i="69"/>
  <c r="CB77" i="69"/>
  <c r="CC77" i="69"/>
  <c r="CD77" i="69"/>
  <c r="CE77" i="69"/>
  <c r="CF77" i="69"/>
  <c r="CG77" i="69"/>
  <c r="CH77" i="69"/>
  <c r="CI77" i="69"/>
  <c r="BQ78" i="69"/>
  <c r="BR78" i="69"/>
  <c r="BS78" i="69"/>
  <c r="BT78" i="69"/>
  <c r="BU78" i="69"/>
  <c r="BV78" i="69"/>
  <c r="BW78" i="69"/>
  <c r="BX78" i="69"/>
  <c r="BY78" i="69"/>
  <c r="BZ78" i="69"/>
  <c r="CA78" i="69"/>
  <c r="CB78" i="69"/>
  <c r="CC78" i="69"/>
  <c r="CD78" i="69"/>
  <c r="CE78" i="69"/>
  <c r="CF78" i="69"/>
  <c r="CG78" i="69"/>
  <c r="CI78" i="69"/>
  <c r="BQ79" i="69"/>
  <c r="BR79" i="69"/>
  <c r="BS79" i="69"/>
  <c r="BT79" i="69"/>
  <c r="BU79" i="69"/>
  <c r="BV79" i="69"/>
  <c r="BW79" i="69"/>
  <c r="BX79" i="69"/>
  <c r="BY79" i="69"/>
  <c r="BZ79" i="69"/>
  <c r="CA79" i="69"/>
  <c r="CB79" i="69"/>
  <c r="CC79" i="69"/>
  <c r="CD79" i="69"/>
  <c r="CE79" i="69"/>
  <c r="CF79" i="69"/>
  <c r="CG79" i="69"/>
  <c r="CI79" i="69"/>
  <c r="AX77" i="69"/>
  <c r="AX76" i="69"/>
  <c r="AY76" i="69"/>
  <c r="AZ76" i="69"/>
  <c r="BA76" i="69"/>
  <c r="BB76" i="69"/>
  <c r="BC76" i="69"/>
  <c r="BD76" i="69"/>
  <c r="BE76" i="69"/>
  <c r="BF76" i="69"/>
  <c r="BG76" i="69"/>
  <c r="BH76" i="69"/>
  <c r="BI76" i="69"/>
  <c r="BJ76" i="69"/>
  <c r="BK76" i="69"/>
  <c r="BL76" i="69"/>
  <c r="BM76" i="69"/>
  <c r="BN76" i="69"/>
  <c r="BO76" i="69"/>
  <c r="AX47" i="69"/>
  <c r="AY47" i="69"/>
  <c r="AZ47" i="69"/>
  <c r="BA47" i="69"/>
  <c r="BB47" i="69"/>
  <c r="BC47" i="69"/>
  <c r="BD47" i="69"/>
  <c r="BE47" i="69"/>
  <c r="BF47" i="69"/>
  <c r="BG47" i="69"/>
  <c r="BH47" i="69"/>
  <c r="AY160" i="68"/>
  <c r="AZ160" i="68"/>
  <c r="BA160" i="68"/>
  <c r="BB160" i="68"/>
  <c r="BC160" i="68"/>
  <c r="BD160" i="68"/>
  <c r="BE160" i="68"/>
  <c r="BF160" i="68"/>
  <c r="BG160" i="68"/>
  <c r="BH160" i="68"/>
  <c r="BI160" i="68"/>
  <c r="BJ160" i="68"/>
  <c r="BK160" i="68"/>
  <c r="BL160" i="68"/>
  <c r="BM160" i="68"/>
  <c r="BN160" i="68"/>
  <c r="BO160" i="68"/>
  <c r="BP160" i="68"/>
  <c r="BQ160" i="68"/>
  <c r="BR160" i="68"/>
  <c r="BS160" i="68"/>
  <c r="BT160" i="68"/>
  <c r="BU160" i="68"/>
  <c r="BV160" i="68"/>
  <c r="BW160" i="68"/>
  <c r="BX160" i="68"/>
  <c r="BY160" i="68"/>
  <c r="BZ160" i="68"/>
  <c r="CA160" i="68"/>
  <c r="CB160" i="68"/>
  <c r="CC160" i="68"/>
  <c r="CD160" i="68"/>
  <c r="CE160" i="68"/>
  <c r="CF160" i="68"/>
  <c r="CG160" i="68"/>
  <c r="CH160" i="68"/>
  <c r="CI160" i="68"/>
  <c r="BQ161" i="68"/>
  <c r="BR161" i="68"/>
  <c r="BS161" i="68"/>
  <c r="BT161" i="68"/>
  <c r="BU161" i="68"/>
  <c r="BV161" i="68"/>
  <c r="BW161" i="68"/>
  <c r="BX161" i="68"/>
  <c r="BY161" i="68"/>
  <c r="BZ161" i="68"/>
  <c r="CA161" i="68"/>
  <c r="CB161" i="68"/>
  <c r="CC161" i="68"/>
  <c r="CD161" i="68"/>
  <c r="CE161" i="68"/>
  <c r="CF161" i="68"/>
  <c r="CG161" i="68"/>
  <c r="CH161" i="68"/>
  <c r="CI161" i="68"/>
  <c r="BQ162" i="68"/>
  <c r="BR162" i="68"/>
  <c r="BS162" i="68"/>
  <c r="BT162" i="68"/>
  <c r="BU162" i="68"/>
  <c r="BV162" i="68"/>
  <c r="BW162" i="68"/>
  <c r="BX162" i="68"/>
  <c r="BY162" i="68"/>
  <c r="BZ162" i="68"/>
  <c r="CA162" i="68"/>
  <c r="CB162" i="68"/>
  <c r="CC162" i="68"/>
  <c r="CD162" i="68"/>
  <c r="CE162" i="68"/>
  <c r="CF162" i="68"/>
  <c r="CG162" i="68"/>
  <c r="CH162" i="68"/>
  <c r="CI162" i="68"/>
  <c r="AX160" i="68"/>
  <c r="AY159" i="68"/>
  <c r="AZ159" i="68"/>
  <c r="BA159" i="68"/>
  <c r="BB159" i="68"/>
  <c r="BC159" i="68"/>
  <c r="BD159" i="68"/>
  <c r="BE159" i="68"/>
  <c r="BF159" i="68"/>
  <c r="BG159" i="68"/>
  <c r="BH159" i="68"/>
  <c r="BI159" i="68"/>
  <c r="BJ159" i="68"/>
  <c r="BK159" i="68"/>
  <c r="BL159" i="68"/>
  <c r="BM159" i="68"/>
  <c r="BN159" i="68"/>
  <c r="BO159" i="68"/>
  <c r="BP159" i="68"/>
  <c r="BQ159" i="68"/>
  <c r="BR159" i="68"/>
  <c r="BS159" i="68"/>
  <c r="BT159" i="68"/>
  <c r="BU159" i="68"/>
  <c r="BV159" i="68"/>
  <c r="BW159" i="68"/>
  <c r="BX159" i="68"/>
  <c r="BY159" i="68"/>
  <c r="BZ159" i="68"/>
  <c r="CA159" i="68"/>
  <c r="CB159" i="68"/>
  <c r="CC159" i="68"/>
  <c r="CD159" i="68"/>
  <c r="CE159" i="68"/>
  <c r="CF159" i="68"/>
  <c r="CG159" i="68"/>
  <c r="CH159" i="68"/>
  <c r="AX159" i="68"/>
  <c r="DA221" i="55" l="1"/>
  <c r="CA163" i="55"/>
  <c r="CB163" i="55"/>
  <c r="CC163" i="55"/>
  <c r="CD163" i="55"/>
  <c r="CE163" i="55"/>
  <c r="CF163" i="55"/>
  <c r="CG163" i="55"/>
  <c r="CH163" i="55"/>
  <c r="CI163" i="55"/>
  <c r="BY163" i="55"/>
  <c r="BX163" i="55"/>
  <c r="BW162" i="55"/>
  <c r="BW163" i="55" s="1"/>
  <c r="BV162" i="55"/>
  <c r="BV163" i="55" s="1"/>
  <c r="BU162" i="55"/>
  <c r="BU163" i="55" s="1"/>
  <c r="BT162" i="55"/>
  <c r="BT161" i="55" s="1"/>
  <c r="BS162" i="55"/>
  <c r="BS163" i="55" s="1"/>
  <c r="BR162" i="55"/>
  <c r="BR163" i="55" s="1"/>
  <c r="BQ162" i="55"/>
  <c r="BQ163" i="55" s="1"/>
  <c r="BP162" i="55"/>
  <c r="BP163" i="55" s="1"/>
  <c r="BO162" i="55"/>
  <c r="BO163" i="55" s="1"/>
  <c r="BN162" i="55"/>
  <c r="BN161" i="55" s="1"/>
  <c r="BM162" i="55"/>
  <c r="BM163" i="55" s="1"/>
  <c r="BL162" i="55"/>
  <c r="BL163" i="55" s="1"/>
  <c r="BK162" i="55"/>
  <c r="BK163" i="55" s="1"/>
  <c r="BJ162" i="55"/>
  <c r="BJ163" i="55" s="1"/>
  <c r="BI162" i="55"/>
  <c r="BI163" i="55" s="1"/>
  <c r="BH162" i="55"/>
  <c r="BH161" i="55" s="1"/>
  <c r="BG162" i="55"/>
  <c r="BG163" i="55" s="1"/>
  <c r="BF162" i="55"/>
  <c r="BF163" i="55" s="1"/>
  <c r="BE162" i="55"/>
  <c r="BE163" i="55" s="1"/>
  <c r="BD162" i="55"/>
  <c r="BD163" i="55" s="1"/>
  <c r="BC162" i="55"/>
  <c r="BC163" i="55" s="1"/>
  <c r="BB162" i="55"/>
  <c r="BB161" i="55" s="1"/>
  <c r="BA162" i="55"/>
  <c r="BA163" i="55" s="1"/>
  <c r="AZ162" i="55"/>
  <c r="AZ163" i="55" s="1"/>
  <c r="AY162" i="55"/>
  <c r="AY163" i="55" s="1"/>
  <c r="AX162" i="55"/>
  <c r="AX163" i="55" s="1"/>
  <c r="AW162" i="55"/>
  <c r="AW161" i="55" s="1"/>
  <c r="AV162" i="55"/>
  <c r="AV161" i="55" s="1"/>
  <c r="AU162" i="55"/>
  <c r="AU163" i="55" s="1"/>
  <c r="AT162" i="55"/>
  <c r="AT163" i="55" s="1"/>
  <c r="AS162" i="55"/>
  <c r="AS163" i="55" s="1"/>
  <c r="AR162" i="55"/>
  <c r="AR163" i="55" s="1"/>
  <c r="AQ162" i="55"/>
  <c r="AQ163" i="55" s="1"/>
  <c r="AP162" i="55"/>
  <c r="AP161" i="55" s="1"/>
  <c r="AO162" i="55"/>
  <c r="AO163" i="55" s="1"/>
  <c r="AN162" i="55"/>
  <c r="AN163" i="55" s="1"/>
  <c r="AM162" i="55"/>
  <c r="AM163" i="55" s="1"/>
  <c r="AL162" i="55"/>
  <c r="AL163" i="55" s="1"/>
  <c r="AK162" i="55"/>
  <c r="AK163" i="55" s="1"/>
  <c r="AJ162" i="55"/>
  <c r="AJ161" i="55" s="1"/>
  <c r="AI162" i="55"/>
  <c r="AI163" i="55" s="1"/>
  <c r="AH162" i="55"/>
  <c r="AH163" i="55" s="1"/>
  <c r="AG162" i="55"/>
  <c r="AG163" i="55" s="1"/>
  <c r="AF162" i="55"/>
  <c r="AF163" i="55" s="1"/>
  <c r="AE162" i="55"/>
  <c r="AE163" i="55" s="1"/>
  <c r="AD162" i="55"/>
  <c r="AD161" i="55" s="1"/>
  <c r="AC162" i="55"/>
  <c r="AC163" i="55" s="1"/>
  <c r="AB162" i="55"/>
  <c r="AB163" i="55" s="1"/>
  <c r="AA162" i="55"/>
  <c r="AA163" i="55" s="1"/>
  <c r="Z162" i="55"/>
  <c r="Z163" i="55" s="1"/>
  <c r="Y162" i="55"/>
  <c r="Y163" i="55" s="1"/>
  <c r="X162" i="55"/>
  <c r="X161" i="55" s="1"/>
  <c r="W162" i="55"/>
  <c r="W163" i="55" s="1"/>
  <c r="V162" i="55"/>
  <c r="V163" i="55" s="1"/>
  <c r="U162" i="55"/>
  <c r="U163" i="55" s="1"/>
  <c r="T162" i="55"/>
  <c r="T163" i="55" s="1"/>
  <c r="S162" i="55"/>
  <c r="S163" i="55" s="1"/>
  <c r="R162" i="55"/>
  <c r="R161" i="55" s="1"/>
  <c r="Q162" i="55"/>
  <c r="Q163" i="55" s="1"/>
  <c r="P162" i="55"/>
  <c r="P163" i="55" s="1"/>
  <c r="O162" i="55"/>
  <c r="O163" i="55" s="1"/>
  <c r="N162" i="55"/>
  <c r="N163" i="55" s="1"/>
  <c r="M162" i="55"/>
  <c r="M163" i="55" s="1"/>
  <c r="L162" i="55"/>
  <c r="L161" i="55" s="1"/>
  <c r="K162" i="55"/>
  <c r="K163" i="55" s="1"/>
  <c r="J162" i="55"/>
  <c r="J163" i="55" s="1"/>
  <c r="I162" i="55"/>
  <c r="I163" i="55" s="1"/>
  <c r="H162" i="55"/>
  <c r="H163" i="55" s="1"/>
  <c r="G162" i="55"/>
  <c r="G163" i="55" s="1"/>
  <c r="F162" i="55"/>
  <c r="F161" i="55" s="1"/>
  <c r="E162" i="55"/>
  <c r="E163" i="55" s="1"/>
  <c r="D162" i="55"/>
  <c r="D163" i="55" s="1"/>
  <c r="C162" i="55"/>
  <c r="C163" i="55" s="1"/>
  <c r="B162" i="55"/>
  <c r="B163" i="55" s="1"/>
  <c r="AQ161" i="55"/>
  <c r="AW159" i="55"/>
  <c r="AR159" i="55"/>
  <c r="AQ159" i="55"/>
  <c r="AP159" i="55"/>
  <c r="AO159" i="55"/>
  <c r="AN159" i="55"/>
  <c r="AM159" i="55"/>
  <c r="AL159" i="55"/>
  <c r="AK159" i="55"/>
  <c r="AJ159" i="55"/>
  <c r="AI159" i="55"/>
  <c r="AH159" i="55"/>
  <c r="AG159" i="55"/>
  <c r="AF159" i="55"/>
  <c r="AE159" i="55"/>
  <c r="AD159" i="55"/>
  <c r="AC159" i="55"/>
  <c r="AB159" i="55"/>
  <c r="AA159" i="55"/>
  <c r="Z159" i="55"/>
  <c r="Y159" i="55"/>
  <c r="X159" i="55"/>
  <c r="W159" i="55"/>
  <c r="V159" i="55"/>
  <c r="U159" i="55"/>
  <c r="T159" i="55"/>
  <c r="CB79" i="68"/>
  <c r="CA79" i="68"/>
  <c r="BZ79" i="68"/>
  <c r="BY79" i="68"/>
  <c r="BX79" i="68"/>
  <c r="BW79" i="68"/>
  <c r="BV79" i="68"/>
  <c r="BU79" i="68"/>
  <c r="BT79" i="68"/>
  <c r="BS79" i="68"/>
  <c r="BR79" i="68"/>
  <c r="BQ79" i="68"/>
  <c r="BP78" i="68"/>
  <c r="BP79" i="68" s="1"/>
  <c r="BO78" i="68"/>
  <c r="BO79" i="68" s="1"/>
  <c r="BN78" i="68"/>
  <c r="BN79" i="68" s="1"/>
  <c r="BM78" i="68"/>
  <c r="BM79" i="68" s="1"/>
  <c r="BL78" i="68"/>
  <c r="BL79" i="68" s="1"/>
  <c r="BK78" i="68"/>
  <c r="BK79" i="68" s="1"/>
  <c r="BJ78" i="68"/>
  <c r="BJ79" i="68" s="1"/>
  <c r="BI78" i="68"/>
  <c r="BI79" i="68" s="1"/>
  <c r="BH78" i="68"/>
  <c r="BH77" i="68" s="1"/>
  <c r="BG78" i="68"/>
  <c r="BG77" i="68" s="1"/>
  <c r="BF78" i="68"/>
  <c r="BF79" i="68" s="1"/>
  <c r="BE78" i="68"/>
  <c r="BE79" i="68" s="1"/>
  <c r="BD78" i="68"/>
  <c r="BD79" i="68" s="1"/>
  <c r="BC78" i="68"/>
  <c r="BC79" i="68" s="1"/>
  <c r="BB78" i="68"/>
  <c r="BB77" i="68" s="1"/>
  <c r="BA78" i="68"/>
  <c r="BA79" i="68" s="1"/>
  <c r="AZ78" i="68"/>
  <c r="AZ79" i="68" s="1"/>
  <c r="AY78" i="68"/>
  <c r="AY79" i="68" s="1"/>
  <c r="AX78" i="68"/>
  <c r="AX79" i="68" s="1"/>
  <c r="AW78" i="68"/>
  <c r="AW79" i="68" s="1"/>
  <c r="AV78" i="68"/>
  <c r="AV77" i="68" s="1"/>
  <c r="AU78" i="68"/>
  <c r="AU79" i="68" s="1"/>
  <c r="AT78" i="68"/>
  <c r="AT79" i="68" s="1"/>
  <c r="AS78" i="68"/>
  <c r="AS79" i="68" s="1"/>
  <c r="AR78" i="68"/>
  <c r="AR79" i="68" s="1"/>
  <c r="AQ78" i="68"/>
  <c r="AQ79" i="68" s="1"/>
  <c r="AP78" i="68"/>
  <c r="AP79" i="68" s="1"/>
  <c r="AO78" i="68"/>
  <c r="AO79" i="68" s="1"/>
  <c r="AN78" i="68"/>
  <c r="AN79" i="68" s="1"/>
  <c r="AM78" i="68"/>
  <c r="AM79" i="68" s="1"/>
  <c r="AL78" i="68"/>
  <c r="AL79" i="68" s="1"/>
  <c r="AK78" i="68"/>
  <c r="AK79" i="68" s="1"/>
  <c r="AJ78" i="68"/>
  <c r="AJ77" i="68" s="1"/>
  <c r="AI78" i="68"/>
  <c r="AI79" i="68" s="1"/>
  <c r="AH78" i="68"/>
  <c r="AH79" i="68" s="1"/>
  <c r="AG78" i="68"/>
  <c r="AG79" i="68" s="1"/>
  <c r="AF78" i="68"/>
  <c r="AF79" i="68" s="1"/>
  <c r="AE78" i="68"/>
  <c r="AE79" i="68" s="1"/>
  <c r="AD78" i="68"/>
  <c r="AD79" i="68" s="1"/>
  <c r="AC78" i="68"/>
  <c r="AC79" i="68" s="1"/>
  <c r="AB78" i="68"/>
  <c r="AB79" i="68" s="1"/>
  <c r="AA78" i="68"/>
  <c r="AA79" i="68" s="1"/>
  <c r="Z78" i="68"/>
  <c r="Z79" i="68" s="1"/>
  <c r="Y78" i="68"/>
  <c r="Y79" i="68" s="1"/>
  <c r="X78" i="68"/>
  <c r="X77" i="68" s="1"/>
  <c r="W78" i="68"/>
  <c r="W79" i="68" s="1"/>
  <c r="V78" i="68"/>
  <c r="V79" i="68" s="1"/>
  <c r="U78" i="68"/>
  <c r="U79" i="68" s="1"/>
  <c r="T78" i="68"/>
  <c r="T79" i="68" s="1"/>
  <c r="S78" i="68"/>
  <c r="S79" i="68" s="1"/>
  <c r="R78" i="68"/>
  <c r="R79" i="68" s="1"/>
  <c r="Q78" i="68"/>
  <c r="Q79" i="68" s="1"/>
  <c r="P78" i="68"/>
  <c r="P79" i="68" s="1"/>
  <c r="O78" i="68"/>
  <c r="O79" i="68" s="1"/>
  <c r="N78" i="68"/>
  <c r="N79" i="68" s="1"/>
  <c r="M78" i="68"/>
  <c r="M79" i="68" s="1"/>
  <c r="L78" i="68"/>
  <c r="L77" i="68" s="1"/>
  <c r="K78" i="68"/>
  <c r="K79" i="68" s="1"/>
  <c r="J78" i="68"/>
  <c r="J79" i="68" s="1"/>
  <c r="I78" i="68"/>
  <c r="I79" i="68" s="1"/>
  <c r="H78" i="68"/>
  <c r="H79" i="68" s="1"/>
  <c r="G78" i="68"/>
  <c r="G79" i="68" s="1"/>
  <c r="F78" i="68"/>
  <c r="F77" i="68" s="1"/>
  <c r="E78" i="68"/>
  <c r="E79" i="68" s="1"/>
  <c r="D78" i="68"/>
  <c r="D79" i="68" s="1"/>
  <c r="C78" i="68"/>
  <c r="C79" i="68" s="1"/>
  <c r="B78" i="68"/>
  <c r="B79" i="68" s="1"/>
  <c r="BO77" i="68"/>
  <c r="AW75" i="68"/>
  <c r="AR75" i="68"/>
  <c r="AQ75" i="68"/>
  <c r="AP75" i="68"/>
  <c r="AO75" i="68"/>
  <c r="AN75" i="68"/>
  <c r="AM75" i="68"/>
  <c r="AL75" i="68"/>
  <c r="AK75" i="68"/>
  <c r="AJ75" i="68"/>
  <c r="AI75" i="68"/>
  <c r="AH75" i="68"/>
  <c r="AG75" i="68"/>
  <c r="AF75" i="68"/>
  <c r="AE75" i="68"/>
  <c r="AD75" i="68"/>
  <c r="AC75" i="68"/>
  <c r="AB75" i="68"/>
  <c r="AA75" i="68"/>
  <c r="Z75" i="68"/>
  <c r="Y75" i="68"/>
  <c r="X75" i="68"/>
  <c r="W75" i="68"/>
  <c r="V75" i="68"/>
  <c r="U75" i="68"/>
  <c r="T75" i="68"/>
  <c r="AJ33" i="74"/>
  <c r="AI33" i="74"/>
  <c r="AH33" i="74"/>
  <c r="AG33" i="74"/>
  <c r="AF33" i="74"/>
  <c r="AE33" i="74"/>
  <c r="AD33" i="74"/>
  <c r="AC33" i="74"/>
  <c r="AB33" i="74"/>
  <c r="AA33" i="74"/>
  <c r="Z33" i="74"/>
  <c r="Y33" i="74"/>
  <c r="X33" i="74"/>
  <c r="W33" i="74"/>
  <c r="V33" i="74"/>
  <c r="U33" i="74"/>
  <c r="T33" i="74"/>
  <c r="S33" i="74"/>
  <c r="R33" i="74"/>
  <c r="Q33" i="74"/>
  <c r="P33" i="74"/>
  <c r="O33" i="74"/>
  <c r="N33" i="74"/>
  <c r="M33" i="74"/>
  <c r="L33" i="74"/>
  <c r="K33" i="74"/>
  <c r="J33" i="74"/>
  <c r="I33" i="74"/>
  <c r="H33" i="74"/>
  <c r="G33" i="74"/>
  <c r="F33" i="74"/>
  <c r="E33" i="74"/>
  <c r="D33" i="74"/>
  <c r="C33" i="74"/>
  <c r="B33" i="74"/>
  <c r="AJ32" i="74"/>
  <c r="AI32" i="74"/>
  <c r="AH32" i="74"/>
  <c r="AG32" i="74"/>
  <c r="AF32" i="74"/>
  <c r="AE32" i="74"/>
  <c r="AD32" i="74"/>
  <c r="AC32" i="74"/>
  <c r="AB32" i="74"/>
  <c r="AA32" i="74"/>
  <c r="Z32" i="74"/>
  <c r="Y32" i="74"/>
  <c r="X32" i="74"/>
  <c r="W32" i="74"/>
  <c r="V32" i="74"/>
  <c r="U32" i="74"/>
  <c r="T32" i="74"/>
  <c r="S32" i="74"/>
  <c r="R32" i="74"/>
  <c r="Q32" i="74"/>
  <c r="P32" i="74"/>
  <c r="O32" i="74"/>
  <c r="N32" i="74"/>
  <c r="M32" i="74"/>
  <c r="L32" i="74"/>
  <c r="K32" i="74"/>
  <c r="J32" i="74"/>
  <c r="I32" i="74"/>
  <c r="H32" i="74"/>
  <c r="G32" i="74"/>
  <c r="F32" i="74"/>
  <c r="E32" i="74"/>
  <c r="D32" i="74"/>
  <c r="C32" i="74"/>
  <c r="B32" i="74"/>
  <c r="AJ31" i="74"/>
  <c r="AI31" i="74"/>
  <c r="AH31" i="74"/>
  <c r="AG31" i="74"/>
  <c r="AF31" i="74"/>
  <c r="AE31" i="74"/>
  <c r="AD31" i="74"/>
  <c r="AC31" i="74"/>
  <c r="AB31" i="74"/>
  <c r="AA31" i="74"/>
  <c r="Z31" i="74"/>
  <c r="Y31" i="74"/>
  <c r="X31" i="74"/>
  <c r="W31" i="74"/>
  <c r="V31" i="74"/>
  <c r="U31" i="74"/>
  <c r="T31" i="74"/>
  <c r="S31" i="74"/>
  <c r="R31" i="74"/>
  <c r="Q31" i="74"/>
  <c r="P31" i="74"/>
  <c r="O31" i="74"/>
  <c r="N31" i="74"/>
  <c r="M31" i="74"/>
  <c r="L31" i="74"/>
  <c r="K31" i="74"/>
  <c r="J31" i="74"/>
  <c r="I31" i="74"/>
  <c r="H31" i="74"/>
  <c r="G31" i="74"/>
  <c r="F31" i="74"/>
  <c r="E31" i="74"/>
  <c r="D31" i="74"/>
  <c r="C31" i="74"/>
  <c r="AJ30" i="74"/>
  <c r="AI30" i="74"/>
  <c r="AH30" i="74"/>
  <c r="AG30" i="74"/>
  <c r="AF30" i="74"/>
  <c r="AE30" i="74"/>
  <c r="AD30" i="74"/>
  <c r="AC30" i="74"/>
  <c r="AB30" i="74"/>
  <c r="AA30" i="74"/>
  <c r="Z30" i="74"/>
  <c r="Y30" i="74"/>
  <c r="X30" i="74"/>
  <c r="W30" i="74"/>
  <c r="V30" i="74"/>
  <c r="U30" i="74"/>
  <c r="T30" i="74"/>
  <c r="S30" i="74"/>
  <c r="R30" i="74"/>
  <c r="Q30" i="74"/>
  <c r="P30" i="74"/>
  <c r="O30" i="74"/>
  <c r="N30" i="74"/>
  <c r="M30" i="74"/>
  <c r="L30" i="74"/>
  <c r="K30" i="74"/>
  <c r="J30" i="74"/>
  <c r="I30" i="74"/>
  <c r="H30" i="74"/>
  <c r="G30" i="74"/>
  <c r="F30" i="74"/>
  <c r="E30" i="74"/>
  <c r="D30" i="74"/>
  <c r="C30" i="74"/>
  <c r="AJ33" i="73"/>
  <c r="EF168" i="55" s="1"/>
  <c r="AI33" i="73"/>
  <c r="EE168" i="55" s="1"/>
  <c r="AH33" i="73"/>
  <c r="ED168" i="55" s="1"/>
  <c r="AG33" i="73"/>
  <c r="EC168" i="55" s="1"/>
  <c r="AF33" i="73"/>
  <c r="EB168" i="55" s="1"/>
  <c r="AE33" i="73"/>
  <c r="EA168" i="55" s="1"/>
  <c r="AD33" i="73"/>
  <c r="DZ168" i="55" s="1"/>
  <c r="AC33" i="73"/>
  <c r="DY168" i="55" s="1"/>
  <c r="AB33" i="73"/>
  <c r="DX168" i="55" s="1"/>
  <c r="AA33" i="73"/>
  <c r="DW168" i="55" s="1"/>
  <c r="Z33" i="73"/>
  <c r="DV168" i="55" s="1"/>
  <c r="Y33" i="73"/>
  <c r="DU168" i="55" s="1"/>
  <c r="X33" i="73"/>
  <c r="DT168" i="55" s="1"/>
  <c r="W33" i="73"/>
  <c r="DS168" i="55" s="1"/>
  <c r="V33" i="73"/>
  <c r="DR168" i="55" s="1"/>
  <c r="U33" i="73"/>
  <c r="DQ168" i="55" s="1"/>
  <c r="T33" i="73"/>
  <c r="DP168" i="55" s="1"/>
  <c r="S33" i="73"/>
  <c r="DO168" i="55" s="1"/>
  <c r="R33" i="73"/>
  <c r="DN168" i="55" s="1"/>
  <c r="Q33" i="73"/>
  <c r="DM168" i="55" s="1"/>
  <c r="P33" i="73"/>
  <c r="DL168" i="55" s="1"/>
  <c r="O33" i="73"/>
  <c r="DK168" i="55" s="1"/>
  <c r="N33" i="73"/>
  <c r="DJ168" i="55" s="1"/>
  <c r="M33" i="73"/>
  <c r="DI168" i="55" s="1"/>
  <c r="L33" i="73"/>
  <c r="DH168" i="55" s="1"/>
  <c r="K33" i="73"/>
  <c r="DG168" i="55" s="1"/>
  <c r="J33" i="73"/>
  <c r="DF168" i="55" s="1"/>
  <c r="I33" i="73"/>
  <c r="DE168" i="55" s="1"/>
  <c r="H33" i="73"/>
  <c r="DD168" i="55" s="1"/>
  <c r="G33" i="73"/>
  <c r="DC168" i="55" s="1"/>
  <c r="F33" i="73"/>
  <c r="DB168" i="55" s="1"/>
  <c r="E33" i="73"/>
  <c r="D33" i="73"/>
  <c r="C33" i="73"/>
  <c r="B33" i="73"/>
  <c r="AJ32" i="73"/>
  <c r="EF167" i="55" s="1"/>
  <c r="AI32" i="73"/>
  <c r="EE167" i="55" s="1"/>
  <c r="AH32" i="73"/>
  <c r="ED167" i="55" s="1"/>
  <c r="AG32" i="73"/>
  <c r="EC167" i="55" s="1"/>
  <c r="AF32" i="73"/>
  <c r="EB167" i="55" s="1"/>
  <c r="AE32" i="73"/>
  <c r="EA167" i="55" s="1"/>
  <c r="AD32" i="73"/>
  <c r="DZ167" i="55" s="1"/>
  <c r="AC32" i="73"/>
  <c r="DY167" i="55" s="1"/>
  <c r="AB32" i="73"/>
  <c r="DX167" i="55" s="1"/>
  <c r="AA32" i="73"/>
  <c r="DW167" i="55" s="1"/>
  <c r="Z32" i="73"/>
  <c r="DV167" i="55" s="1"/>
  <c r="Y32" i="73"/>
  <c r="DU167" i="55" s="1"/>
  <c r="X32" i="73"/>
  <c r="DT167" i="55" s="1"/>
  <c r="W32" i="73"/>
  <c r="DS167" i="55" s="1"/>
  <c r="V32" i="73"/>
  <c r="DR167" i="55" s="1"/>
  <c r="U32" i="73"/>
  <c r="DQ167" i="55" s="1"/>
  <c r="T32" i="73"/>
  <c r="DP167" i="55" s="1"/>
  <c r="S32" i="73"/>
  <c r="DO167" i="55" s="1"/>
  <c r="R32" i="73"/>
  <c r="DN167" i="55" s="1"/>
  <c r="Q32" i="73"/>
  <c r="DM167" i="55" s="1"/>
  <c r="P32" i="73"/>
  <c r="DL167" i="55" s="1"/>
  <c r="O32" i="73"/>
  <c r="DK167" i="55" s="1"/>
  <c r="N32" i="73"/>
  <c r="DJ167" i="55" s="1"/>
  <c r="M32" i="73"/>
  <c r="DI167" i="55" s="1"/>
  <c r="L32" i="73"/>
  <c r="DH167" i="55" s="1"/>
  <c r="K32" i="73"/>
  <c r="DG167" i="55" s="1"/>
  <c r="J32" i="73"/>
  <c r="DF167" i="55" s="1"/>
  <c r="I32" i="73"/>
  <c r="DE167" i="55" s="1"/>
  <c r="H32" i="73"/>
  <c r="DD167" i="55" s="1"/>
  <c r="G32" i="73"/>
  <c r="DC167" i="55" s="1"/>
  <c r="F32" i="73"/>
  <c r="DB167" i="55" s="1"/>
  <c r="E32" i="73"/>
  <c r="D32" i="73"/>
  <c r="C32" i="73"/>
  <c r="B32" i="73"/>
  <c r="AJ31" i="73"/>
  <c r="EF166" i="55" s="1"/>
  <c r="AI31" i="73"/>
  <c r="EE166" i="55" s="1"/>
  <c r="AH31" i="73"/>
  <c r="ED166" i="55" s="1"/>
  <c r="AG31" i="73"/>
  <c r="EC166" i="55" s="1"/>
  <c r="AF31" i="73"/>
  <c r="EB166" i="55" s="1"/>
  <c r="AE31" i="73"/>
  <c r="EA166" i="55" s="1"/>
  <c r="AD31" i="73"/>
  <c r="DZ166" i="55" s="1"/>
  <c r="AC31" i="73"/>
  <c r="DY166" i="55" s="1"/>
  <c r="AB31" i="73"/>
  <c r="DX166" i="55" s="1"/>
  <c r="AA31" i="73"/>
  <c r="DW166" i="55" s="1"/>
  <c r="Z31" i="73"/>
  <c r="DV166" i="55" s="1"/>
  <c r="Y31" i="73"/>
  <c r="DU166" i="55" s="1"/>
  <c r="X31" i="73"/>
  <c r="DT166" i="55" s="1"/>
  <c r="W31" i="73"/>
  <c r="DS166" i="55" s="1"/>
  <c r="V31" i="73"/>
  <c r="DR166" i="55" s="1"/>
  <c r="U31" i="73"/>
  <c r="DQ166" i="55" s="1"/>
  <c r="T31" i="73"/>
  <c r="DP166" i="55" s="1"/>
  <c r="S31" i="73"/>
  <c r="DO166" i="55" s="1"/>
  <c r="R31" i="73"/>
  <c r="DN166" i="55" s="1"/>
  <c r="Q31" i="73"/>
  <c r="DM166" i="55" s="1"/>
  <c r="P31" i="73"/>
  <c r="DL166" i="55" s="1"/>
  <c r="O31" i="73"/>
  <c r="DK166" i="55" s="1"/>
  <c r="N31" i="73"/>
  <c r="DJ166" i="55" s="1"/>
  <c r="M31" i="73"/>
  <c r="DI166" i="55" s="1"/>
  <c r="L31" i="73"/>
  <c r="DH166" i="55" s="1"/>
  <c r="K31" i="73"/>
  <c r="DG166" i="55" s="1"/>
  <c r="J31" i="73"/>
  <c r="DF166" i="55" s="1"/>
  <c r="I31" i="73"/>
  <c r="DE166" i="55" s="1"/>
  <c r="H31" i="73"/>
  <c r="DD166" i="55" s="1"/>
  <c r="G31" i="73"/>
  <c r="DC166" i="55" s="1"/>
  <c r="F31" i="73"/>
  <c r="DB166" i="55" s="1"/>
  <c r="E31" i="73"/>
  <c r="D31" i="73"/>
  <c r="C31" i="73"/>
  <c r="AJ30" i="73"/>
  <c r="EF165" i="55" s="1"/>
  <c r="AI30" i="73"/>
  <c r="EE165" i="55" s="1"/>
  <c r="AH30" i="73"/>
  <c r="ED165" i="55" s="1"/>
  <c r="AG30" i="73"/>
  <c r="EC165" i="55" s="1"/>
  <c r="AF30" i="73"/>
  <c r="EB165" i="55" s="1"/>
  <c r="AE30" i="73"/>
  <c r="EA165" i="55" s="1"/>
  <c r="AD30" i="73"/>
  <c r="DZ165" i="55" s="1"/>
  <c r="AC30" i="73"/>
  <c r="DY165" i="55" s="1"/>
  <c r="AB30" i="73"/>
  <c r="DX165" i="55" s="1"/>
  <c r="AA30" i="73"/>
  <c r="DW165" i="55" s="1"/>
  <c r="Z30" i="73"/>
  <c r="DV165" i="55" s="1"/>
  <c r="Y30" i="73"/>
  <c r="DU165" i="55" s="1"/>
  <c r="X30" i="73"/>
  <c r="DT165" i="55" s="1"/>
  <c r="W30" i="73"/>
  <c r="DS165" i="55" s="1"/>
  <c r="V30" i="73"/>
  <c r="DR165" i="55" s="1"/>
  <c r="U30" i="73"/>
  <c r="DQ165" i="55" s="1"/>
  <c r="T30" i="73"/>
  <c r="DP165" i="55" s="1"/>
  <c r="S30" i="73"/>
  <c r="DO165" i="55" s="1"/>
  <c r="R30" i="73"/>
  <c r="DN165" i="55" s="1"/>
  <c r="Q30" i="73"/>
  <c r="DM165" i="55" s="1"/>
  <c r="P30" i="73"/>
  <c r="DL165" i="55" s="1"/>
  <c r="O30" i="73"/>
  <c r="DK165" i="55" s="1"/>
  <c r="N30" i="73"/>
  <c r="DJ165" i="55" s="1"/>
  <c r="M30" i="73"/>
  <c r="DI165" i="55" s="1"/>
  <c r="L30" i="73"/>
  <c r="DH165" i="55" s="1"/>
  <c r="K30" i="73"/>
  <c r="DG165" i="55" s="1"/>
  <c r="J30" i="73"/>
  <c r="DF165" i="55" s="1"/>
  <c r="I30" i="73"/>
  <c r="DE165" i="55" s="1"/>
  <c r="H30" i="73"/>
  <c r="DD165" i="55" s="1"/>
  <c r="G30" i="73"/>
  <c r="DC165" i="55" s="1"/>
  <c r="F30" i="73"/>
  <c r="DB165" i="55" s="1"/>
  <c r="E30" i="73"/>
  <c r="D30" i="73"/>
  <c r="C30" i="73"/>
  <c r="AJ33" i="72"/>
  <c r="EF84" i="68" s="1"/>
  <c r="AI33" i="72"/>
  <c r="EE84" i="68" s="1"/>
  <c r="AH33" i="72"/>
  <c r="ED84" i="68" s="1"/>
  <c r="AG33" i="72"/>
  <c r="EC84" i="68" s="1"/>
  <c r="AF33" i="72"/>
  <c r="EB84" i="68" s="1"/>
  <c r="AE33" i="72"/>
  <c r="EA84" i="68" s="1"/>
  <c r="AD33" i="72"/>
  <c r="DZ84" i="68" s="1"/>
  <c r="AC33" i="72"/>
  <c r="DY84" i="68" s="1"/>
  <c r="AB33" i="72"/>
  <c r="DX84" i="68" s="1"/>
  <c r="AA33" i="72"/>
  <c r="DW84" i="68" s="1"/>
  <c r="Z33" i="72"/>
  <c r="DV84" i="68" s="1"/>
  <c r="Y33" i="72"/>
  <c r="DU84" i="68" s="1"/>
  <c r="X33" i="72"/>
  <c r="DT84" i="68" s="1"/>
  <c r="W33" i="72"/>
  <c r="DS84" i="68" s="1"/>
  <c r="V33" i="72"/>
  <c r="DR84" i="68" s="1"/>
  <c r="U33" i="72"/>
  <c r="DQ84" i="68" s="1"/>
  <c r="T33" i="72"/>
  <c r="DP84" i="68" s="1"/>
  <c r="S33" i="72"/>
  <c r="DO84" i="68" s="1"/>
  <c r="R33" i="72"/>
  <c r="DN84" i="68" s="1"/>
  <c r="Q33" i="72"/>
  <c r="DM84" i="68" s="1"/>
  <c r="P33" i="72"/>
  <c r="DL84" i="68" s="1"/>
  <c r="O33" i="72"/>
  <c r="DK84" i="68" s="1"/>
  <c r="N33" i="72"/>
  <c r="DJ84" i="68" s="1"/>
  <c r="M33" i="72"/>
  <c r="DI84" i="68" s="1"/>
  <c r="L33" i="72"/>
  <c r="DH84" i="68" s="1"/>
  <c r="K33" i="72"/>
  <c r="DG84" i="68" s="1"/>
  <c r="J33" i="72"/>
  <c r="DF84" i="68" s="1"/>
  <c r="I33" i="72"/>
  <c r="DE84" i="68" s="1"/>
  <c r="H33" i="72"/>
  <c r="DD84" i="68" s="1"/>
  <c r="G33" i="72"/>
  <c r="DC84" i="68" s="1"/>
  <c r="F33" i="72"/>
  <c r="DB84" i="68" s="1"/>
  <c r="E33" i="72"/>
  <c r="D33" i="72"/>
  <c r="C33" i="72"/>
  <c r="B33" i="72"/>
  <c r="AJ32" i="72"/>
  <c r="EF83" i="68" s="1"/>
  <c r="AI32" i="72"/>
  <c r="EE83" i="68" s="1"/>
  <c r="AH32" i="72"/>
  <c r="ED83" i="68" s="1"/>
  <c r="AG32" i="72"/>
  <c r="EC83" i="68" s="1"/>
  <c r="AF32" i="72"/>
  <c r="EB83" i="68" s="1"/>
  <c r="AE32" i="72"/>
  <c r="EA83" i="68" s="1"/>
  <c r="AD32" i="72"/>
  <c r="DZ83" i="68" s="1"/>
  <c r="AC32" i="72"/>
  <c r="DY83" i="68" s="1"/>
  <c r="AB32" i="72"/>
  <c r="DX83" i="68" s="1"/>
  <c r="AA32" i="72"/>
  <c r="DW83" i="68" s="1"/>
  <c r="Z32" i="72"/>
  <c r="DV83" i="68" s="1"/>
  <c r="Y32" i="72"/>
  <c r="DU83" i="68" s="1"/>
  <c r="X32" i="72"/>
  <c r="DT83" i="68" s="1"/>
  <c r="W32" i="72"/>
  <c r="DS83" i="68" s="1"/>
  <c r="V32" i="72"/>
  <c r="DR83" i="68" s="1"/>
  <c r="U32" i="72"/>
  <c r="DQ83" i="68" s="1"/>
  <c r="T32" i="72"/>
  <c r="DP83" i="68" s="1"/>
  <c r="S32" i="72"/>
  <c r="DO83" i="68" s="1"/>
  <c r="R32" i="72"/>
  <c r="DN83" i="68" s="1"/>
  <c r="Q32" i="72"/>
  <c r="DM83" i="68" s="1"/>
  <c r="P32" i="72"/>
  <c r="DL83" i="68" s="1"/>
  <c r="O32" i="72"/>
  <c r="DK83" i="68" s="1"/>
  <c r="N32" i="72"/>
  <c r="DJ83" i="68" s="1"/>
  <c r="M32" i="72"/>
  <c r="DI83" i="68" s="1"/>
  <c r="L32" i="72"/>
  <c r="DH83" i="68" s="1"/>
  <c r="K32" i="72"/>
  <c r="DG83" i="68" s="1"/>
  <c r="J32" i="72"/>
  <c r="DF83" i="68" s="1"/>
  <c r="I32" i="72"/>
  <c r="DE83" i="68" s="1"/>
  <c r="H32" i="72"/>
  <c r="DD83" i="68" s="1"/>
  <c r="G32" i="72"/>
  <c r="DC83" i="68" s="1"/>
  <c r="F32" i="72"/>
  <c r="DB83" i="68" s="1"/>
  <c r="E32" i="72"/>
  <c r="D32" i="72"/>
  <c r="C32" i="72"/>
  <c r="B32" i="72"/>
  <c r="AJ31" i="72"/>
  <c r="EF82" i="68" s="1"/>
  <c r="AI31" i="72"/>
  <c r="EE82" i="68" s="1"/>
  <c r="AH31" i="72"/>
  <c r="ED82" i="68" s="1"/>
  <c r="AG31" i="72"/>
  <c r="EC82" i="68" s="1"/>
  <c r="AF31" i="72"/>
  <c r="EB82" i="68" s="1"/>
  <c r="AE31" i="72"/>
  <c r="EA82" i="68" s="1"/>
  <c r="AD31" i="72"/>
  <c r="DZ82" i="68" s="1"/>
  <c r="AC31" i="72"/>
  <c r="DY82" i="68" s="1"/>
  <c r="AB31" i="72"/>
  <c r="DX82" i="68" s="1"/>
  <c r="AA31" i="72"/>
  <c r="DW82" i="68" s="1"/>
  <c r="Z31" i="72"/>
  <c r="DV82" i="68" s="1"/>
  <c r="Y31" i="72"/>
  <c r="DU82" i="68" s="1"/>
  <c r="X31" i="72"/>
  <c r="DT82" i="68" s="1"/>
  <c r="W31" i="72"/>
  <c r="DS82" i="68" s="1"/>
  <c r="V31" i="72"/>
  <c r="DR82" i="68" s="1"/>
  <c r="U31" i="72"/>
  <c r="DQ82" i="68" s="1"/>
  <c r="T31" i="72"/>
  <c r="DP82" i="68" s="1"/>
  <c r="S31" i="72"/>
  <c r="DO82" i="68" s="1"/>
  <c r="R31" i="72"/>
  <c r="DN82" i="68" s="1"/>
  <c r="Q31" i="72"/>
  <c r="DM82" i="68" s="1"/>
  <c r="P31" i="72"/>
  <c r="DL82" i="68" s="1"/>
  <c r="O31" i="72"/>
  <c r="DK82" i="68" s="1"/>
  <c r="N31" i="72"/>
  <c r="DJ82" i="68" s="1"/>
  <c r="M31" i="72"/>
  <c r="DI82" i="68" s="1"/>
  <c r="L31" i="72"/>
  <c r="DH82" i="68" s="1"/>
  <c r="K31" i="72"/>
  <c r="DG82" i="68" s="1"/>
  <c r="J31" i="72"/>
  <c r="DF82" i="68" s="1"/>
  <c r="I31" i="72"/>
  <c r="DE82" i="68" s="1"/>
  <c r="H31" i="72"/>
  <c r="DD82" i="68" s="1"/>
  <c r="G31" i="72"/>
  <c r="DC82" i="68" s="1"/>
  <c r="F31" i="72"/>
  <c r="DB82" i="68" s="1"/>
  <c r="E31" i="72"/>
  <c r="D31" i="72"/>
  <c r="C31" i="72"/>
  <c r="AJ30" i="72"/>
  <c r="EF81" i="68" s="1"/>
  <c r="AI30" i="72"/>
  <c r="EE81" i="68" s="1"/>
  <c r="AH30" i="72"/>
  <c r="ED81" i="68" s="1"/>
  <c r="AG30" i="72"/>
  <c r="EC81" i="68" s="1"/>
  <c r="AF30" i="72"/>
  <c r="EB81" i="68" s="1"/>
  <c r="AE30" i="72"/>
  <c r="EA81" i="68" s="1"/>
  <c r="AD30" i="72"/>
  <c r="DZ81" i="68" s="1"/>
  <c r="AC30" i="72"/>
  <c r="DY81" i="68" s="1"/>
  <c r="AB30" i="72"/>
  <c r="DX81" i="68" s="1"/>
  <c r="AA30" i="72"/>
  <c r="DW81" i="68" s="1"/>
  <c r="Z30" i="72"/>
  <c r="DV81" i="68" s="1"/>
  <c r="Y30" i="72"/>
  <c r="DU81" i="68" s="1"/>
  <c r="X30" i="72"/>
  <c r="DT81" i="68" s="1"/>
  <c r="W30" i="72"/>
  <c r="DS81" i="68" s="1"/>
  <c r="V30" i="72"/>
  <c r="DR81" i="68" s="1"/>
  <c r="U30" i="72"/>
  <c r="DQ81" i="68" s="1"/>
  <c r="T30" i="72"/>
  <c r="DP81" i="68" s="1"/>
  <c r="S30" i="72"/>
  <c r="DO81" i="68" s="1"/>
  <c r="R30" i="72"/>
  <c r="DN81" i="68" s="1"/>
  <c r="Q30" i="72"/>
  <c r="DM81" i="68" s="1"/>
  <c r="P30" i="72"/>
  <c r="DL81" i="68" s="1"/>
  <c r="O30" i="72"/>
  <c r="DK81" i="68" s="1"/>
  <c r="N30" i="72"/>
  <c r="DJ81" i="68" s="1"/>
  <c r="M30" i="72"/>
  <c r="DI81" i="68" s="1"/>
  <c r="L30" i="72"/>
  <c r="DH81" i="68" s="1"/>
  <c r="K30" i="72"/>
  <c r="DG81" i="68" s="1"/>
  <c r="J30" i="72"/>
  <c r="DF81" i="68" s="1"/>
  <c r="I30" i="72"/>
  <c r="DE81" i="68" s="1"/>
  <c r="H30" i="72"/>
  <c r="DD81" i="68" s="1"/>
  <c r="G30" i="72"/>
  <c r="DC81" i="68" s="1"/>
  <c r="F30" i="72"/>
  <c r="DB81" i="68" s="1"/>
  <c r="E30" i="72"/>
  <c r="D30" i="72"/>
  <c r="C30" i="72"/>
  <c r="AE77" i="68" l="1"/>
  <c r="Y161" i="55"/>
  <c r="AT161" i="55"/>
  <c r="AU161" i="55"/>
  <c r="AW163" i="55"/>
  <c r="W161" i="55"/>
  <c r="BQ161" i="55"/>
  <c r="AE161" i="55"/>
  <c r="BC161" i="55"/>
  <c r="BM161" i="55"/>
  <c r="AK77" i="68"/>
  <c r="BM77" i="68"/>
  <c r="G161" i="55"/>
  <c r="BN77" i="68"/>
  <c r="S161" i="55"/>
  <c r="R77" i="68"/>
  <c r="K161" i="55"/>
  <c r="BR161" i="55"/>
  <c r="Q77" i="68"/>
  <c r="P161" i="55"/>
  <c r="AI161" i="55"/>
  <c r="BS161" i="55"/>
  <c r="AN161" i="55"/>
  <c r="BF161" i="55"/>
  <c r="AU77" i="68"/>
  <c r="V161" i="55"/>
  <c r="BG161" i="55"/>
  <c r="BK161" i="55"/>
  <c r="C161" i="55"/>
  <c r="Q161" i="55"/>
  <c r="AA161" i="55"/>
  <c r="AO161" i="55"/>
  <c r="AY161" i="55"/>
  <c r="BL161" i="55"/>
  <c r="BU161" i="55"/>
  <c r="BW161" i="55"/>
  <c r="I161" i="55"/>
  <c r="U161" i="55"/>
  <c r="AG161" i="55"/>
  <c r="AS161" i="55"/>
  <c r="BE161" i="55"/>
  <c r="BO161" i="55"/>
  <c r="O161" i="55"/>
  <c r="AM161" i="55"/>
  <c r="G77" i="68"/>
  <c r="AO77" i="68"/>
  <c r="BC77" i="68"/>
  <c r="M77" i="68"/>
  <c r="AC77" i="68"/>
  <c r="AQ77" i="68"/>
  <c r="BI77" i="68"/>
  <c r="BG79" i="68"/>
  <c r="AI77" i="68"/>
  <c r="AW77" i="68"/>
  <c r="S77" i="68"/>
  <c r="BA77" i="68"/>
  <c r="E77" i="68"/>
  <c r="W77" i="68"/>
  <c r="K77" i="68"/>
  <c r="Y77" i="68"/>
  <c r="AP77" i="68"/>
  <c r="D161" i="55"/>
  <c r="AB161" i="55"/>
  <c r="AZ161" i="55"/>
  <c r="F79" i="68"/>
  <c r="BB79" i="68"/>
  <c r="E161" i="55"/>
  <c r="AC161" i="55"/>
  <c r="BA161" i="55"/>
  <c r="J161" i="55"/>
  <c r="AH161" i="55"/>
  <c r="AD77" i="68"/>
  <c r="M161" i="55"/>
  <c r="AK161" i="55"/>
  <c r="BI161" i="55"/>
  <c r="L79" i="68"/>
  <c r="X79" i="68"/>
  <c r="AJ79" i="68"/>
  <c r="AV79" i="68"/>
  <c r="BH79" i="68"/>
  <c r="DL78" i="68"/>
  <c r="DL77" i="68" s="1"/>
  <c r="DX78" i="68"/>
  <c r="DX79" i="68" s="1"/>
  <c r="DI78" i="68"/>
  <c r="DI77" i="68" s="1"/>
  <c r="DO78" i="68"/>
  <c r="DO79" i="68" s="1"/>
  <c r="DU78" i="68"/>
  <c r="DU79" i="68" s="1"/>
  <c r="EA78" i="68"/>
  <c r="EA79" i="68" s="1"/>
  <c r="DF78" i="68"/>
  <c r="DF79" i="68" s="1"/>
  <c r="DR78" i="68"/>
  <c r="DR77" i="68" s="1"/>
  <c r="DH78" i="68"/>
  <c r="DH79" i="68" s="1"/>
  <c r="DN78" i="68"/>
  <c r="DN77" i="68" s="1"/>
  <c r="DT78" i="68"/>
  <c r="DT77" i="68" s="1"/>
  <c r="DZ78" i="68"/>
  <c r="DZ79" i="68" s="1"/>
  <c r="EF78" i="68"/>
  <c r="EF77" i="68" s="1"/>
  <c r="DJ78" i="68"/>
  <c r="DJ79" i="68" s="1"/>
  <c r="DV78" i="68"/>
  <c r="DV77" i="68" s="1"/>
  <c r="DD78" i="68"/>
  <c r="DD77" i="68" s="1"/>
  <c r="DP78" i="68"/>
  <c r="DP77" i="68" s="1"/>
  <c r="ED78" i="68"/>
  <c r="ED77" i="68" s="1"/>
  <c r="EB78" i="68"/>
  <c r="EB79" i="68" s="1"/>
  <c r="B161" i="55"/>
  <c r="H161" i="55"/>
  <c r="N161" i="55"/>
  <c r="T161" i="55"/>
  <c r="Z161" i="55"/>
  <c r="AF161" i="55"/>
  <c r="AL161" i="55"/>
  <c r="AR161" i="55"/>
  <c r="AX161" i="55"/>
  <c r="BD161" i="55"/>
  <c r="BJ161" i="55"/>
  <c r="BP161" i="55"/>
  <c r="BV161" i="55"/>
  <c r="F163" i="55"/>
  <c r="L163" i="55"/>
  <c r="R163" i="55"/>
  <c r="X163" i="55"/>
  <c r="AD163" i="55"/>
  <c r="AJ163" i="55"/>
  <c r="AP163" i="55"/>
  <c r="AV163" i="55"/>
  <c r="BB163" i="55"/>
  <c r="BH163" i="55"/>
  <c r="BN163" i="55"/>
  <c r="BT163" i="55"/>
  <c r="BZ163" i="55"/>
  <c r="DB78" i="68"/>
  <c r="DB79" i="68" s="1"/>
  <c r="DG78" i="68"/>
  <c r="DG79" i="68" s="1"/>
  <c r="DM78" i="68"/>
  <c r="DM79" i="68" s="1"/>
  <c r="DS78" i="68"/>
  <c r="DS79" i="68" s="1"/>
  <c r="DY78" i="68"/>
  <c r="DY79" i="68" s="1"/>
  <c r="EE78" i="68"/>
  <c r="EE79" i="68" s="1"/>
  <c r="DA84" i="68"/>
  <c r="DE78" i="68"/>
  <c r="DK78" i="68"/>
  <c r="DQ78" i="68"/>
  <c r="DQ79" i="68" s="1"/>
  <c r="DW78" i="68"/>
  <c r="DW79" i="68" s="1"/>
  <c r="EC78" i="68"/>
  <c r="EC79" i="68" s="1"/>
  <c r="DA81" i="68"/>
  <c r="DA82" i="68"/>
  <c r="DA83" i="68"/>
  <c r="DA76" i="68"/>
  <c r="B77" i="68"/>
  <c r="H77" i="68"/>
  <c r="N77" i="68"/>
  <c r="T77" i="68"/>
  <c r="Z77" i="68"/>
  <c r="AF77" i="68"/>
  <c r="AL77" i="68"/>
  <c r="AR77" i="68"/>
  <c r="AX77" i="68"/>
  <c r="BD77" i="68"/>
  <c r="BJ77" i="68"/>
  <c r="BP77" i="68"/>
  <c r="DC78" i="68"/>
  <c r="C77" i="68"/>
  <c r="I77" i="68"/>
  <c r="O77" i="68"/>
  <c r="U77" i="68"/>
  <c r="AA77" i="68"/>
  <c r="AG77" i="68"/>
  <c r="AM77" i="68"/>
  <c r="AS77" i="68"/>
  <c r="AY77" i="68"/>
  <c r="BE77" i="68"/>
  <c r="BK77" i="68"/>
  <c r="D77" i="68"/>
  <c r="J77" i="68"/>
  <c r="P77" i="68"/>
  <c r="V77" i="68"/>
  <c r="AB77" i="68"/>
  <c r="AH77" i="68"/>
  <c r="AN77" i="68"/>
  <c r="AT77" i="68"/>
  <c r="AZ77" i="68"/>
  <c r="BF77" i="68"/>
  <c r="BL77" i="68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AG31" i="56"/>
  <c r="AH31" i="56"/>
  <c r="AI31" i="56"/>
  <c r="AJ31" i="56"/>
  <c r="B32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AG32" i="56"/>
  <c r="AH32" i="56"/>
  <c r="AI32" i="56"/>
  <c r="AJ32" i="56"/>
  <c r="DY162" i="55" l="1"/>
  <c r="DI79" i="68"/>
  <c r="DA168" i="55"/>
  <c r="DA167" i="55"/>
  <c r="DE162" i="55"/>
  <c r="DF162" i="55"/>
  <c r="DZ162" i="55"/>
  <c r="DL162" i="55"/>
  <c r="DL161" i="55" s="1"/>
  <c r="DR162" i="55"/>
  <c r="DR163" i="55" s="1"/>
  <c r="DT162" i="55"/>
  <c r="DT161" i="55" s="1"/>
  <c r="DH162" i="55"/>
  <c r="EF162" i="55"/>
  <c r="EF161" i="55" s="1"/>
  <c r="DN162" i="55"/>
  <c r="DN163" i="55" s="1"/>
  <c r="DQ162" i="55"/>
  <c r="DK162" i="55"/>
  <c r="EC162" i="55"/>
  <c r="DW162" i="55"/>
  <c r="DP79" i="68"/>
  <c r="DT79" i="68"/>
  <c r="DG162" i="55"/>
  <c r="DR79" i="68"/>
  <c r="DB162" i="55"/>
  <c r="DO162" i="55"/>
  <c r="DS162" i="55"/>
  <c r="DD162" i="55"/>
  <c r="DD163" i="55" s="1"/>
  <c r="DO77" i="68"/>
  <c r="EA162" i="55"/>
  <c r="ED162" i="55"/>
  <c r="ED161" i="55" s="1"/>
  <c r="DA166" i="55"/>
  <c r="DU162" i="55"/>
  <c r="DX162" i="55"/>
  <c r="EE162" i="55"/>
  <c r="DI162" i="55"/>
  <c r="DI161" i="55" s="1"/>
  <c r="EB162" i="55"/>
  <c r="DV79" i="68"/>
  <c r="DV162" i="55"/>
  <c r="DV161" i="55" s="1"/>
  <c r="DH77" i="68"/>
  <c r="DL79" i="68"/>
  <c r="DP162" i="55"/>
  <c r="DP163" i="55" s="1"/>
  <c r="EA77" i="68"/>
  <c r="DX77" i="68"/>
  <c r="DJ162" i="55"/>
  <c r="DM162" i="55"/>
  <c r="DJ77" i="68"/>
  <c r="DD79" i="68"/>
  <c r="DF77" i="68"/>
  <c r="DU77" i="68"/>
  <c r="EB77" i="68"/>
  <c r="EE77" i="68"/>
  <c r="ED79" i="68"/>
  <c r="DN79" i="68"/>
  <c r="DA165" i="55"/>
  <c r="EF79" i="68"/>
  <c r="DZ77" i="68"/>
  <c r="DC162" i="55"/>
  <c r="EC77" i="68"/>
  <c r="DA78" i="68"/>
  <c r="DA77" i="68" s="1"/>
  <c r="DB77" i="68"/>
  <c r="DQ77" i="68"/>
  <c r="DY77" i="68"/>
  <c r="DK79" i="68"/>
  <c r="DK77" i="68"/>
  <c r="DS77" i="68"/>
  <c r="DE79" i="68"/>
  <c r="DE77" i="68"/>
  <c r="DW77" i="68"/>
  <c r="DM77" i="68"/>
  <c r="DG77" i="68"/>
  <c r="DC77" i="68"/>
  <c r="DC79" i="68"/>
  <c r="DE161" i="55" l="1"/>
  <c r="DY163" i="55"/>
  <c r="DZ163" i="55"/>
  <c r="DF163" i="55"/>
  <c r="DL163" i="55"/>
  <c r="DR161" i="55"/>
  <c r="DT163" i="55"/>
  <c r="DH163" i="55"/>
  <c r="EF163" i="55"/>
  <c r="DN161" i="55"/>
  <c r="DQ161" i="55"/>
  <c r="DU161" i="55"/>
  <c r="DK161" i="55"/>
  <c r="DG163" i="55"/>
  <c r="DS161" i="55"/>
  <c r="DD161" i="55"/>
  <c r="DO161" i="55"/>
  <c r="DA162" i="55"/>
  <c r="DM161" i="55"/>
  <c r="DH161" i="55"/>
  <c r="DO163" i="55"/>
  <c r="ED163" i="55"/>
  <c r="DX163" i="55"/>
  <c r="DV163" i="55"/>
  <c r="EA163" i="55"/>
  <c r="EB163" i="55"/>
  <c r="DI163" i="55"/>
  <c r="DU163" i="55"/>
  <c r="DX161" i="55"/>
  <c r="DP161" i="55"/>
  <c r="EA161" i="55"/>
  <c r="DJ163" i="55"/>
  <c r="DJ161" i="55"/>
  <c r="EB161" i="55"/>
  <c r="DF161" i="55"/>
  <c r="DC161" i="55"/>
  <c r="DE163" i="55"/>
  <c r="EE163" i="55"/>
  <c r="EE161" i="55"/>
  <c r="DC163" i="55"/>
  <c r="DG161" i="55"/>
  <c r="DK163" i="55"/>
  <c r="DY161" i="55"/>
  <c r="DW163" i="55"/>
  <c r="DW161" i="55"/>
  <c r="DZ161" i="55"/>
  <c r="DB161" i="55"/>
  <c r="DB163" i="55"/>
  <c r="DA160" i="55"/>
  <c r="EC161" i="55"/>
  <c r="EC163" i="55"/>
  <c r="DM163" i="55"/>
  <c r="DS163" i="55"/>
  <c r="DQ163" i="55"/>
  <c r="DA79" i="68"/>
  <c r="CI215" i="8"/>
  <c r="CI220" i="8"/>
  <c r="CI221" i="8"/>
  <c r="CI222" i="8"/>
  <c r="CI223" i="8"/>
  <c r="CI217" i="8" l="1"/>
  <c r="CI216" i="8" s="1"/>
  <c r="DA163" i="55"/>
  <c r="CI80" i="69"/>
  <c r="CI163" i="68"/>
  <c r="DA161" i="55"/>
  <c r="CI249" i="55"/>
  <c r="CI250" i="55" s="1"/>
  <c r="CH50" i="69"/>
  <c r="CI218" i="8" l="1"/>
  <c r="CH49" i="69"/>
  <c r="CH78" i="69" s="1"/>
  <c r="CH79" i="69"/>
  <c r="CI248" i="55"/>
  <c r="C31" i="65"/>
  <c r="D31" i="65"/>
  <c r="E31" i="65"/>
  <c r="F31" i="65"/>
  <c r="DB137" i="55" s="1"/>
  <c r="G31" i="65"/>
  <c r="DC137" i="55" s="1"/>
  <c r="H31" i="65"/>
  <c r="DD137" i="55" s="1"/>
  <c r="I31" i="65"/>
  <c r="DE137" i="55" s="1"/>
  <c r="J31" i="65"/>
  <c r="DF137" i="55" s="1"/>
  <c r="K31" i="65"/>
  <c r="DG137" i="55" s="1"/>
  <c r="L31" i="65"/>
  <c r="DH137" i="55" s="1"/>
  <c r="M31" i="65"/>
  <c r="DI137" i="55" s="1"/>
  <c r="N31" i="65"/>
  <c r="DJ137" i="55" s="1"/>
  <c r="O31" i="65"/>
  <c r="DK137" i="55" s="1"/>
  <c r="P31" i="65"/>
  <c r="DL137" i="55" s="1"/>
  <c r="Q31" i="65"/>
  <c r="DM137" i="55" s="1"/>
  <c r="R31" i="65"/>
  <c r="DN137" i="55" s="1"/>
  <c r="S31" i="65"/>
  <c r="DO137" i="55" s="1"/>
  <c r="T31" i="65"/>
  <c r="DP137" i="55" s="1"/>
  <c r="U31" i="65"/>
  <c r="DQ137" i="55" s="1"/>
  <c r="V31" i="65"/>
  <c r="DR137" i="55" s="1"/>
  <c r="W31" i="65"/>
  <c r="DS137" i="55" s="1"/>
  <c r="X31" i="65"/>
  <c r="DT137" i="55" s="1"/>
  <c r="Y31" i="65"/>
  <c r="DU137" i="55" s="1"/>
  <c r="Z31" i="65"/>
  <c r="DV137" i="55" s="1"/>
  <c r="AA31" i="65"/>
  <c r="DW137" i="55" s="1"/>
  <c r="AB31" i="65"/>
  <c r="DX137" i="55" s="1"/>
  <c r="AC31" i="65"/>
  <c r="DY137" i="55" s="1"/>
  <c r="AD31" i="65"/>
  <c r="DZ137" i="55" s="1"/>
  <c r="AE31" i="65"/>
  <c r="EA137" i="55" s="1"/>
  <c r="AF31" i="65"/>
  <c r="EB137" i="55" s="1"/>
  <c r="AG31" i="65"/>
  <c r="EC137" i="55" s="1"/>
  <c r="AH31" i="65"/>
  <c r="ED137" i="55" s="1"/>
  <c r="AI31" i="65"/>
  <c r="EE137" i="55" s="1"/>
  <c r="AJ31" i="65"/>
  <c r="EF137" i="55" s="1"/>
  <c r="B32" i="65"/>
  <c r="C32" i="65"/>
  <c r="D32" i="65"/>
  <c r="E32" i="65"/>
  <c r="F32" i="65"/>
  <c r="DB138" i="55" s="1"/>
  <c r="G32" i="65"/>
  <c r="DC138" i="55" s="1"/>
  <c r="H32" i="65"/>
  <c r="DD138" i="55" s="1"/>
  <c r="I32" i="65"/>
  <c r="DE138" i="55" s="1"/>
  <c r="J32" i="65"/>
  <c r="DF138" i="55" s="1"/>
  <c r="K32" i="65"/>
  <c r="DG138" i="55" s="1"/>
  <c r="L32" i="65"/>
  <c r="DH138" i="55" s="1"/>
  <c r="M32" i="65"/>
  <c r="DI138" i="55" s="1"/>
  <c r="N32" i="65"/>
  <c r="DJ138" i="55" s="1"/>
  <c r="O32" i="65"/>
  <c r="DK138" i="55" s="1"/>
  <c r="P32" i="65"/>
  <c r="DL138" i="55" s="1"/>
  <c r="Q32" i="65"/>
  <c r="DM138" i="55" s="1"/>
  <c r="R32" i="65"/>
  <c r="DN138" i="55" s="1"/>
  <c r="S32" i="65"/>
  <c r="DO138" i="55" s="1"/>
  <c r="T32" i="65"/>
  <c r="DP138" i="55" s="1"/>
  <c r="U32" i="65"/>
  <c r="DQ138" i="55" s="1"/>
  <c r="V32" i="65"/>
  <c r="DR138" i="55" s="1"/>
  <c r="W32" i="65"/>
  <c r="DS138" i="55" s="1"/>
  <c r="X32" i="65"/>
  <c r="DT138" i="55" s="1"/>
  <c r="Y32" i="65"/>
  <c r="DU138" i="55" s="1"/>
  <c r="Z32" i="65"/>
  <c r="DV138" i="55" s="1"/>
  <c r="AA32" i="65"/>
  <c r="DW138" i="55" s="1"/>
  <c r="AB32" i="65"/>
  <c r="DX138" i="55" s="1"/>
  <c r="AC32" i="65"/>
  <c r="DY138" i="55" s="1"/>
  <c r="AD32" i="65"/>
  <c r="DZ138" i="55" s="1"/>
  <c r="AE32" i="65"/>
  <c r="EA138" i="55" s="1"/>
  <c r="AF32" i="65"/>
  <c r="EB138" i="55" s="1"/>
  <c r="AG32" i="65"/>
  <c r="EC138" i="55" s="1"/>
  <c r="AH32" i="65"/>
  <c r="ED138" i="55" s="1"/>
  <c r="AI32" i="65"/>
  <c r="EE138" i="55" s="1"/>
  <c r="AJ32" i="65"/>
  <c r="EF138" i="55" s="1"/>
  <c r="B33" i="65"/>
  <c r="C33" i="65"/>
  <c r="D33" i="65"/>
  <c r="E33" i="65"/>
  <c r="F33" i="65"/>
  <c r="DB139" i="55" s="1"/>
  <c r="G33" i="65"/>
  <c r="DC139" i="55" s="1"/>
  <c r="H33" i="65"/>
  <c r="DD139" i="55" s="1"/>
  <c r="I33" i="65"/>
  <c r="DE139" i="55" s="1"/>
  <c r="J33" i="65"/>
  <c r="DF139" i="55" s="1"/>
  <c r="K33" i="65"/>
  <c r="DG139" i="55" s="1"/>
  <c r="L33" i="65"/>
  <c r="DH139" i="55" s="1"/>
  <c r="M33" i="65"/>
  <c r="DI139" i="55" s="1"/>
  <c r="N33" i="65"/>
  <c r="DJ139" i="55" s="1"/>
  <c r="O33" i="65"/>
  <c r="DK139" i="55" s="1"/>
  <c r="P33" i="65"/>
  <c r="DL139" i="55" s="1"/>
  <c r="Q33" i="65"/>
  <c r="DM139" i="55" s="1"/>
  <c r="R33" i="65"/>
  <c r="DN139" i="55" s="1"/>
  <c r="S33" i="65"/>
  <c r="DO139" i="55" s="1"/>
  <c r="T33" i="65"/>
  <c r="DP139" i="55" s="1"/>
  <c r="U33" i="65"/>
  <c r="DQ139" i="55" s="1"/>
  <c r="V33" i="65"/>
  <c r="DR139" i="55" s="1"/>
  <c r="W33" i="65"/>
  <c r="DS139" i="55" s="1"/>
  <c r="X33" i="65"/>
  <c r="DT139" i="55" s="1"/>
  <c r="Y33" i="65"/>
  <c r="DU139" i="55" s="1"/>
  <c r="Z33" i="65"/>
  <c r="DV139" i="55" s="1"/>
  <c r="AA33" i="65"/>
  <c r="DW139" i="55" s="1"/>
  <c r="AB33" i="65"/>
  <c r="DX139" i="55" s="1"/>
  <c r="AC33" i="65"/>
  <c r="DY139" i="55" s="1"/>
  <c r="AD33" i="65"/>
  <c r="DZ139" i="55" s="1"/>
  <c r="AE33" i="65"/>
  <c r="EA139" i="55" s="1"/>
  <c r="AF33" i="65"/>
  <c r="EB139" i="55" s="1"/>
  <c r="AG33" i="65"/>
  <c r="EC139" i="55" s="1"/>
  <c r="AH33" i="65"/>
  <c r="ED139" i="55" s="1"/>
  <c r="AI33" i="65"/>
  <c r="EE139" i="55" s="1"/>
  <c r="AJ33" i="65"/>
  <c r="EF139" i="55" s="1"/>
  <c r="AJ33" i="71" l="1"/>
  <c r="AI33" i="71"/>
  <c r="EE28" i="69" s="1"/>
  <c r="AH33" i="71"/>
  <c r="ED28" i="69" s="1"/>
  <c r="AG33" i="71"/>
  <c r="EC28" i="69" s="1"/>
  <c r="AF33" i="71"/>
  <c r="EB28" i="69" s="1"/>
  <c r="AE33" i="71"/>
  <c r="EA28" i="69" s="1"/>
  <c r="AD33" i="71"/>
  <c r="DZ28" i="69" s="1"/>
  <c r="AC33" i="71"/>
  <c r="DY28" i="69" s="1"/>
  <c r="AB33" i="71"/>
  <c r="DX28" i="69" s="1"/>
  <c r="AA33" i="71"/>
  <c r="DW28" i="69" s="1"/>
  <c r="Z33" i="71"/>
  <c r="DV28" i="69" s="1"/>
  <c r="Y33" i="71"/>
  <c r="DU28" i="69" s="1"/>
  <c r="X33" i="71"/>
  <c r="DT28" i="69" s="1"/>
  <c r="W33" i="71"/>
  <c r="DS28" i="69" s="1"/>
  <c r="V33" i="71"/>
  <c r="DR28" i="69" s="1"/>
  <c r="U33" i="71"/>
  <c r="DQ28" i="69" s="1"/>
  <c r="T33" i="71"/>
  <c r="DP28" i="69" s="1"/>
  <c r="S33" i="71"/>
  <c r="DO28" i="69" s="1"/>
  <c r="R33" i="71"/>
  <c r="DN28" i="69" s="1"/>
  <c r="Q33" i="71"/>
  <c r="DM28" i="69" s="1"/>
  <c r="P33" i="71"/>
  <c r="DL28" i="69" s="1"/>
  <c r="O33" i="71"/>
  <c r="DK28" i="69" s="1"/>
  <c r="N33" i="71"/>
  <c r="DJ28" i="69" s="1"/>
  <c r="M33" i="71"/>
  <c r="DI28" i="69" s="1"/>
  <c r="L33" i="71"/>
  <c r="DH28" i="69" s="1"/>
  <c r="K33" i="71"/>
  <c r="DG28" i="69" s="1"/>
  <c r="J33" i="71"/>
  <c r="DF28" i="69" s="1"/>
  <c r="I33" i="71"/>
  <c r="DE28" i="69" s="1"/>
  <c r="H33" i="71"/>
  <c r="DD28" i="69" s="1"/>
  <c r="G33" i="71"/>
  <c r="DC28" i="69" s="1"/>
  <c r="F33" i="71"/>
  <c r="DB28" i="69" s="1"/>
  <c r="E33" i="71"/>
  <c r="D33" i="71"/>
  <c r="C33" i="71"/>
  <c r="B33" i="71"/>
  <c r="AJ32" i="71"/>
  <c r="AI32" i="71"/>
  <c r="EE27" i="69" s="1"/>
  <c r="AH32" i="71"/>
  <c r="ED27" i="69" s="1"/>
  <c r="AG32" i="71"/>
  <c r="EC27" i="69" s="1"/>
  <c r="AF32" i="71"/>
  <c r="EB27" i="69" s="1"/>
  <c r="AE32" i="71"/>
  <c r="EA27" i="69" s="1"/>
  <c r="AD32" i="71"/>
  <c r="DZ27" i="69" s="1"/>
  <c r="AC32" i="71"/>
  <c r="DY27" i="69" s="1"/>
  <c r="AB32" i="71"/>
  <c r="DX27" i="69" s="1"/>
  <c r="AA32" i="71"/>
  <c r="DW27" i="69" s="1"/>
  <c r="Z32" i="71"/>
  <c r="DV27" i="69" s="1"/>
  <c r="Y32" i="71"/>
  <c r="DU27" i="69" s="1"/>
  <c r="X32" i="71"/>
  <c r="DT27" i="69" s="1"/>
  <c r="W32" i="71"/>
  <c r="DS27" i="69" s="1"/>
  <c r="V32" i="71"/>
  <c r="DR27" i="69" s="1"/>
  <c r="U32" i="71"/>
  <c r="DQ27" i="69" s="1"/>
  <c r="T32" i="71"/>
  <c r="DP27" i="69" s="1"/>
  <c r="S32" i="71"/>
  <c r="DO27" i="69" s="1"/>
  <c r="R32" i="71"/>
  <c r="DN27" i="69" s="1"/>
  <c r="Q32" i="71"/>
  <c r="DM27" i="69" s="1"/>
  <c r="P32" i="71"/>
  <c r="DL27" i="69" s="1"/>
  <c r="O32" i="71"/>
  <c r="DK27" i="69" s="1"/>
  <c r="N32" i="71"/>
  <c r="DJ27" i="69" s="1"/>
  <c r="M32" i="71"/>
  <c r="DI27" i="69" s="1"/>
  <c r="L32" i="71"/>
  <c r="DH27" i="69" s="1"/>
  <c r="K32" i="71"/>
  <c r="DG27" i="69" s="1"/>
  <c r="J32" i="71"/>
  <c r="DF27" i="69" s="1"/>
  <c r="I32" i="71"/>
  <c r="DE27" i="69" s="1"/>
  <c r="H32" i="71"/>
  <c r="DD27" i="69" s="1"/>
  <c r="G32" i="71"/>
  <c r="DC27" i="69" s="1"/>
  <c r="F32" i="71"/>
  <c r="DB27" i="69" s="1"/>
  <c r="E32" i="71"/>
  <c r="D32" i="71"/>
  <c r="C32" i="71"/>
  <c r="B32" i="71"/>
  <c r="AJ31" i="71"/>
  <c r="AI31" i="71"/>
  <c r="EE26" i="69" s="1"/>
  <c r="AH31" i="71"/>
  <c r="ED26" i="69" s="1"/>
  <c r="AG31" i="71"/>
  <c r="EC26" i="69" s="1"/>
  <c r="AF31" i="71"/>
  <c r="EB26" i="69" s="1"/>
  <c r="AE31" i="71"/>
  <c r="EA26" i="69" s="1"/>
  <c r="AD31" i="71"/>
  <c r="DZ26" i="69" s="1"/>
  <c r="AC31" i="71"/>
  <c r="DY26" i="69" s="1"/>
  <c r="AB31" i="71"/>
  <c r="DX26" i="69" s="1"/>
  <c r="AA31" i="71"/>
  <c r="DW26" i="69" s="1"/>
  <c r="Z31" i="71"/>
  <c r="DV26" i="69" s="1"/>
  <c r="Y31" i="71"/>
  <c r="DU26" i="69" s="1"/>
  <c r="X31" i="71"/>
  <c r="DT26" i="69" s="1"/>
  <c r="W31" i="71"/>
  <c r="DS26" i="69" s="1"/>
  <c r="V31" i="71"/>
  <c r="DR26" i="69" s="1"/>
  <c r="U31" i="71"/>
  <c r="DQ26" i="69" s="1"/>
  <c r="T31" i="71"/>
  <c r="DP26" i="69" s="1"/>
  <c r="S31" i="71"/>
  <c r="DO26" i="69" s="1"/>
  <c r="R31" i="71"/>
  <c r="DN26" i="69" s="1"/>
  <c r="Q31" i="71"/>
  <c r="DM26" i="69" s="1"/>
  <c r="P31" i="71"/>
  <c r="DL26" i="69" s="1"/>
  <c r="O31" i="71"/>
  <c r="DK26" i="69" s="1"/>
  <c r="N31" i="71"/>
  <c r="DJ26" i="69" s="1"/>
  <c r="M31" i="71"/>
  <c r="DI26" i="69" s="1"/>
  <c r="L31" i="71"/>
  <c r="DH26" i="69" s="1"/>
  <c r="K31" i="71"/>
  <c r="DG26" i="69" s="1"/>
  <c r="J31" i="71"/>
  <c r="DF26" i="69" s="1"/>
  <c r="I31" i="71"/>
  <c r="DE26" i="69" s="1"/>
  <c r="H31" i="71"/>
  <c r="DD26" i="69" s="1"/>
  <c r="G31" i="71"/>
  <c r="DC26" i="69" s="1"/>
  <c r="F31" i="71"/>
  <c r="DB26" i="69" s="1"/>
  <c r="E31" i="71"/>
  <c r="D31" i="71"/>
  <c r="C31" i="71"/>
  <c r="AJ30" i="71"/>
  <c r="AI30" i="71"/>
  <c r="EE25" i="69" s="1"/>
  <c r="AH30" i="71"/>
  <c r="ED25" i="69" s="1"/>
  <c r="AG30" i="71"/>
  <c r="EC25" i="69" s="1"/>
  <c r="AF30" i="71"/>
  <c r="EB25" i="69" s="1"/>
  <c r="AE30" i="71"/>
  <c r="EA25" i="69" s="1"/>
  <c r="AD30" i="71"/>
  <c r="DZ25" i="69" s="1"/>
  <c r="AC30" i="71"/>
  <c r="DY25" i="69" s="1"/>
  <c r="AB30" i="71"/>
  <c r="DX25" i="69" s="1"/>
  <c r="AA30" i="71"/>
  <c r="DW25" i="69" s="1"/>
  <c r="Z30" i="71"/>
  <c r="DV25" i="69" s="1"/>
  <c r="Y30" i="71"/>
  <c r="DU25" i="69" s="1"/>
  <c r="X30" i="71"/>
  <c r="DT25" i="69" s="1"/>
  <c r="W30" i="71"/>
  <c r="DS25" i="69" s="1"/>
  <c r="V30" i="71"/>
  <c r="DR25" i="69" s="1"/>
  <c r="U30" i="71"/>
  <c r="DQ25" i="69" s="1"/>
  <c r="T30" i="71"/>
  <c r="DP25" i="69" s="1"/>
  <c r="S30" i="71"/>
  <c r="DO25" i="69" s="1"/>
  <c r="R30" i="71"/>
  <c r="DN25" i="69" s="1"/>
  <c r="Q30" i="71"/>
  <c r="DM25" i="69" s="1"/>
  <c r="P30" i="71"/>
  <c r="DL25" i="69" s="1"/>
  <c r="O30" i="71"/>
  <c r="DK25" i="69" s="1"/>
  <c r="N30" i="71"/>
  <c r="DJ25" i="69" s="1"/>
  <c r="M30" i="71"/>
  <c r="DI25" i="69" s="1"/>
  <c r="L30" i="71"/>
  <c r="DH25" i="69" s="1"/>
  <c r="K30" i="71"/>
  <c r="DG25" i="69" s="1"/>
  <c r="J30" i="71"/>
  <c r="DF25" i="69" s="1"/>
  <c r="I30" i="71"/>
  <c r="DE25" i="69" s="1"/>
  <c r="H30" i="71"/>
  <c r="DD25" i="69" s="1"/>
  <c r="G30" i="71"/>
  <c r="DC25" i="69" s="1"/>
  <c r="F30" i="71"/>
  <c r="DB25" i="69" s="1"/>
  <c r="E30" i="71"/>
  <c r="D30" i="71"/>
  <c r="C30" i="71"/>
  <c r="AJ33" i="70"/>
  <c r="EF56" i="68" s="1"/>
  <c r="AI33" i="70"/>
  <c r="EE56" i="68" s="1"/>
  <c r="AH33" i="70"/>
  <c r="ED56" i="68" s="1"/>
  <c r="AG33" i="70"/>
  <c r="EC56" i="68" s="1"/>
  <c r="AF33" i="70"/>
  <c r="EB56" i="68" s="1"/>
  <c r="AE33" i="70"/>
  <c r="EA56" i="68" s="1"/>
  <c r="AD33" i="70"/>
  <c r="DZ56" i="68" s="1"/>
  <c r="AC33" i="70"/>
  <c r="DY56" i="68" s="1"/>
  <c r="AB33" i="70"/>
  <c r="DX56" i="68" s="1"/>
  <c r="AA33" i="70"/>
  <c r="DW56" i="68" s="1"/>
  <c r="Z33" i="70"/>
  <c r="DV56" i="68" s="1"/>
  <c r="Y33" i="70"/>
  <c r="DU56" i="68" s="1"/>
  <c r="X33" i="70"/>
  <c r="DT56" i="68" s="1"/>
  <c r="W33" i="70"/>
  <c r="DS56" i="68" s="1"/>
  <c r="V33" i="70"/>
  <c r="DR56" i="68" s="1"/>
  <c r="U33" i="70"/>
  <c r="DQ56" i="68" s="1"/>
  <c r="T33" i="70"/>
  <c r="DP56" i="68" s="1"/>
  <c r="S33" i="70"/>
  <c r="DO56" i="68" s="1"/>
  <c r="R33" i="70"/>
  <c r="DN56" i="68" s="1"/>
  <c r="Q33" i="70"/>
  <c r="DM56" i="68" s="1"/>
  <c r="P33" i="70"/>
  <c r="DL56" i="68" s="1"/>
  <c r="O33" i="70"/>
  <c r="DK56" i="68" s="1"/>
  <c r="N33" i="70"/>
  <c r="DJ56" i="68" s="1"/>
  <c r="M33" i="70"/>
  <c r="DI56" i="68" s="1"/>
  <c r="L33" i="70"/>
  <c r="DH56" i="68" s="1"/>
  <c r="K33" i="70"/>
  <c r="DG56" i="68" s="1"/>
  <c r="J33" i="70"/>
  <c r="DF56" i="68" s="1"/>
  <c r="I33" i="70"/>
  <c r="DE56" i="68" s="1"/>
  <c r="H33" i="70"/>
  <c r="DD56" i="68" s="1"/>
  <c r="G33" i="70"/>
  <c r="DC56" i="68" s="1"/>
  <c r="F33" i="70"/>
  <c r="DB56" i="68" s="1"/>
  <c r="E33" i="70"/>
  <c r="D33" i="70"/>
  <c r="C33" i="70"/>
  <c r="B33" i="70"/>
  <c r="AJ32" i="70"/>
  <c r="EF55" i="68" s="1"/>
  <c r="AI32" i="70"/>
  <c r="EE55" i="68" s="1"/>
  <c r="AH32" i="70"/>
  <c r="ED55" i="68" s="1"/>
  <c r="AG32" i="70"/>
  <c r="EC55" i="68" s="1"/>
  <c r="AF32" i="70"/>
  <c r="EB55" i="68" s="1"/>
  <c r="AE32" i="70"/>
  <c r="EA55" i="68" s="1"/>
  <c r="AD32" i="70"/>
  <c r="DZ55" i="68" s="1"/>
  <c r="AC32" i="70"/>
  <c r="DY55" i="68" s="1"/>
  <c r="AB32" i="70"/>
  <c r="DX55" i="68" s="1"/>
  <c r="AA32" i="70"/>
  <c r="DW55" i="68" s="1"/>
  <c r="Z32" i="70"/>
  <c r="DV55" i="68" s="1"/>
  <c r="Y32" i="70"/>
  <c r="DU55" i="68" s="1"/>
  <c r="X32" i="70"/>
  <c r="DT55" i="68" s="1"/>
  <c r="W32" i="70"/>
  <c r="DS55" i="68" s="1"/>
  <c r="V32" i="70"/>
  <c r="DR55" i="68" s="1"/>
  <c r="U32" i="70"/>
  <c r="DQ55" i="68" s="1"/>
  <c r="T32" i="70"/>
  <c r="DP55" i="68" s="1"/>
  <c r="S32" i="70"/>
  <c r="DO55" i="68" s="1"/>
  <c r="R32" i="70"/>
  <c r="DN55" i="68" s="1"/>
  <c r="Q32" i="70"/>
  <c r="DM55" i="68" s="1"/>
  <c r="P32" i="70"/>
  <c r="DL55" i="68" s="1"/>
  <c r="O32" i="70"/>
  <c r="DK55" i="68" s="1"/>
  <c r="N32" i="70"/>
  <c r="DJ55" i="68" s="1"/>
  <c r="M32" i="70"/>
  <c r="DI55" i="68" s="1"/>
  <c r="L32" i="70"/>
  <c r="DH55" i="68" s="1"/>
  <c r="K32" i="70"/>
  <c r="DG55" i="68" s="1"/>
  <c r="J32" i="70"/>
  <c r="DF55" i="68" s="1"/>
  <c r="I32" i="70"/>
  <c r="DE55" i="68" s="1"/>
  <c r="H32" i="70"/>
  <c r="DD55" i="68" s="1"/>
  <c r="G32" i="70"/>
  <c r="DC55" i="68" s="1"/>
  <c r="F32" i="70"/>
  <c r="DB55" i="68" s="1"/>
  <c r="E32" i="70"/>
  <c r="D32" i="70"/>
  <c r="C32" i="70"/>
  <c r="B32" i="70"/>
  <c r="AJ31" i="70"/>
  <c r="EF54" i="68" s="1"/>
  <c r="AI31" i="70"/>
  <c r="EE54" i="68" s="1"/>
  <c r="AH31" i="70"/>
  <c r="ED54" i="68" s="1"/>
  <c r="AG31" i="70"/>
  <c r="EC54" i="68" s="1"/>
  <c r="AF31" i="70"/>
  <c r="EB54" i="68" s="1"/>
  <c r="AE31" i="70"/>
  <c r="EA54" i="68" s="1"/>
  <c r="AD31" i="70"/>
  <c r="DZ54" i="68" s="1"/>
  <c r="AC31" i="70"/>
  <c r="DY54" i="68" s="1"/>
  <c r="AB31" i="70"/>
  <c r="DX54" i="68" s="1"/>
  <c r="AA31" i="70"/>
  <c r="DW54" i="68" s="1"/>
  <c r="Z31" i="70"/>
  <c r="DV54" i="68" s="1"/>
  <c r="Y31" i="70"/>
  <c r="DU54" i="68" s="1"/>
  <c r="X31" i="70"/>
  <c r="DT54" i="68" s="1"/>
  <c r="W31" i="70"/>
  <c r="DS54" i="68" s="1"/>
  <c r="V31" i="70"/>
  <c r="DR54" i="68" s="1"/>
  <c r="U31" i="70"/>
  <c r="DQ54" i="68" s="1"/>
  <c r="T31" i="70"/>
  <c r="DP54" i="68" s="1"/>
  <c r="S31" i="70"/>
  <c r="DO54" i="68" s="1"/>
  <c r="R31" i="70"/>
  <c r="DN54" i="68" s="1"/>
  <c r="Q31" i="70"/>
  <c r="DM54" i="68" s="1"/>
  <c r="P31" i="70"/>
  <c r="DL54" i="68" s="1"/>
  <c r="O31" i="70"/>
  <c r="DK54" i="68" s="1"/>
  <c r="N31" i="70"/>
  <c r="DJ54" i="68" s="1"/>
  <c r="M31" i="70"/>
  <c r="DI54" i="68" s="1"/>
  <c r="L31" i="70"/>
  <c r="DH54" i="68" s="1"/>
  <c r="K31" i="70"/>
  <c r="DG54" i="68" s="1"/>
  <c r="J31" i="70"/>
  <c r="DF54" i="68" s="1"/>
  <c r="I31" i="70"/>
  <c r="DE54" i="68" s="1"/>
  <c r="H31" i="70"/>
  <c r="DD54" i="68" s="1"/>
  <c r="G31" i="70"/>
  <c r="DC54" i="68" s="1"/>
  <c r="F31" i="70"/>
  <c r="DB54" i="68" s="1"/>
  <c r="E31" i="70"/>
  <c r="D31" i="70"/>
  <c r="C31" i="70"/>
  <c r="AJ30" i="70"/>
  <c r="EF53" i="68" s="1"/>
  <c r="AI30" i="70"/>
  <c r="EE53" i="68" s="1"/>
  <c r="AH30" i="70"/>
  <c r="ED53" i="68" s="1"/>
  <c r="AG30" i="70"/>
  <c r="EC53" i="68" s="1"/>
  <c r="AF30" i="70"/>
  <c r="EB53" i="68" s="1"/>
  <c r="AE30" i="70"/>
  <c r="EA53" i="68" s="1"/>
  <c r="AD30" i="70"/>
  <c r="DZ53" i="68" s="1"/>
  <c r="AC30" i="70"/>
  <c r="DY53" i="68" s="1"/>
  <c r="AB30" i="70"/>
  <c r="DX53" i="68" s="1"/>
  <c r="AA30" i="70"/>
  <c r="DW53" i="68" s="1"/>
  <c r="Z30" i="70"/>
  <c r="DV53" i="68" s="1"/>
  <c r="Y30" i="70"/>
  <c r="DU53" i="68" s="1"/>
  <c r="X30" i="70"/>
  <c r="DT53" i="68" s="1"/>
  <c r="W30" i="70"/>
  <c r="DS53" i="68" s="1"/>
  <c r="V30" i="70"/>
  <c r="DR53" i="68" s="1"/>
  <c r="U30" i="70"/>
  <c r="DQ53" i="68" s="1"/>
  <c r="T30" i="70"/>
  <c r="DP53" i="68" s="1"/>
  <c r="S30" i="70"/>
  <c r="DO53" i="68" s="1"/>
  <c r="R30" i="70"/>
  <c r="DN53" i="68" s="1"/>
  <c r="Q30" i="70"/>
  <c r="DM53" i="68" s="1"/>
  <c r="P30" i="70"/>
  <c r="DL53" i="68" s="1"/>
  <c r="O30" i="70"/>
  <c r="DK53" i="68" s="1"/>
  <c r="N30" i="70"/>
  <c r="DJ53" i="68" s="1"/>
  <c r="M30" i="70"/>
  <c r="DI53" i="68" s="1"/>
  <c r="L30" i="70"/>
  <c r="DH53" i="68" s="1"/>
  <c r="K30" i="70"/>
  <c r="DG53" i="68" s="1"/>
  <c r="J30" i="70"/>
  <c r="DF53" i="68" s="1"/>
  <c r="I30" i="70"/>
  <c r="DE53" i="68" s="1"/>
  <c r="H30" i="70"/>
  <c r="DD53" i="68" s="1"/>
  <c r="G30" i="70"/>
  <c r="DC53" i="68" s="1"/>
  <c r="F30" i="70"/>
  <c r="DB53" i="68" s="1"/>
  <c r="E30" i="70"/>
  <c r="D30" i="70"/>
  <c r="C30" i="70"/>
  <c r="CC51" i="69"/>
  <c r="CD51" i="69"/>
  <c r="CE51" i="69"/>
  <c r="CF51" i="69"/>
  <c r="CG51" i="69"/>
  <c r="CH51" i="69"/>
  <c r="CC23" i="69"/>
  <c r="CD23" i="69"/>
  <c r="CE23" i="69"/>
  <c r="CF23" i="69"/>
  <c r="CG23" i="69"/>
  <c r="CH23" i="69"/>
  <c r="AW85" i="69" l="1"/>
  <c r="AV85" i="69"/>
  <c r="AU85" i="69"/>
  <c r="AT85" i="69"/>
  <c r="AS85" i="69"/>
  <c r="AR85" i="69"/>
  <c r="AQ85" i="69"/>
  <c r="AP85" i="69"/>
  <c r="AO85" i="69"/>
  <c r="AN85" i="69"/>
  <c r="AM85" i="69"/>
  <c r="AL85" i="69"/>
  <c r="AK85" i="69"/>
  <c r="AJ85" i="69"/>
  <c r="AI85" i="69"/>
  <c r="AH85" i="69"/>
  <c r="AG85" i="69"/>
  <c r="AF85" i="69"/>
  <c r="AD85" i="69"/>
  <c r="AC85" i="69"/>
  <c r="AB85" i="69"/>
  <c r="AA85" i="69"/>
  <c r="Z85" i="69"/>
  <c r="Y85" i="69"/>
  <c r="X85" i="69"/>
  <c r="W85" i="69"/>
  <c r="V85" i="69"/>
  <c r="U85" i="69"/>
  <c r="T85" i="69"/>
  <c r="S85" i="69"/>
  <c r="R85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B85" i="69"/>
  <c r="AW84" i="69"/>
  <c r="AV84" i="69"/>
  <c r="AU84" i="69"/>
  <c r="AT84" i="69"/>
  <c r="AS84" i="69"/>
  <c r="AR84" i="69"/>
  <c r="AQ84" i="69"/>
  <c r="AP84" i="69"/>
  <c r="AO84" i="69"/>
  <c r="AN84" i="69"/>
  <c r="AM84" i="69"/>
  <c r="AL84" i="69"/>
  <c r="AK84" i="69"/>
  <c r="AJ84" i="69"/>
  <c r="AI84" i="69"/>
  <c r="AH84" i="69"/>
  <c r="AG84" i="69"/>
  <c r="AF84" i="69"/>
  <c r="AD84" i="69"/>
  <c r="AC84" i="69"/>
  <c r="AB84" i="69"/>
  <c r="AA84" i="69"/>
  <c r="Z84" i="69"/>
  <c r="Y84" i="69"/>
  <c r="X84" i="69"/>
  <c r="W84" i="69"/>
  <c r="V84" i="69"/>
  <c r="U84" i="69"/>
  <c r="T84" i="69"/>
  <c r="S84" i="69"/>
  <c r="R84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B84" i="69"/>
  <c r="AW83" i="69"/>
  <c r="AV83" i="69"/>
  <c r="AU83" i="69"/>
  <c r="AT83" i="69"/>
  <c r="AS83" i="69"/>
  <c r="AR83" i="69"/>
  <c r="AQ83" i="69"/>
  <c r="AP83" i="69"/>
  <c r="AO83" i="69"/>
  <c r="AN83" i="69"/>
  <c r="AM83" i="69"/>
  <c r="AL83" i="69"/>
  <c r="AK83" i="69"/>
  <c r="AJ83" i="69"/>
  <c r="AI83" i="69"/>
  <c r="AH83" i="69"/>
  <c r="AG83" i="69"/>
  <c r="AF83" i="69"/>
  <c r="AD83" i="69"/>
  <c r="AC83" i="69"/>
  <c r="AB83" i="69"/>
  <c r="AA83" i="69"/>
  <c r="Z83" i="69"/>
  <c r="Y83" i="69"/>
  <c r="X83" i="69"/>
  <c r="W83" i="69"/>
  <c r="V83" i="69"/>
  <c r="U83" i="69"/>
  <c r="T83" i="69"/>
  <c r="S83" i="69"/>
  <c r="R83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B83" i="69"/>
  <c r="AW82" i="69"/>
  <c r="AV82" i="69"/>
  <c r="AU82" i="69"/>
  <c r="AT82" i="69"/>
  <c r="AT79" i="69" s="1"/>
  <c r="AS82" i="69"/>
  <c r="AS79" i="69" s="1"/>
  <c r="AR82" i="69"/>
  <c r="AR79" i="69" s="1"/>
  <c r="AQ82" i="69"/>
  <c r="AP82" i="69"/>
  <c r="AO82" i="69"/>
  <c r="AN82" i="69"/>
  <c r="AM82" i="69"/>
  <c r="AM79" i="69" s="1"/>
  <c r="AL82" i="69"/>
  <c r="AL79" i="69" s="1"/>
  <c r="AK82" i="69"/>
  <c r="AJ82" i="69"/>
  <c r="AI82" i="69"/>
  <c r="AH82" i="69"/>
  <c r="AG82" i="69"/>
  <c r="AG79" i="69" s="1"/>
  <c r="AF82" i="69"/>
  <c r="AD82" i="69"/>
  <c r="AC82" i="69"/>
  <c r="AB82" i="69"/>
  <c r="AA82" i="69"/>
  <c r="AA79" i="69" s="1"/>
  <c r="Z82" i="69"/>
  <c r="Z79" i="69" s="1"/>
  <c r="Y82" i="69"/>
  <c r="X82" i="69"/>
  <c r="W82" i="69"/>
  <c r="V82" i="69"/>
  <c r="V79" i="69" s="1"/>
  <c r="U82" i="69"/>
  <c r="U79" i="69" s="1"/>
  <c r="T82" i="69"/>
  <c r="S82" i="69"/>
  <c r="R82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S79" i="69"/>
  <c r="R79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B79" i="69"/>
  <c r="S78" i="69"/>
  <c r="R78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AW77" i="69"/>
  <c r="AV77" i="69"/>
  <c r="AU77" i="69"/>
  <c r="AT77" i="69"/>
  <c r="AS77" i="69"/>
  <c r="AR77" i="69"/>
  <c r="AQ77" i="69"/>
  <c r="AP77" i="69"/>
  <c r="AO77" i="69"/>
  <c r="AN77" i="69"/>
  <c r="AM77" i="69"/>
  <c r="AL77" i="69"/>
  <c r="AK77" i="69"/>
  <c r="AJ77" i="69"/>
  <c r="AI77" i="69"/>
  <c r="AH77" i="69"/>
  <c r="AG77" i="69"/>
  <c r="AD77" i="69"/>
  <c r="AC77" i="69"/>
  <c r="AB77" i="69"/>
  <c r="AA77" i="69"/>
  <c r="Z77" i="69"/>
  <c r="Y77" i="69"/>
  <c r="X77" i="69"/>
  <c r="W77" i="69"/>
  <c r="V77" i="69"/>
  <c r="U77" i="69"/>
  <c r="T77" i="69"/>
  <c r="S77" i="69"/>
  <c r="R77" i="69"/>
  <c r="Q77" i="69"/>
  <c r="P77" i="69"/>
  <c r="O77" i="69"/>
  <c r="N77" i="69"/>
  <c r="M77" i="69"/>
  <c r="L77" i="69"/>
  <c r="K77" i="69"/>
  <c r="J77" i="69"/>
  <c r="I77" i="69"/>
  <c r="H77" i="69"/>
  <c r="G77" i="69"/>
  <c r="F77" i="69"/>
  <c r="E77" i="69"/>
  <c r="D77" i="69"/>
  <c r="C77" i="69"/>
  <c r="B77" i="69"/>
  <c r="BS76" i="69"/>
  <c r="AW76" i="69"/>
  <c r="CB51" i="69"/>
  <c r="CA51" i="69"/>
  <c r="BZ51" i="69"/>
  <c r="BY51" i="69"/>
  <c r="BX51" i="69"/>
  <c r="BW51" i="69"/>
  <c r="BV51" i="69"/>
  <c r="BU51" i="69"/>
  <c r="BT51" i="69"/>
  <c r="BS51" i="69"/>
  <c r="BR51" i="69"/>
  <c r="BQ51" i="69"/>
  <c r="BP50" i="69"/>
  <c r="BO50" i="69"/>
  <c r="BO79" i="69" s="1"/>
  <c r="BN50" i="69"/>
  <c r="BN49" i="69" s="1"/>
  <c r="BN78" i="69" s="1"/>
  <c r="BM50" i="69"/>
  <c r="BM79" i="69" s="1"/>
  <c r="BL50" i="69"/>
  <c r="BK50" i="69"/>
  <c r="BK79" i="69" s="1"/>
  <c r="BJ50" i="69"/>
  <c r="BI50" i="69"/>
  <c r="BH50" i="69"/>
  <c r="BG50" i="69"/>
  <c r="BG79" i="69" s="1"/>
  <c r="BF50" i="69"/>
  <c r="BF79" i="69" s="1"/>
  <c r="BE50" i="69"/>
  <c r="BE79" i="69" s="1"/>
  <c r="BE80" i="69" s="1"/>
  <c r="BD50" i="69"/>
  <c r="BC50" i="69"/>
  <c r="BC49" i="69" s="1"/>
  <c r="BC78" i="69" s="1"/>
  <c r="BB50" i="69"/>
  <c r="BA50" i="69"/>
  <c r="BA79" i="69" s="1"/>
  <c r="AZ50" i="69"/>
  <c r="AZ49" i="69" s="1"/>
  <c r="AZ78" i="69" s="1"/>
  <c r="AY50" i="69"/>
  <c r="AY79" i="69" s="1"/>
  <c r="AX50" i="69"/>
  <c r="AW50" i="69"/>
  <c r="AW51" i="69" s="1"/>
  <c r="AV50" i="69"/>
  <c r="AV51" i="69" s="1"/>
  <c r="AU50" i="69"/>
  <c r="AT50" i="69"/>
  <c r="AT49" i="69" s="1"/>
  <c r="AS50" i="69"/>
  <c r="AR50" i="69"/>
  <c r="AR51" i="69" s="1"/>
  <c r="AQ50" i="69"/>
  <c r="AP50" i="69"/>
  <c r="AP51" i="69" s="1"/>
  <c r="AO50" i="69"/>
  <c r="AO51" i="69" s="1"/>
  <c r="AN50" i="69"/>
  <c r="AN49" i="69" s="1"/>
  <c r="AM50" i="69"/>
  <c r="AL50" i="69"/>
  <c r="AK50" i="69"/>
  <c r="AK51" i="69" s="1"/>
  <c r="AJ50" i="69"/>
  <c r="AJ51" i="69" s="1"/>
  <c r="AI50" i="69"/>
  <c r="AH50" i="69"/>
  <c r="AH51" i="69" s="1"/>
  <c r="AG50" i="69"/>
  <c r="AF50" i="69"/>
  <c r="AF49" i="69" s="1"/>
  <c r="AE50" i="69"/>
  <c r="AE51" i="69" s="1"/>
  <c r="AD50" i="69"/>
  <c r="AD49" i="69" s="1"/>
  <c r="AC50" i="69"/>
  <c r="AB50" i="69"/>
  <c r="AB51" i="69" s="1"/>
  <c r="AA50" i="69"/>
  <c r="Z50" i="69"/>
  <c r="Z51" i="69" s="1"/>
  <c r="Y50" i="69"/>
  <c r="Y51" i="69" s="1"/>
  <c r="X50" i="69"/>
  <c r="X51" i="69" s="1"/>
  <c r="W50" i="69"/>
  <c r="V50" i="69"/>
  <c r="V49" i="69" s="1"/>
  <c r="U50" i="69"/>
  <c r="T50" i="69"/>
  <c r="T51" i="69" s="1"/>
  <c r="S50" i="69"/>
  <c r="R50" i="69"/>
  <c r="R51" i="69" s="1"/>
  <c r="Q50" i="69"/>
  <c r="P50" i="69"/>
  <c r="P51" i="69" s="1"/>
  <c r="O50" i="69"/>
  <c r="N50" i="69"/>
  <c r="N51" i="69" s="1"/>
  <c r="M50" i="69"/>
  <c r="M51" i="69" s="1"/>
  <c r="L50" i="69"/>
  <c r="L51" i="69" s="1"/>
  <c r="K50" i="69"/>
  <c r="J50" i="69"/>
  <c r="J51" i="69" s="1"/>
  <c r="I50" i="69"/>
  <c r="H50" i="69"/>
  <c r="H51" i="69" s="1"/>
  <c r="G50" i="69"/>
  <c r="G51" i="69" s="1"/>
  <c r="F50" i="69"/>
  <c r="F49" i="69" s="1"/>
  <c r="E50" i="69"/>
  <c r="E51" i="69" s="1"/>
  <c r="D50" i="69"/>
  <c r="D51" i="69" s="1"/>
  <c r="C50" i="69"/>
  <c r="B50" i="69"/>
  <c r="B51" i="69" s="1"/>
  <c r="BL49" i="69"/>
  <c r="BL78" i="69" s="1"/>
  <c r="AV49" i="69"/>
  <c r="AO49" i="69"/>
  <c r="L49" i="69"/>
  <c r="EF77" i="69"/>
  <c r="DZ77" i="69"/>
  <c r="DX77" i="69"/>
  <c r="DT77" i="69"/>
  <c r="DN77" i="69"/>
  <c r="DL77" i="69"/>
  <c r="DH77" i="69"/>
  <c r="DB77" i="69"/>
  <c r="DZ22" i="69"/>
  <c r="DZ23" i="69" s="1"/>
  <c r="DT22" i="69"/>
  <c r="DT23" i="69" s="1"/>
  <c r="DN22" i="69"/>
  <c r="DN23" i="69" s="1"/>
  <c r="DH22" i="69"/>
  <c r="DH23" i="69" s="1"/>
  <c r="DB22" i="69"/>
  <c r="DB23" i="69" s="1"/>
  <c r="EE22" i="69"/>
  <c r="EE21" i="69" s="1"/>
  <c r="EB22" i="69"/>
  <c r="EB23" i="69" s="1"/>
  <c r="DY22" i="69"/>
  <c r="DY21" i="69" s="1"/>
  <c r="DV22" i="69"/>
  <c r="DV23" i="69" s="1"/>
  <c r="DS22" i="69"/>
  <c r="DS21" i="69" s="1"/>
  <c r="DP22" i="69"/>
  <c r="DP23" i="69" s="1"/>
  <c r="DM22" i="69"/>
  <c r="DM21" i="69" s="1"/>
  <c r="DJ22" i="69"/>
  <c r="DJ23" i="69" s="1"/>
  <c r="DG22" i="69"/>
  <c r="DG21" i="69" s="1"/>
  <c r="DD22" i="69"/>
  <c r="DD23" i="69" s="1"/>
  <c r="CB23" i="69"/>
  <c r="CA23" i="69"/>
  <c r="BZ23" i="69"/>
  <c r="BY23" i="69"/>
  <c r="BX23" i="69"/>
  <c r="BW23" i="69"/>
  <c r="BV23" i="69"/>
  <c r="BU23" i="69"/>
  <c r="BT23" i="69"/>
  <c r="BS23" i="69"/>
  <c r="BR23" i="69"/>
  <c r="BQ23" i="69"/>
  <c r="BP23" i="69"/>
  <c r="BO23" i="69"/>
  <c r="BN23" i="69"/>
  <c r="BM23" i="69"/>
  <c r="BL23" i="69"/>
  <c r="BK23" i="69"/>
  <c r="BJ23" i="69"/>
  <c r="BI23" i="69"/>
  <c r="BH23" i="69"/>
  <c r="BG23" i="69"/>
  <c r="BF23" i="69"/>
  <c r="BE23" i="69"/>
  <c r="BD23" i="69"/>
  <c r="BC23" i="69"/>
  <c r="BB23" i="69"/>
  <c r="BA23" i="69"/>
  <c r="AZ23" i="69"/>
  <c r="AY23" i="69"/>
  <c r="AX23" i="69"/>
  <c r="ED22" i="69"/>
  <c r="ED21" i="69" s="1"/>
  <c r="EA22" i="69"/>
  <c r="EA23" i="69" s="1"/>
  <c r="DX22" i="69"/>
  <c r="DX21" i="69" s="1"/>
  <c r="DU22" i="69"/>
  <c r="DU23" i="69" s="1"/>
  <c r="DR22" i="69"/>
  <c r="DR21" i="69" s="1"/>
  <c r="DO22" i="69"/>
  <c r="DO23" i="69" s="1"/>
  <c r="DL22" i="69"/>
  <c r="DL21" i="69" s="1"/>
  <c r="DI22" i="69"/>
  <c r="DI21" i="69" s="1"/>
  <c r="DF22" i="69"/>
  <c r="DF21" i="69" s="1"/>
  <c r="DC22" i="69"/>
  <c r="DC23" i="69" s="1"/>
  <c r="AH22" i="69"/>
  <c r="AH21" i="69" s="1"/>
  <c r="AG22" i="69"/>
  <c r="AF22" i="69"/>
  <c r="AF23" i="69" s="1"/>
  <c r="AE22" i="69"/>
  <c r="AD22" i="69"/>
  <c r="AD23" i="69" s="1"/>
  <c r="AC22" i="69"/>
  <c r="AC21" i="69" s="1"/>
  <c r="AB22" i="69"/>
  <c r="AB21" i="69" s="1"/>
  <c r="AA22" i="69"/>
  <c r="AA23" i="69" s="1"/>
  <c r="Z22" i="69"/>
  <c r="Z23" i="69" s="1"/>
  <c r="Y22" i="69"/>
  <c r="X22" i="69"/>
  <c r="X23" i="69" s="1"/>
  <c r="W22" i="69"/>
  <c r="W21" i="69" s="1"/>
  <c r="V22" i="69"/>
  <c r="V21" i="69" s="1"/>
  <c r="U22" i="69"/>
  <c r="U23" i="69" s="1"/>
  <c r="T22" i="69"/>
  <c r="T23" i="69" s="1"/>
  <c r="S22" i="69"/>
  <c r="R22" i="69"/>
  <c r="R21" i="69" s="1"/>
  <c r="Q22" i="69"/>
  <c r="Q21" i="69" s="1"/>
  <c r="P22" i="69"/>
  <c r="P21" i="69" s="1"/>
  <c r="O22" i="69"/>
  <c r="O23" i="69" s="1"/>
  <c r="N22" i="69"/>
  <c r="N23" i="69" s="1"/>
  <c r="M22" i="69"/>
  <c r="L22" i="69"/>
  <c r="K22" i="69"/>
  <c r="K21" i="69" s="1"/>
  <c r="J22" i="69"/>
  <c r="J21" i="69" s="1"/>
  <c r="I22" i="69"/>
  <c r="I23" i="69" s="1"/>
  <c r="H22" i="69"/>
  <c r="H23" i="69" s="1"/>
  <c r="G22" i="69"/>
  <c r="F22" i="69"/>
  <c r="F21" i="69" s="1"/>
  <c r="E22" i="69"/>
  <c r="E21" i="69" s="1"/>
  <c r="D22" i="69"/>
  <c r="D21" i="69" s="1"/>
  <c r="C22" i="69"/>
  <c r="C23" i="69" s="1"/>
  <c r="B22" i="69"/>
  <c r="B21" i="69" s="1"/>
  <c r="C21" i="69"/>
  <c r="DA20" i="69"/>
  <c r="AW19" i="69"/>
  <c r="AR19" i="69"/>
  <c r="AQ19" i="69"/>
  <c r="AP19" i="69"/>
  <c r="AO19" i="69"/>
  <c r="AN19" i="69"/>
  <c r="AM19" i="69"/>
  <c r="AL19" i="69"/>
  <c r="AK19" i="69"/>
  <c r="AJ19" i="69"/>
  <c r="AI19" i="69"/>
  <c r="AH19" i="69"/>
  <c r="AG19" i="69"/>
  <c r="AF19" i="69"/>
  <c r="AE19" i="69"/>
  <c r="AD19" i="69"/>
  <c r="AC19" i="69"/>
  <c r="AB19" i="69"/>
  <c r="AA19" i="69"/>
  <c r="Z19" i="69"/>
  <c r="Y19" i="69"/>
  <c r="X19" i="69"/>
  <c r="W19" i="69"/>
  <c r="V19" i="69"/>
  <c r="U19" i="69"/>
  <c r="T19" i="69"/>
  <c r="BR76" i="69"/>
  <c r="BJ47" i="69"/>
  <c r="AW47" i="69"/>
  <c r="AR47" i="69"/>
  <c r="AQ47" i="69"/>
  <c r="AP47" i="69"/>
  <c r="AO47" i="69"/>
  <c r="AN47" i="69"/>
  <c r="AM47" i="69"/>
  <c r="AL47" i="69"/>
  <c r="AK47" i="69"/>
  <c r="AJ47" i="69"/>
  <c r="AI47" i="69"/>
  <c r="AH47" i="69"/>
  <c r="AG47" i="69"/>
  <c r="AF47" i="69"/>
  <c r="AE47" i="69"/>
  <c r="AD47" i="69"/>
  <c r="AC47" i="69"/>
  <c r="AB47" i="69"/>
  <c r="AA47" i="69"/>
  <c r="Z47" i="69"/>
  <c r="Y47" i="69"/>
  <c r="X47" i="69"/>
  <c r="W47" i="69"/>
  <c r="V47" i="69"/>
  <c r="U47" i="69"/>
  <c r="T47" i="69"/>
  <c r="AE85" i="69"/>
  <c r="AE84" i="69"/>
  <c r="AE83" i="69"/>
  <c r="AE82" i="69"/>
  <c r="AE77" i="69"/>
  <c r="AJ49" i="69" l="1"/>
  <c r="D49" i="69"/>
  <c r="N21" i="69"/>
  <c r="T21" i="69"/>
  <c r="Z21" i="69"/>
  <c r="AD21" i="69"/>
  <c r="AB49" i="69"/>
  <c r="AK49" i="69"/>
  <c r="P49" i="69"/>
  <c r="X21" i="69"/>
  <c r="J49" i="69"/>
  <c r="BD51" i="69"/>
  <c r="BD79" i="69"/>
  <c r="BD80" i="69" s="1"/>
  <c r="BL51" i="69"/>
  <c r="BL79" i="69"/>
  <c r="BL80" i="69" s="1"/>
  <c r="AN51" i="69"/>
  <c r="BF51" i="69"/>
  <c r="AF21" i="69"/>
  <c r="R49" i="69"/>
  <c r="AP49" i="69"/>
  <c r="X49" i="69"/>
  <c r="AZ51" i="69"/>
  <c r="AZ79" i="69"/>
  <c r="AZ80" i="69" s="1"/>
  <c r="BH49" i="69"/>
  <c r="BH78" i="69" s="1"/>
  <c r="BH79" i="69"/>
  <c r="BH80" i="69" s="1"/>
  <c r="BP49" i="69"/>
  <c r="BP78" i="69" s="1"/>
  <c r="BP79" i="69"/>
  <c r="H21" i="69"/>
  <c r="BI51" i="69"/>
  <c r="BI79" i="69"/>
  <c r="BN51" i="69"/>
  <c r="BN79" i="69"/>
  <c r="BN80" i="69" s="1"/>
  <c r="B49" i="69"/>
  <c r="AH49" i="69"/>
  <c r="BB49" i="69"/>
  <c r="BB78" i="69" s="1"/>
  <c r="BB79" i="69"/>
  <c r="BB80" i="69" s="1"/>
  <c r="BJ51" i="69"/>
  <c r="BJ79" i="69"/>
  <c r="BJ80" i="69" s="1"/>
  <c r="V51" i="69"/>
  <c r="AX51" i="69"/>
  <c r="AX79" i="69"/>
  <c r="AX80" i="69" s="1"/>
  <c r="B23" i="69"/>
  <c r="BF49" i="69"/>
  <c r="BF78" i="69" s="1"/>
  <c r="BC51" i="69"/>
  <c r="BC79" i="69"/>
  <c r="O21" i="69"/>
  <c r="Z80" i="69"/>
  <c r="AM80" i="69"/>
  <c r="AY80" i="69"/>
  <c r="AR49" i="69"/>
  <c r="AD51" i="69"/>
  <c r="F23" i="69"/>
  <c r="BT80" i="69"/>
  <c r="AA21" i="69"/>
  <c r="K23" i="69"/>
  <c r="E49" i="69"/>
  <c r="R23" i="69"/>
  <c r="H49" i="69"/>
  <c r="Z49" i="69"/>
  <c r="R80" i="69"/>
  <c r="AS78" i="69"/>
  <c r="G80" i="69"/>
  <c r="M80" i="69"/>
  <c r="S80" i="69"/>
  <c r="AI79" i="69"/>
  <c r="AI80" i="69" s="1"/>
  <c r="T79" i="69"/>
  <c r="T80" i="69" s="1"/>
  <c r="AA78" i="69"/>
  <c r="W79" i="69"/>
  <c r="AV79" i="69"/>
  <c r="AV80" i="69" s="1"/>
  <c r="L80" i="69"/>
  <c r="E80" i="69"/>
  <c r="K80" i="69"/>
  <c r="Q80" i="69"/>
  <c r="AF79" i="69"/>
  <c r="DH21" i="69"/>
  <c r="AG23" i="69"/>
  <c r="AG21" i="69"/>
  <c r="L23" i="69"/>
  <c r="L21" i="69"/>
  <c r="S51" i="69"/>
  <c r="S49" i="69"/>
  <c r="AQ51" i="69"/>
  <c r="AQ49" i="69"/>
  <c r="BO51" i="69"/>
  <c r="BO49" i="69"/>
  <c r="BO78" i="69" s="1"/>
  <c r="BZ80" i="69"/>
  <c r="F80" i="69"/>
  <c r="N80" i="69"/>
  <c r="F51" i="69"/>
  <c r="AT51" i="69"/>
  <c r="BQ80" i="69"/>
  <c r="AL51" i="69"/>
  <c r="AL49" i="69"/>
  <c r="I21" i="69"/>
  <c r="Q23" i="69"/>
  <c r="BJ49" i="69"/>
  <c r="BJ78" i="69" s="1"/>
  <c r="BB51" i="69"/>
  <c r="AH79" i="69"/>
  <c r="AH78" i="69" s="1"/>
  <c r="AG78" i="69"/>
  <c r="E23" i="69"/>
  <c r="BH51" i="69"/>
  <c r="H80" i="69"/>
  <c r="P80" i="69"/>
  <c r="AD79" i="69"/>
  <c r="AD80" i="69" s="1"/>
  <c r="AU79" i="69"/>
  <c r="AU80" i="69" s="1"/>
  <c r="W23" i="69"/>
  <c r="G49" i="69"/>
  <c r="W80" i="69"/>
  <c r="AR78" i="69"/>
  <c r="B80" i="69"/>
  <c r="J80" i="69"/>
  <c r="BW80" i="69"/>
  <c r="AB79" i="69"/>
  <c r="AB80" i="69" s="1"/>
  <c r="X79" i="69"/>
  <c r="X80" i="69" s="1"/>
  <c r="AO79" i="69"/>
  <c r="AO78" i="69" s="1"/>
  <c r="AP79" i="69"/>
  <c r="BG80" i="69"/>
  <c r="U21" i="69"/>
  <c r="AC23" i="69"/>
  <c r="AL78" i="69"/>
  <c r="AT78" i="69"/>
  <c r="D80" i="69"/>
  <c r="V80" i="69"/>
  <c r="AE49" i="69"/>
  <c r="AM78" i="69"/>
  <c r="AJ79" i="69"/>
  <c r="AN79" i="69"/>
  <c r="AN78" i="69" s="1"/>
  <c r="AC79" i="69"/>
  <c r="AC78" i="69" s="1"/>
  <c r="DD21" i="69"/>
  <c r="DZ21" i="69"/>
  <c r="DV21" i="69"/>
  <c r="DO21" i="69"/>
  <c r="DN21" i="69"/>
  <c r="DC21" i="69"/>
  <c r="DP21" i="69"/>
  <c r="EB21" i="69"/>
  <c r="DU21" i="69"/>
  <c r="DJ21" i="69"/>
  <c r="EA21" i="69"/>
  <c r="DI23" i="69"/>
  <c r="DB21" i="69"/>
  <c r="CF80" i="69"/>
  <c r="CE80" i="69"/>
  <c r="BM47" i="69"/>
  <c r="DE22" i="69"/>
  <c r="DK22" i="69"/>
  <c r="DQ22" i="69"/>
  <c r="DW22" i="69"/>
  <c r="EC22" i="69"/>
  <c r="AF77" i="69"/>
  <c r="G23" i="69"/>
  <c r="G21" i="69"/>
  <c r="M23" i="69"/>
  <c r="M21" i="69"/>
  <c r="S23" i="69"/>
  <c r="S21" i="69"/>
  <c r="Y23" i="69"/>
  <c r="Y21" i="69"/>
  <c r="AE23" i="69"/>
  <c r="AE21" i="69"/>
  <c r="DG23" i="69"/>
  <c r="DM23" i="69"/>
  <c r="DS23" i="69"/>
  <c r="DY23" i="69"/>
  <c r="EE23" i="69"/>
  <c r="BL47" i="69"/>
  <c r="DE77" i="69"/>
  <c r="DK77" i="69"/>
  <c r="DQ77" i="69"/>
  <c r="DW77" i="69"/>
  <c r="EC77" i="69"/>
  <c r="K49" i="69"/>
  <c r="K51" i="69"/>
  <c r="Q51" i="69"/>
  <c r="Q49" i="69"/>
  <c r="W51" i="69"/>
  <c r="W49" i="69"/>
  <c r="AC49" i="69"/>
  <c r="AC51" i="69"/>
  <c r="AI51" i="69"/>
  <c r="AI49" i="69"/>
  <c r="AU49" i="69"/>
  <c r="AU51" i="69"/>
  <c r="BA51" i="69"/>
  <c r="BA49" i="69"/>
  <c r="BA78" i="69" s="1"/>
  <c r="BG51" i="69"/>
  <c r="BG49" i="69"/>
  <c r="BG78" i="69" s="1"/>
  <c r="BM49" i="69"/>
  <c r="BM78" i="69" s="1"/>
  <c r="BM51" i="69"/>
  <c r="DG77" i="69"/>
  <c r="BN47" i="69"/>
  <c r="BR47" i="69"/>
  <c r="U78" i="69"/>
  <c r="BI47" i="69"/>
  <c r="BO47" i="69"/>
  <c r="BP76" i="69"/>
  <c r="BP47" i="69"/>
  <c r="W78" i="69"/>
  <c r="BK47" i="69"/>
  <c r="BQ47" i="69"/>
  <c r="BQ76" i="69"/>
  <c r="DT21" i="69"/>
  <c r="AE79" i="69"/>
  <c r="AE80" i="69" s="1"/>
  <c r="T78" i="69"/>
  <c r="DF77" i="69"/>
  <c r="DR77" i="69"/>
  <c r="ED77" i="69"/>
  <c r="M49" i="69"/>
  <c r="T49" i="69"/>
  <c r="AW49" i="69"/>
  <c r="BD49" i="69"/>
  <c r="BD78" i="69" s="1"/>
  <c r="D23" i="69"/>
  <c r="J23" i="69"/>
  <c r="P23" i="69"/>
  <c r="V23" i="69"/>
  <c r="AB23" i="69"/>
  <c r="AH23" i="69"/>
  <c r="DA48" i="69"/>
  <c r="DA77" i="69" s="1"/>
  <c r="DM77" i="69"/>
  <c r="DY77" i="69"/>
  <c r="EE77" i="69"/>
  <c r="N49" i="69"/>
  <c r="AX49" i="69"/>
  <c r="AX78" i="69" s="1"/>
  <c r="DF23" i="69"/>
  <c r="DL23" i="69"/>
  <c r="DR23" i="69"/>
  <c r="DX23" i="69"/>
  <c r="ED23" i="69"/>
  <c r="AF51" i="69"/>
  <c r="BP51" i="69"/>
  <c r="DS77" i="69"/>
  <c r="AC80" i="69"/>
  <c r="DC77" i="69"/>
  <c r="DI77" i="69"/>
  <c r="DO77" i="69"/>
  <c r="DU77" i="69"/>
  <c r="EA77" i="69"/>
  <c r="C51" i="69"/>
  <c r="C49" i="69"/>
  <c r="I51" i="69"/>
  <c r="I49" i="69"/>
  <c r="O51" i="69"/>
  <c r="O49" i="69"/>
  <c r="U51" i="69"/>
  <c r="U49" i="69"/>
  <c r="AA51" i="69"/>
  <c r="AA49" i="69"/>
  <c r="AG51" i="69"/>
  <c r="AG49" i="69"/>
  <c r="AM51" i="69"/>
  <c r="AM49" i="69"/>
  <c r="AS51" i="69"/>
  <c r="AS49" i="69"/>
  <c r="AY51" i="69"/>
  <c r="AY49" i="69"/>
  <c r="AY78" i="69" s="1"/>
  <c r="BE51" i="69"/>
  <c r="BE49" i="69"/>
  <c r="BE78" i="69" s="1"/>
  <c r="BK51" i="69"/>
  <c r="BK49" i="69"/>
  <c r="BK78" i="69" s="1"/>
  <c r="X78" i="69"/>
  <c r="DD77" i="69"/>
  <c r="Y49" i="69"/>
  <c r="BI49" i="69"/>
  <c r="BI78" i="69" s="1"/>
  <c r="AR80" i="69"/>
  <c r="BR80" i="69"/>
  <c r="CB80" i="69"/>
  <c r="BA80" i="69"/>
  <c r="DJ77" i="69"/>
  <c r="DP77" i="69"/>
  <c r="DV77" i="69"/>
  <c r="EB77" i="69"/>
  <c r="Z78" i="69"/>
  <c r="C80" i="69"/>
  <c r="I80" i="69"/>
  <c r="O80" i="69"/>
  <c r="U80" i="69"/>
  <c r="AG80" i="69"/>
  <c r="AS80" i="69"/>
  <c r="BK80" i="69"/>
  <c r="CC80" i="69"/>
  <c r="AT80" i="69"/>
  <c r="BV80" i="69"/>
  <c r="CD80" i="69"/>
  <c r="Y79" i="69"/>
  <c r="Y80" i="69" s="1"/>
  <c r="AK79" i="69"/>
  <c r="AQ79" i="69"/>
  <c r="AW79" i="69"/>
  <c r="AL80" i="69"/>
  <c r="AA80" i="69"/>
  <c r="BF80" i="69"/>
  <c r="BP80" i="69"/>
  <c r="BX80" i="69"/>
  <c r="CH80" i="69"/>
  <c r="CH215" i="8"/>
  <c r="CH220" i="8"/>
  <c r="CH221" i="8"/>
  <c r="CH222" i="8"/>
  <c r="CH223" i="8"/>
  <c r="AU78" i="69" l="1"/>
  <c r="AO80" i="69"/>
  <c r="AI78" i="69"/>
  <c r="AB78" i="69"/>
  <c r="AD78" i="69"/>
  <c r="AN80" i="69"/>
  <c r="AV78" i="69"/>
  <c r="AF78" i="69"/>
  <c r="CH163" i="68"/>
  <c r="AE78" i="69"/>
  <c r="Y78" i="69"/>
  <c r="BM80" i="69"/>
  <c r="AH80" i="69"/>
  <c r="CH217" i="8"/>
  <c r="CH218" i="8" s="1"/>
  <c r="BS80" i="69"/>
  <c r="AJ80" i="69"/>
  <c r="AJ78" i="69"/>
  <c r="CH249" i="55"/>
  <c r="CH250" i="55" s="1"/>
  <c r="AF80" i="69"/>
  <c r="V78" i="69"/>
  <c r="BY80" i="69"/>
  <c r="AP80" i="69"/>
  <c r="AP78" i="69"/>
  <c r="BU80" i="69"/>
  <c r="BI80" i="69"/>
  <c r="BC80" i="69"/>
  <c r="CG80" i="69"/>
  <c r="AW80" i="69"/>
  <c r="AW78" i="69"/>
  <c r="EC21" i="69"/>
  <c r="EC23" i="69"/>
  <c r="DK21" i="69"/>
  <c r="DK23" i="69"/>
  <c r="CA80" i="69"/>
  <c r="AQ78" i="69"/>
  <c r="AQ80" i="69"/>
  <c r="DW21" i="69"/>
  <c r="DW23" i="69"/>
  <c r="DE21" i="69"/>
  <c r="DE23" i="69"/>
  <c r="AK78" i="69"/>
  <c r="AK80" i="69"/>
  <c r="DQ21" i="69"/>
  <c r="DQ23" i="69"/>
  <c r="BO80" i="69"/>
  <c r="CH216" i="8" l="1"/>
  <c r="CH248" i="55"/>
  <c r="CG215" i="8"/>
  <c r="CF215" i="8"/>
  <c r="CF220" i="8"/>
  <c r="CG220" i="8"/>
  <c r="CF221" i="8"/>
  <c r="CG221" i="8"/>
  <c r="CF222" i="8"/>
  <c r="CG222" i="8"/>
  <c r="CF223" i="8"/>
  <c r="CG223" i="8"/>
  <c r="CG163" i="68" l="1"/>
  <c r="CG249" i="55"/>
  <c r="CG250" i="55" s="1"/>
  <c r="CG217" i="8"/>
  <c r="CF217" i="8"/>
  <c r="CF218" i="8" s="1"/>
  <c r="CG216" i="8"/>
  <c r="CG218" i="8"/>
  <c r="C30" i="63"/>
  <c r="D30" i="63"/>
  <c r="E30" i="63"/>
  <c r="F30" i="63"/>
  <c r="G30" i="63"/>
  <c r="H30" i="63"/>
  <c r="I30" i="63"/>
  <c r="J30" i="63"/>
  <c r="K30" i="63"/>
  <c r="L30" i="63"/>
  <c r="M30" i="63"/>
  <c r="N30" i="63"/>
  <c r="O30" i="63"/>
  <c r="P30" i="63"/>
  <c r="Q30" i="63"/>
  <c r="R30" i="63"/>
  <c r="S30" i="63"/>
  <c r="T30" i="63"/>
  <c r="U30" i="63"/>
  <c r="V30" i="63"/>
  <c r="W30" i="63"/>
  <c r="X30" i="63"/>
  <c r="Y30" i="63"/>
  <c r="Z30" i="63"/>
  <c r="AA30" i="63"/>
  <c r="AB30" i="63"/>
  <c r="AC30" i="63"/>
  <c r="AD30" i="63"/>
  <c r="AE30" i="63"/>
  <c r="AF30" i="63"/>
  <c r="AG30" i="63"/>
  <c r="AH30" i="63"/>
  <c r="AI30" i="63"/>
  <c r="AJ30" i="63"/>
  <c r="CG248" i="55" l="1"/>
  <c r="CF216" i="8"/>
  <c r="CF158" i="1"/>
  <c r="CF163" i="68" l="1"/>
  <c r="CF249" i="55"/>
  <c r="CF248" i="55" s="1"/>
  <c r="CE215" i="8"/>
  <c r="CE220" i="8"/>
  <c r="CE221" i="8"/>
  <c r="CE222" i="8"/>
  <c r="CE223" i="8"/>
  <c r="CF250" i="55" l="1"/>
  <c r="CE249" i="55"/>
  <c r="CE248" i="55" s="1"/>
  <c r="CE163" i="68"/>
  <c r="CE217" i="8"/>
  <c r="CE218" i="8" s="1"/>
  <c r="C30" i="30"/>
  <c r="D30" i="30"/>
  <c r="E30" i="30"/>
  <c r="F30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C31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I31" i="30"/>
  <c r="AJ31" i="30"/>
  <c r="B32" i="30"/>
  <c r="C32" i="30"/>
  <c r="D32" i="30"/>
  <c r="E32" i="30"/>
  <c r="F32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I32" i="30"/>
  <c r="AJ32" i="30"/>
  <c r="B33" i="30"/>
  <c r="C33" i="30"/>
  <c r="D33" i="30"/>
  <c r="E33" i="30"/>
  <c r="F33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I33" i="30"/>
  <c r="AJ33" i="30"/>
  <c r="CE250" i="55" l="1"/>
  <c r="CE216" i="8"/>
  <c r="AZ23" i="68"/>
  <c r="BA23" i="68"/>
  <c r="BB23" i="68"/>
  <c r="BC23" i="68"/>
  <c r="BD23" i="68"/>
  <c r="CD215" i="8" l="1"/>
  <c r="CD220" i="8"/>
  <c r="CD221" i="8"/>
  <c r="CD222" i="8"/>
  <c r="CD223" i="8"/>
  <c r="CD217" i="8" l="1"/>
  <c r="CD163" i="68"/>
  <c r="CD218" i="8"/>
  <c r="CD216" i="8"/>
  <c r="CD158" i="1"/>
  <c r="CD186" i="1" s="1"/>
  <c r="CD249" i="55" l="1"/>
  <c r="CD250" i="55" s="1"/>
  <c r="CD214" i="1"/>
  <c r="CD248" i="55" l="1"/>
  <c r="CC215" i="8"/>
  <c r="CC220" i="8"/>
  <c r="CC221" i="8"/>
  <c r="CC222" i="8"/>
  <c r="CC223" i="8"/>
  <c r="CC217" i="8" l="1"/>
  <c r="CC218" i="8" s="1"/>
  <c r="CC249" i="55"/>
  <c r="CC250" i="55" s="1"/>
  <c r="CC163" i="68"/>
  <c r="CC216" i="8"/>
  <c r="CC248" i="55" l="1"/>
  <c r="BT51" i="68" l="1"/>
  <c r="BU51" i="68"/>
  <c r="BV51" i="68"/>
  <c r="BW51" i="68"/>
  <c r="BX51" i="68"/>
  <c r="BY51" i="68"/>
  <c r="BZ51" i="68"/>
  <c r="CA51" i="68"/>
  <c r="CB51" i="68"/>
  <c r="BQ23" i="68"/>
  <c r="BR23" i="68"/>
  <c r="BS23" i="68"/>
  <c r="BT23" i="68"/>
  <c r="BU23" i="68"/>
  <c r="BV23" i="68"/>
  <c r="BW23" i="68"/>
  <c r="BX23" i="68"/>
  <c r="BY23" i="68"/>
  <c r="BZ23" i="68"/>
  <c r="CA23" i="68"/>
  <c r="CB23" i="68"/>
  <c r="DO44" i="39"/>
  <c r="DP44" i="39"/>
  <c r="DQ44" i="39"/>
  <c r="DR44" i="39"/>
  <c r="DS44" i="39"/>
  <c r="DU44" i="39"/>
  <c r="DV44" i="39"/>
  <c r="DW44" i="39"/>
  <c r="DX44" i="39"/>
  <c r="DY44" i="39"/>
  <c r="EA44" i="39"/>
  <c r="EB44" i="39"/>
  <c r="EC44" i="39"/>
  <c r="ED44" i="39"/>
  <c r="EE44" i="39"/>
  <c r="EG44" i="39"/>
  <c r="EH44" i="39"/>
  <c r="EI44" i="39"/>
  <c r="EJ44" i="39"/>
  <c r="EK44" i="39"/>
  <c r="EM44" i="39"/>
  <c r="EN44" i="39"/>
  <c r="EO44" i="39"/>
  <c r="EP44" i="39"/>
  <c r="EQ44" i="39"/>
  <c r="DN44" i="39"/>
  <c r="AW168" i="68"/>
  <c r="AV168" i="68"/>
  <c r="AU168" i="68"/>
  <c r="AT168" i="68"/>
  <c r="AS168" i="68"/>
  <c r="AR168" i="68"/>
  <c r="AQ168" i="68"/>
  <c r="AP168" i="68"/>
  <c r="AO168" i="68"/>
  <c r="AN168" i="68"/>
  <c r="AM168" i="68"/>
  <c r="AL168" i="68"/>
  <c r="AK168" i="68"/>
  <c r="AJ168" i="68"/>
  <c r="AI168" i="68"/>
  <c r="AH168" i="68"/>
  <c r="AG168" i="68"/>
  <c r="AF168" i="68"/>
  <c r="AD168" i="68"/>
  <c r="AC168" i="68"/>
  <c r="AB168" i="68"/>
  <c r="AA168" i="68"/>
  <c r="Z168" i="68"/>
  <c r="Y168" i="68"/>
  <c r="X168" i="68"/>
  <c r="W168" i="68"/>
  <c r="V168" i="68"/>
  <c r="U168" i="68"/>
  <c r="T168" i="68"/>
  <c r="S168" i="68"/>
  <c r="R168" i="68"/>
  <c r="Q168" i="68"/>
  <c r="P168" i="68"/>
  <c r="O168" i="68"/>
  <c r="N168" i="68"/>
  <c r="M168" i="68"/>
  <c r="L168" i="68"/>
  <c r="K168" i="68"/>
  <c r="J168" i="68"/>
  <c r="I168" i="68"/>
  <c r="H168" i="68"/>
  <c r="G168" i="68"/>
  <c r="F168" i="68"/>
  <c r="E168" i="68"/>
  <c r="D168" i="68"/>
  <c r="C168" i="68"/>
  <c r="B168" i="68"/>
  <c r="AW167" i="68"/>
  <c r="AV167" i="68"/>
  <c r="AU167" i="68"/>
  <c r="AT167" i="68"/>
  <c r="AS167" i="68"/>
  <c r="AR167" i="68"/>
  <c r="AQ167" i="68"/>
  <c r="AP167" i="68"/>
  <c r="AO167" i="68"/>
  <c r="AN167" i="68"/>
  <c r="AM167" i="68"/>
  <c r="AL167" i="68"/>
  <c r="AK167" i="68"/>
  <c r="AJ167" i="68"/>
  <c r="AI167" i="68"/>
  <c r="AH167" i="68"/>
  <c r="AG167" i="68"/>
  <c r="AF167" i="68"/>
  <c r="AD167" i="68"/>
  <c r="AC167" i="68"/>
  <c r="AB167" i="68"/>
  <c r="AA167" i="68"/>
  <c r="Z167" i="68"/>
  <c r="Y167" i="68"/>
  <c r="X167" i="68"/>
  <c r="W167" i="68"/>
  <c r="V167" i="68"/>
  <c r="U167" i="68"/>
  <c r="T167" i="68"/>
  <c r="S167" i="68"/>
  <c r="R167" i="68"/>
  <c r="Q167" i="68"/>
  <c r="P167" i="68"/>
  <c r="O167" i="68"/>
  <c r="N167" i="68"/>
  <c r="M167" i="68"/>
  <c r="L167" i="68"/>
  <c r="K167" i="68"/>
  <c r="J167" i="68"/>
  <c r="I167" i="68"/>
  <c r="H167" i="68"/>
  <c r="G167" i="68"/>
  <c r="F167" i="68"/>
  <c r="E167" i="68"/>
  <c r="D167" i="68"/>
  <c r="C167" i="68"/>
  <c r="B167" i="68"/>
  <c r="AW166" i="68"/>
  <c r="AV166" i="68"/>
  <c r="AU166" i="68"/>
  <c r="AT166" i="68"/>
  <c r="AS166" i="68"/>
  <c r="AR166" i="68"/>
  <c r="AQ166" i="68"/>
  <c r="AP166" i="68"/>
  <c r="AO166" i="68"/>
  <c r="AN166" i="68"/>
  <c r="AM166" i="68"/>
  <c r="AL166" i="68"/>
  <c r="AK166" i="68"/>
  <c r="AJ166" i="68"/>
  <c r="AI166" i="68"/>
  <c r="AH166" i="68"/>
  <c r="AG166" i="68"/>
  <c r="AF166" i="68"/>
  <c r="AD166" i="68"/>
  <c r="AC166" i="68"/>
  <c r="AB166" i="68"/>
  <c r="AA166" i="68"/>
  <c r="Z166" i="68"/>
  <c r="Y166" i="68"/>
  <c r="X166" i="68"/>
  <c r="W166" i="68"/>
  <c r="V166" i="68"/>
  <c r="U166" i="68"/>
  <c r="T166" i="68"/>
  <c r="S166" i="68"/>
  <c r="R166" i="68"/>
  <c r="Q166" i="68"/>
  <c r="P166" i="68"/>
  <c r="O166" i="68"/>
  <c r="N166" i="68"/>
  <c r="M166" i="68"/>
  <c r="L166" i="68"/>
  <c r="K166" i="68"/>
  <c r="J166" i="68"/>
  <c r="I166" i="68"/>
  <c r="H166" i="68"/>
  <c r="G166" i="68"/>
  <c r="F166" i="68"/>
  <c r="E166" i="68"/>
  <c r="D166" i="68"/>
  <c r="C166" i="68"/>
  <c r="B166" i="68"/>
  <c r="AW165" i="68"/>
  <c r="AV165" i="68"/>
  <c r="AV162" i="68" s="1"/>
  <c r="AU165" i="68"/>
  <c r="AT165" i="68"/>
  <c r="AT162" i="68" s="1"/>
  <c r="AS165" i="68"/>
  <c r="AS162" i="68" s="1"/>
  <c r="AR165" i="68"/>
  <c r="AQ165" i="68"/>
  <c r="AP165" i="68"/>
  <c r="AP162" i="68" s="1"/>
  <c r="AO165" i="68"/>
  <c r="AN165" i="68"/>
  <c r="AM165" i="68"/>
  <c r="AM162" i="68" s="1"/>
  <c r="AL165" i="68"/>
  <c r="AK165" i="68"/>
  <c r="AJ165" i="68"/>
  <c r="AJ162" i="68" s="1"/>
  <c r="AI165" i="68"/>
  <c r="AH165" i="68"/>
  <c r="AG165" i="68"/>
  <c r="AG162" i="68" s="1"/>
  <c r="AF165" i="68"/>
  <c r="AD165" i="68"/>
  <c r="AC165" i="68"/>
  <c r="AB165" i="68"/>
  <c r="AB162" i="68" s="1"/>
  <c r="AA165" i="68"/>
  <c r="AA162" i="68" s="1"/>
  <c r="Z165" i="68"/>
  <c r="Z162" i="68" s="1"/>
  <c r="Y165" i="68"/>
  <c r="X165" i="68"/>
  <c r="W165" i="68"/>
  <c r="V165" i="68"/>
  <c r="V162" i="68" s="1"/>
  <c r="U165" i="68"/>
  <c r="T165" i="68"/>
  <c r="T162" i="68" s="1"/>
  <c r="S165" i="68"/>
  <c r="R165" i="68"/>
  <c r="Q165" i="68"/>
  <c r="P165" i="68"/>
  <c r="O165" i="68"/>
  <c r="N165" i="68"/>
  <c r="M165" i="68"/>
  <c r="L165" i="68"/>
  <c r="K165" i="68"/>
  <c r="J165" i="68"/>
  <c r="I165" i="68"/>
  <c r="H165" i="68"/>
  <c r="G165" i="68"/>
  <c r="F165" i="68"/>
  <c r="E165" i="68"/>
  <c r="D165" i="68"/>
  <c r="C165" i="68"/>
  <c r="B165" i="68"/>
  <c r="AQ162" i="68"/>
  <c r="S162" i="68"/>
  <c r="R162" i="68"/>
  <c r="Q162" i="68"/>
  <c r="P162" i="68"/>
  <c r="O162" i="68"/>
  <c r="N162" i="68"/>
  <c r="M162" i="68"/>
  <c r="L162" i="68"/>
  <c r="K162" i="68"/>
  <c r="J162" i="68"/>
  <c r="I162" i="68"/>
  <c r="H162" i="68"/>
  <c r="G162" i="68"/>
  <c r="F162" i="68"/>
  <c r="E162" i="68"/>
  <c r="D162" i="68"/>
  <c r="C162" i="68"/>
  <c r="B162" i="68"/>
  <c r="S161" i="68"/>
  <c r="R161" i="68"/>
  <c r="Q161" i="68"/>
  <c r="P161" i="68"/>
  <c r="O161" i="68"/>
  <c r="N161" i="68"/>
  <c r="M161" i="68"/>
  <c r="L161" i="68"/>
  <c r="K161" i="68"/>
  <c r="J161" i="68"/>
  <c r="I161" i="68"/>
  <c r="H161" i="68"/>
  <c r="G161" i="68"/>
  <c r="F161" i="68"/>
  <c r="E161" i="68"/>
  <c r="D161" i="68"/>
  <c r="C161" i="68"/>
  <c r="B161" i="68"/>
  <c r="AW160" i="68"/>
  <c r="AV160" i="68"/>
  <c r="AU160" i="68"/>
  <c r="AT160" i="68"/>
  <c r="AS160" i="68"/>
  <c r="AR160" i="68"/>
  <c r="AQ160" i="68"/>
  <c r="AP160" i="68"/>
  <c r="AO160" i="68"/>
  <c r="AN160" i="68"/>
  <c r="AM160" i="68"/>
  <c r="AL160" i="68"/>
  <c r="AK160" i="68"/>
  <c r="AJ160" i="68"/>
  <c r="AI160" i="68"/>
  <c r="AH160" i="68"/>
  <c r="AG160" i="68"/>
  <c r="AD160" i="68"/>
  <c r="AC160" i="68"/>
  <c r="AB160" i="68"/>
  <c r="AA160" i="68"/>
  <c r="Z160" i="68"/>
  <c r="Y160" i="68"/>
  <c r="X160" i="68"/>
  <c r="W160" i="68"/>
  <c r="V160" i="68"/>
  <c r="U160" i="68"/>
  <c r="T160" i="68"/>
  <c r="S160" i="68"/>
  <c r="R160" i="68"/>
  <c r="Q160" i="68"/>
  <c r="P160" i="68"/>
  <c r="O160" i="68"/>
  <c r="N160" i="68"/>
  <c r="M160" i="68"/>
  <c r="L160" i="68"/>
  <c r="K160" i="68"/>
  <c r="J160" i="68"/>
  <c r="I160" i="68"/>
  <c r="H160" i="68"/>
  <c r="G160" i="68"/>
  <c r="F160" i="68"/>
  <c r="E160" i="68"/>
  <c r="D160" i="68"/>
  <c r="C160" i="68"/>
  <c r="B160" i="68"/>
  <c r="AW159" i="68"/>
  <c r="BQ51" i="68"/>
  <c r="BS51" i="68"/>
  <c r="BP50" i="68"/>
  <c r="BO50" i="68"/>
  <c r="BO49" i="68" s="1"/>
  <c r="BO161" i="68" s="1"/>
  <c r="BN50" i="68"/>
  <c r="BN49" i="68" s="1"/>
  <c r="BN161" i="68" s="1"/>
  <c r="BM50" i="68"/>
  <c r="BM162" i="68" s="1"/>
  <c r="BL50" i="68"/>
  <c r="BL162" i="68" s="1"/>
  <c r="BK50" i="68"/>
  <c r="BJ50" i="68"/>
  <c r="BI50" i="68"/>
  <c r="BI49" i="68" s="1"/>
  <c r="BI161" i="68" s="1"/>
  <c r="BH50" i="68"/>
  <c r="BG50" i="68"/>
  <c r="BG162" i="68" s="1"/>
  <c r="BF50" i="68"/>
  <c r="BF162" i="68" s="1"/>
  <c r="BE50" i="68"/>
  <c r="BE49" i="68" s="1"/>
  <c r="BE161" i="68" s="1"/>
  <c r="BD50" i="68"/>
  <c r="BC50" i="68"/>
  <c r="BC49" i="68" s="1"/>
  <c r="BC161" i="68" s="1"/>
  <c r="BB50" i="68"/>
  <c r="BA50" i="68"/>
  <c r="AZ50" i="68"/>
  <c r="AZ162" i="68" s="1"/>
  <c r="AY50" i="68"/>
  <c r="AX50" i="68"/>
  <c r="AW50" i="68"/>
  <c r="AW51" i="68" s="1"/>
  <c r="AV50" i="68"/>
  <c r="AV51" i="68" s="1"/>
  <c r="AU50" i="68"/>
  <c r="AT50" i="68"/>
  <c r="AS50" i="68"/>
  <c r="AS51" i="68" s="1"/>
  <c r="AR50" i="68"/>
  <c r="AR51" i="68" s="1"/>
  <c r="AQ50" i="68"/>
  <c r="AQ51" i="68" s="1"/>
  <c r="AP50" i="68"/>
  <c r="AP51" i="68" s="1"/>
  <c r="AO50" i="68"/>
  <c r="AN50" i="68"/>
  <c r="AM50" i="68"/>
  <c r="AM51" i="68" s="1"/>
  <c r="AL50" i="68"/>
  <c r="AL51" i="68" s="1"/>
  <c r="AK50" i="68"/>
  <c r="AK51" i="68" s="1"/>
  <c r="AJ50" i="68"/>
  <c r="AJ51" i="68" s="1"/>
  <c r="AI50" i="68"/>
  <c r="AI51" i="68" s="1"/>
  <c r="AH50" i="68"/>
  <c r="AG50" i="68"/>
  <c r="AG51" i="68" s="1"/>
  <c r="AF50" i="68"/>
  <c r="AF51" i="68" s="1"/>
  <c r="AE50" i="68"/>
  <c r="AE51" i="68" s="1"/>
  <c r="AD50" i="68"/>
  <c r="AD51" i="68" s="1"/>
  <c r="AC50" i="68"/>
  <c r="AB50" i="68"/>
  <c r="AA50" i="68"/>
  <c r="AA51" i="68" s="1"/>
  <c r="Z50" i="68"/>
  <c r="Z51" i="68" s="1"/>
  <c r="Y50" i="68"/>
  <c r="Y51" i="68" s="1"/>
  <c r="X50" i="68"/>
  <c r="X51" i="68" s="1"/>
  <c r="W50" i="68"/>
  <c r="V50" i="68"/>
  <c r="U50" i="68"/>
  <c r="U51" i="68" s="1"/>
  <c r="T50" i="68"/>
  <c r="T51" i="68" s="1"/>
  <c r="S50" i="68"/>
  <c r="S51" i="68" s="1"/>
  <c r="R50" i="68"/>
  <c r="R51" i="68" s="1"/>
  <c r="Q50" i="68"/>
  <c r="Q51" i="68" s="1"/>
  <c r="P50" i="68"/>
  <c r="O50" i="68"/>
  <c r="O51" i="68" s="1"/>
  <c r="N50" i="68"/>
  <c r="N51" i="68" s="1"/>
  <c r="M50" i="68"/>
  <c r="M51" i="68" s="1"/>
  <c r="L50" i="68"/>
  <c r="L51" i="68" s="1"/>
  <c r="K50" i="68"/>
  <c r="J50" i="68"/>
  <c r="I50" i="68"/>
  <c r="I51" i="68" s="1"/>
  <c r="H50" i="68"/>
  <c r="H51" i="68" s="1"/>
  <c r="G50" i="68"/>
  <c r="G51" i="68" s="1"/>
  <c r="F50" i="68"/>
  <c r="F51" i="68" s="1"/>
  <c r="E50" i="68"/>
  <c r="D50" i="68"/>
  <c r="C50" i="68"/>
  <c r="C51" i="68" s="1"/>
  <c r="B50" i="68"/>
  <c r="B51" i="68" s="1"/>
  <c r="BK49" i="68"/>
  <c r="BK161" i="68" s="1"/>
  <c r="BP23" i="68"/>
  <c r="BO23" i="68"/>
  <c r="BN23" i="68"/>
  <c r="BH23" i="68"/>
  <c r="BM23" i="68"/>
  <c r="BL23" i="68"/>
  <c r="BI23" i="68"/>
  <c r="BG23" i="68"/>
  <c r="BF23" i="68"/>
  <c r="AH22" i="68"/>
  <c r="AH23" i="68" s="1"/>
  <c r="AG22" i="68"/>
  <c r="AG23" i="68" s="1"/>
  <c r="AF22" i="68"/>
  <c r="AF23" i="68" s="1"/>
  <c r="AE22" i="68"/>
  <c r="AE23" i="68" s="1"/>
  <c r="AD22" i="68"/>
  <c r="AC22" i="68"/>
  <c r="AB22" i="68"/>
  <c r="AB23" i="68" s="1"/>
  <c r="AA22" i="68"/>
  <c r="AA23" i="68" s="1"/>
  <c r="Z22" i="68"/>
  <c r="Z23" i="68" s="1"/>
  <c r="Y22" i="68"/>
  <c r="Y23" i="68" s="1"/>
  <c r="X22" i="68"/>
  <c r="W22" i="68"/>
  <c r="V22" i="68"/>
  <c r="V23" i="68" s="1"/>
  <c r="U22" i="68"/>
  <c r="U23" i="68" s="1"/>
  <c r="T22" i="68"/>
  <c r="T23" i="68" s="1"/>
  <c r="S22" i="68"/>
  <c r="S23" i="68" s="1"/>
  <c r="R22" i="68"/>
  <c r="Q22" i="68"/>
  <c r="P22" i="68"/>
  <c r="P23" i="68" s="1"/>
  <c r="O22" i="68"/>
  <c r="O23" i="68" s="1"/>
  <c r="N22" i="68"/>
  <c r="N23" i="68" s="1"/>
  <c r="M22" i="68"/>
  <c r="M23" i="68" s="1"/>
  <c r="L22" i="68"/>
  <c r="K22" i="68"/>
  <c r="J22" i="68"/>
  <c r="J23" i="68" s="1"/>
  <c r="I22" i="68"/>
  <c r="I23" i="68" s="1"/>
  <c r="H22" i="68"/>
  <c r="H23" i="68" s="1"/>
  <c r="G22" i="68"/>
  <c r="G23" i="68" s="1"/>
  <c r="F22" i="68"/>
  <c r="E22" i="68"/>
  <c r="D22" i="68"/>
  <c r="D23" i="68" s="1"/>
  <c r="C22" i="68"/>
  <c r="C23" i="68" s="1"/>
  <c r="B22" i="68"/>
  <c r="B23" i="68" s="1"/>
  <c r="AW19" i="68"/>
  <c r="AR19" i="68"/>
  <c r="AQ19" i="68"/>
  <c r="AP19" i="68"/>
  <c r="AO19" i="68"/>
  <c r="AN19" i="68"/>
  <c r="AM19" i="68"/>
  <c r="AL19" i="68"/>
  <c r="AK19" i="68"/>
  <c r="AJ19" i="68"/>
  <c r="AI19" i="68"/>
  <c r="AH19" i="68"/>
  <c r="AG19" i="68"/>
  <c r="AF19" i="68"/>
  <c r="AE19" i="68"/>
  <c r="AD19" i="68"/>
  <c r="AC19" i="68"/>
  <c r="AB19" i="68"/>
  <c r="AA19" i="68"/>
  <c r="Z19" i="68"/>
  <c r="Y19" i="68"/>
  <c r="X19" i="68"/>
  <c r="W19" i="68"/>
  <c r="V19" i="68"/>
  <c r="U19" i="68"/>
  <c r="T19" i="68"/>
  <c r="AW47" i="68"/>
  <c r="AR47" i="68"/>
  <c r="AQ47" i="68"/>
  <c r="AP47" i="68"/>
  <c r="AO47" i="68"/>
  <c r="AN47" i="68"/>
  <c r="AM47" i="68"/>
  <c r="AL47" i="68"/>
  <c r="AK47" i="68"/>
  <c r="AJ47" i="68"/>
  <c r="AI47" i="68"/>
  <c r="AH47" i="68"/>
  <c r="AG47" i="68"/>
  <c r="AF47" i="68"/>
  <c r="AE47" i="68"/>
  <c r="AD47" i="68"/>
  <c r="AC47" i="68"/>
  <c r="AB47" i="68"/>
  <c r="AA47" i="68"/>
  <c r="Z47" i="68"/>
  <c r="Y47" i="68"/>
  <c r="X47" i="68"/>
  <c r="W47" i="68"/>
  <c r="V47" i="68"/>
  <c r="U47" i="68"/>
  <c r="T47" i="68"/>
  <c r="AE168" i="68"/>
  <c r="AE167" i="68"/>
  <c r="AE166" i="68"/>
  <c r="AE165" i="68"/>
  <c r="O49" i="68" l="1"/>
  <c r="B21" i="68"/>
  <c r="Z21" i="68"/>
  <c r="I49" i="68"/>
  <c r="AA49" i="68"/>
  <c r="AG49" i="68"/>
  <c r="AG21" i="68"/>
  <c r="O21" i="68"/>
  <c r="AQ49" i="68"/>
  <c r="DN90" i="39"/>
  <c r="DT44" i="39"/>
  <c r="ER44" i="39"/>
  <c r="EL44" i="39"/>
  <c r="EF44" i="39"/>
  <c r="DZ44" i="39"/>
  <c r="S49" i="68"/>
  <c r="G49" i="68"/>
  <c r="N21" i="68"/>
  <c r="AE21" i="68"/>
  <c r="Y49" i="68"/>
  <c r="AW49" i="68"/>
  <c r="G21" i="68"/>
  <c r="AE49" i="68"/>
  <c r="AY51" i="68"/>
  <c r="AY162" i="68"/>
  <c r="BO51" i="68"/>
  <c r="BO162" i="68"/>
  <c r="BH51" i="68"/>
  <c r="BH162" i="68"/>
  <c r="BP51" i="68"/>
  <c r="BP162" i="68"/>
  <c r="BB51" i="68"/>
  <c r="BB162" i="68"/>
  <c r="BB163" i="68" s="1"/>
  <c r="BJ51" i="68"/>
  <c r="BJ162" i="68"/>
  <c r="I21" i="68"/>
  <c r="BC51" i="68"/>
  <c r="BC162" i="68"/>
  <c r="BC163" i="68" s="1"/>
  <c r="BK51" i="68"/>
  <c r="BK162" i="68"/>
  <c r="BA51" i="68"/>
  <c r="BA162" i="68"/>
  <c r="BD51" i="68"/>
  <c r="BD162" i="68"/>
  <c r="BI51" i="68"/>
  <c r="BI162" i="68"/>
  <c r="AK49" i="68"/>
  <c r="BE51" i="68"/>
  <c r="BE162" i="68"/>
  <c r="DA75" i="68"/>
  <c r="DA47" i="68"/>
  <c r="Y21" i="68"/>
  <c r="M49" i="68"/>
  <c r="AX51" i="68"/>
  <c r="AX162" i="68"/>
  <c r="AX163" i="68" s="1"/>
  <c r="BN51" i="68"/>
  <c r="BN162" i="68"/>
  <c r="AS49" i="68"/>
  <c r="AI49" i="68"/>
  <c r="AY49" i="68"/>
  <c r="AY161" i="68" s="1"/>
  <c r="C49" i="68"/>
  <c r="U49" i="68"/>
  <c r="BA49" i="68"/>
  <c r="BA161" i="68" s="1"/>
  <c r="AA163" i="68"/>
  <c r="P21" i="68"/>
  <c r="AM49" i="68"/>
  <c r="S163" i="68"/>
  <c r="D21" i="68"/>
  <c r="AB21" i="68"/>
  <c r="R49" i="68"/>
  <c r="AD49" i="68"/>
  <c r="AP49" i="68"/>
  <c r="AJ163" i="68"/>
  <c r="H21" i="68"/>
  <c r="T21" i="68"/>
  <c r="AF21" i="68"/>
  <c r="AA161" i="68"/>
  <c r="E163" i="68"/>
  <c r="V21" i="68"/>
  <c r="X49" i="68"/>
  <c r="AV49" i="68"/>
  <c r="AM163" i="68"/>
  <c r="AS163" i="68"/>
  <c r="J21" i="68"/>
  <c r="AH21" i="68"/>
  <c r="M163" i="68"/>
  <c r="T163" i="68"/>
  <c r="D163" i="68"/>
  <c r="J163" i="68"/>
  <c r="P163" i="68"/>
  <c r="AM161" i="68"/>
  <c r="AK162" i="68"/>
  <c r="AK163" i="68" s="1"/>
  <c r="C21" i="68"/>
  <c r="AA21" i="68"/>
  <c r="BH49" i="68"/>
  <c r="BH161" i="68" s="1"/>
  <c r="F163" i="68"/>
  <c r="U162" i="68"/>
  <c r="U163" i="68" s="1"/>
  <c r="AL162" i="68"/>
  <c r="AL161" i="68" s="1"/>
  <c r="O163" i="68"/>
  <c r="S21" i="68"/>
  <c r="AJ161" i="68"/>
  <c r="AN162" i="68"/>
  <c r="AN161" i="68" s="1"/>
  <c r="AF162" i="68"/>
  <c r="AD162" i="68"/>
  <c r="AD163" i="68" s="1"/>
  <c r="F49" i="68"/>
  <c r="AJ49" i="68"/>
  <c r="I163" i="68"/>
  <c r="Q163" i="68"/>
  <c r="AQ163" i="68"/>
  <c r="X162" i="68"/>
  <c r="X163" i="68" s="1"/>
  <c r="AW162" i="68"/>
  <c r="AW163" i="68" s="1"/>
  <c r="U21" i="68"/>
  <c r="AB163" i="68"/>
  <c r="R163" i="68"/>
  <c r="AP163" i="68"/>
  <c r="AH162" i="68"/>
  <c r="AH161" i="68" s="1"/>
  <c r="Y162" i="68"/>
  <c r="Y163" i="68" s="1"/>
  <c r="BB49" i="68"/>
  <c r="BB161" i="68" s="1"/>
  <c r="C163" i="68"/>
  <c r="K163" i="68"/>
  <c r="G163" i="68"/>
  <c r="M21" i="68"/>
  <c r="L49" i="68"/>
  <c r="L163" i="68"/>
  <c r="AR162" i="68"/>
  <c r="AR163" i="68" s="1"/>
  <c r="DA48" i="68"/>
  <c r="BU163" i="68"/>
  <c r="AV161" i="68"/>
  <c r="AV163" i="68"/>
  <c r="AP161" i="68"/>
  <c r="AG161" i="68"/>
  <c r="AG163" i="68"/>
  <c r="AS161" i="68"/>
  <c r="AT163" i="68"/>
  <c r="AQ161" i="68"/>
  <c r="Z163" i="68"/>
  <c r="V163" i="68"/>
  <c r="AT161" i="68"/>
  <c r="W162" i="68"/>
  <c r="W163" i="68" s="1"/>
  <c r="AC162" i="68"/>
  <c r="AC163" i="68" s="1"/>
  <c r="BS163" i="68"/>
  <c r="AZ163" i="68"/>
  <c r="BW163" i="68"/>
  <c r="BZ163" i="68"/>
  <c r="CB163" i="68"/>
  <c r="BY163" i="68"/>
  <c r="AE160" i="68"/>
  <c r="AF160" i="68"/>
  <c r="E23" i="68"/>
  <c r="E21" i="68"/>
  <c r="K23" i="68"/>
  <c r="K21" i="68"/>
  <c r="Q23" i="68"/>
  <c r="Q21" i="68"/>
  <c r="W21" i="68"/>
  <c r="W23" i="68"/>
  <c r="AC23" i="68"/>
  <c r="AC21" i="68"/>
  <c r="AX23" i="68"/>
  <c r="BJ23" i="68"/>
  <c r="L23" i="68"/>
  <c r="L21" i="68"/>
  <c r="AD23" i="68"/>
  <c r="AD21" i="68"/>
  <c r="BK23" i="68"/>
  <c r="Q49" i="68"/>
  <c r="D49" i="68"/>
  <c r="D51" i="68"/>
  <c r="J49" i="68"/>
  <c r="J51" i="68"/>
  <c r="P49" i="68"/>
  <c r="P51" i="68"/>
  <c r="V49" i="68"/>
  <c r="V51" i="68"/>
  <c r="AB49" i="68"/>
  <c r="AB51" i="68"/>
  <c r="AH49" i="68"/>
  <c r="AH51" i="68"/>
  <c r="AN49" i="68"/>
  <c r="AN51" i="68"/>
  <c r="AT49" i="68"/>
  <c r="AT51" i="68"/>
  <c r="AZ49" i="68"/>
  <c r="AZ161" i="68" s="1"/>
  <c r="AZ51" i="68"/>
  <c r="BF49" i="68"/>
  <c r="BF161" i="68" s="1"/>
  <c r="BF51" i="68"/>
  <c r="BL49" i="68"/>
  <c r="BL161" i="68" s="1"/>
  <c r="BL51" i="68"/>
  <c r="BR51" i="68"/>
  <c r="F23" i="68"/>
  <c r="F21" i="68"/>
  <c r="X23" i="68"/>
  <c r="X21" i="68"/>
  <c r="AE162" i="68"/>
  <c r="E51" i="68"/>
  <c r="E49" i="68"/>
  <c r="K51" i="68"/>
  <c r="K49" i="68"/>
  <c r="W51" i="68"/>
  <c r="W49" i="68"/>
  <c r="AC51" i="68"/>
  <c r="AC49" i="68"/>
  <c r="AO51" i="68"/>
  <c r="AO49" i="68"/>
  <c r="AU51" i="68"/>
  <c r="AU49" i="68"/>
  <c r="BG51" i="68"/>
  <c r="BG49" i="68"/>
  <c r="BG161" i="68" s="1"/>
  <c r="BM51" i="68"/>
  <c r="BM49" i="68"/>
  <c r="BM161" i="68" s="1"/>
  <c r="R23" i="68"/>
  <c r="R21" i="68"/>
  <c r="AY23" i="68"/>
  <c r="BE23" i="68"/>
  <c r="DA20" i="68"/>
  <c r="T161" i="68"/>
  <c r="Z161" i="68"/>
  <c r="B49" i="68"/>
  <c r="H49" i="68"/>
  <c r="N49" i="68"/>
  <c r="T49" i="68"/>
  <c r="Z49" i="68"/>
  <c r="AF49" i="68"/>
  <c r="AL49" i="68"/>
  <c r="AR49" i="68"/>
  <c r="AX49" i="68"/>
  <c r="AX161" i="68" s="1"/>
  <c r="BD49" i="68"/>
  <c r="BD161" i="68" s="1"/>
  <c r="BJ49" i="68"/>
  <c r="BJ161" i="68" s="1"/>
  <c r="BP49" i="68"/>
  <c r="BP161" i="68" s="1"/>
  <c r="B163" i="68"/>
  <c r="H163" i="68"/>
  <c r="N163" i="68"/>
  <c r="AI162" i="68"/>
  <c r="AO162" i="68"/>
  <c r="AU162" i="68"/>
  <c r="AL163" i="68"/>
  <c r="AB161" i="68"/>
  <c r="AJ33" i="67"/>
  <c r="EF56" i="69" s="1"/>
  <c r="AI33" i="67"/>
  <c r="EE56" i="69" s="1"/>
  <c r="EE85" i="69" s="1"/>
  <c r="AH33" i="67"/>
  <c r="ED56" i="69" s="1"/>
  <c r="ED85" i="69" s="1"/>
  <c r="AG33" i="67"/>
  <c r="EC56" i="69" s="1"/>
  <c r="EC85" i="69" s="1"/>
  <c r="AF33" i="67"/>
  <c r="EB56" i="69" s="1"/>
  <c r="EB85" i="69" s="1"/>
  <c r="AE33" i="67"/>
  <c r="EA56" i="69" s="1"/>
  <c r="EA85" i="69" s="1"/>
  <c r="AD33" i="67"/>
  <c r="DZ56" i="69" s="1"/>
  <c r="DZ85" i="69" s="1"/>
  <c r="AC33" i="67"/>
  <c r="DY56" i="69" s="1"/>
  <c r="DY85" i="69" s="1"/>
  <c r="AB33" i="67"/>
  <c r="DX56" i="69" s="1"/>
  <c r="DX85" i="69" s="1"/>
  <c r="AA33" i="67"/>
  <c r="DW56" i="69" s="1"/>
  <c r="DW85" i="69" s="1"/>
  <c r="Z33" i="67"/>
  <c r="DV56" i="69" s="1"/>
  <c r="DV85" i="69" s="1"/>
  <c r="Y33" i="67"/>
  <c r="DU56" i="69" s="1"/>
  <c r="DU85" i="69" s="1"/>
  <c r="X33" i="67"/>
  <c r="DT56" i="69" s="1"/>
  <c r="DT85" i="69" s="1"/>
  <c r="W33" i="67"/>
  <c r="DS56" i="69" s="1"/>
  <c r="DS85" i="69" s="1"/>
  <c r="V33" i="67"/>
  <c r="DR56" i="69" s="1"/>
  <c r="DR85" i="69" s="1"/>
  <c r="U33" i="67"/>
  <c r="DQ56" i="69" s="1"/>
  <c r="DQ85" i="69" s="1"/>
  <c r="T33" i="67"/>
  <c r="DP56" i="69" s="1"/>
  <c r="DP85" i="69" s="1"/>
  <c r="S33" i="67"/>
  <c r="DO56" i="69" s="1"/>
  <c r="DO85" i="69" s="1"/>
  <c r="R33" i="67"/>
  <c r="DN56" i="69" s="1"/>
  <c r="DN85" i="69" s="1"/>
  <c r="Q33" i="67"/>
  <c r="DM56" i="69" s="1"/>
  <c r="DM85" i="69" s="1"/>
  <c r="P33" i="67"/>
  <c r="DL56" i="69" s="1"/>
  <c r="DL85" i="69" s="1"/>
  <c r="O33" i="67"/>
  <c r="DK56" i="69" s="1"/>
  <c r="DK85" i="69" s="1"/>
  <c r="N33" i="67"/>
  <c r="DJ56" i="69" s="1"/>
  <c r="DJ85" i="69" s="1"/>
  <c r="M33" i="67"/>
  <c r="DI56" i="69" s="1"/>
  <c r="DI85" i="69" s="1"/>
  <c r="L33" i="67"/>
  <c r="DH56" i="69" s="1"/>
  <c r="DH85" i="69" s="1"/>
  <c r="K33" i="67"/>
  <c r="DG56" i="69" s="1"/>
  <c r="DG85" i="69" s="1"/>
  <c r="J33" i="67"/>
  <c r="DF56" i="69" s="1"/>
  <c r="DF85" i="69" s="1"/>
  <c r="I33" i="67"/>
  <c r="DE56" i="69" s="1"/>
  <c r="DE85" i="69" s="1"/>
  <c r="H33" i="67"/>
  <c r="DD56" i="69" s="1"/>
  <c r="DD85" i="69" s="1"/>
  <c r="G33" i="67"/>
  <c r="DC56" i="69" s="1"/>
  <c r="DC85" i="69" s="1"/>
  <c r="F33" i="67"/>
  <c r="DB56" i="69" s="1"/>
  <c r="E33" i="67"/>
  <c r="D33" i="67"/>
  <c r="C33" i="67"/>
  <c r="B33" i="67"/>
  <c r="AJ32" i="67"/>
  <c r="EF55" i="69" s="1"/>
  <c r="AI32" i="67"/>
  <c r="EE55" i="69" s="1"/>
  <c r="EE84" i="69" s="1"/>
  <c r="AH32" i="67"/>
  <c r="ED55" i="69" s="1"/>
  <c r="ED84" i="69" s="1"/>
  <c r="AG32" i="67"/>
  <c r="EC55" i="69" s="1"/>
  <c r="EC84" i="69" s="1"/>
  <c r="AF32" i="67"/>
  <c r="EB55" i="69" s="1"/>
  <c r="EB84" i="69" s="1"/>
  <c r="AE32" i="67"/>
  <c r="EA55" i="69" s="1"/>
  <c r="EA84" i="69" s="1"/>
  <c r="AD32" i="67"/>
  <c r="DZ55" i="69" s="1"/>
  <c r="DZ84" i="69" s="1"/>
  <c r="AC32" i="67"/>
  <c r="DY55" i="69" s="1"/>
  <c r="DY84" i="69" s="1"/>
  <c r="AB32" i="67"/>
  <c r="DX55" i="69" s="1"/>
  <c r="AA32" i="67"/>
  <c r="DW55" i="69" s="1"/>
  <c r="DW84" i="69" s="1"/>
  <c r="Z32" i="67"/>
  <c r="DV55" i="69" s="1"/>
  <c r="DV84" i="69" s="1"/>
  <c r="Y32" i="67"/>
  <c r="DU55" i="69" s="1"/>
  <c r="DU84" i="69" s="1"/>
  <c r="X32" i="67"/>
  <c r="DT55" i="69" s="1"/>
  <c r="DT84" i="69" s="1"/>
  <c r="W32" i="67"/>
  <c r="DS55" i="69" s="1"/>
  <c r="DS84" i="69" s="1"/>
  <c r="V32" i="67"/>
  <c r="DR55" i="69" s="1"/>
  <c r="DR84" i="69" s="1"/>
  <c r="U32" i="67"/>
  <c r="DQ55" i="69" s="1"/>
  <c r="DQ84" i="69" s="1"/>
  <c r="T32" i="67"/>
  <c r="DP55" i="69" s="1"/>
  <c r="DP84" i="69" s="1"/>
  <c r="S32" i="67"/>
  <c r="DO55" i="69" s="1"/>
  <c r="DO84" i="69" s="1"/>
  <c r="R32" i="67"/>
  <c r="DN55" i="69" s="1"/>
  <c r="DN84" i="69" s="1"/>
  <c r="Q32" i="67"/>
  <c r="DM55" i="69" s="1"/>
  <c r="DM84" i="69" s="1"/>
  <c r="P32" i="67"/>
  <c r="DL55" i="69" s="1"/>
  <c r="DL84" i="69" s="1"/>
  <c r="O32" i="67"/>
  <c r="DK55" i="69" s="1"/>
  <c r="DK84" i="69" s="1"/>
  <c r="N32" i="67"/>
  <c r="DJ55" i="69" s="1"/>
  <c r="DJ84" i="69" s="1"/>
  <c r="M32" i="67"/>
  <c r="DI55" i="69" s="1"/>
  <c r="DI84" i="69" s="1"/>
  <c r="L32" i="67"/>
  <c r="DH55" i="69" s="1"/>
  <c r="DH84" i="69" s="1"/>
  <c r="K32" i="67"/>
  <c r="DG55" i="69" s="1"/>
  <c r="DG84" i="69" s="1"/>
  <c r="J32" i="67"/>
  <c r="DF55" i="69" s="1"/>
  <c r="I32" i="67"/>
  <c r="DE55" i="69" s="1"/>
  <c r="DE84" i="69" s="1"/>
  <c r="H32" i="67"/>
  <c r="DD55" i="69" s="1"/>
  <c r="DD84" i="69" s="1"/>
  <c r="G32" i="67"/>
  <c r="DC55" i="69" s="1"/>
  <c r="DC84" i="69" s="1"/>
  <c r="F32" i="67"/>
  <c r="DB55" i="69" s="1"/>
  <c r="E32" i="67"/>
  <c r="D32" i="67"/>
  <c r="C32" i="67"/>
  <c r="B32" i="67"/>
  <c r="AJ31" i="67"/>
  <c r="EF54" i="69" s="1"/>
  <c r="AI31" i="67"/>
  <c r="EE54" i="69" s="1"/>
  <c r="EE83" i="69" s="1"/>
  <c r="AH31" i="67"/>
  <c r="ED54" i="69" s="1"/>
  <c r="ED83" i="69" s="1"/>
  <c r="AG31" i="67"/>
  <c r="EC54" i="69" s="1"/>
  <c r="EC83" i="69" s="1"/>
  <c r="AF31" i="67"/>
  <c r="EB54" i="69" s="1"/>
  <c r="EB83" i="69" s="1"/>
  <c r="AE31" i="67"/>
  <c r="EA54" i="69" s="1"/>
  <c r="EA83" i="69" s="1"/>
  <c r="AD31" i="67"/>
  <c r="DZ54" i="69" s="1"/>
  <c r="DZ83" i="69" s="1"/>
  <c r="AC31" i="67"/>
  <c r="DY54" i="69" s="1"/>
  <c r="DY83" i="69" s="1"/>
  <c r="AB31" i="67"/>
  <c r="DX54" i="69" s="1"/>
  <c r="DX83" i="69" s="1"/>
  <c r="AA31" i="67"/>
  <c r="DW54" i="69" s="1"/>
  <c r="DW83" i="69" s="1"/>
  <c r="Z31" i="67"/>
  <c r="DV54" i="69" s="1"/>
  <c r="DV83" i="69" s="1"/>
  <c r="Y31" i="67"/>
  <c r="DU54" i="69" s="1"/>
  <c r="DU83" i="69" s="1"/>
  <c r="X31" i="67"/>
  <c r="DT54" i="69" s="1"/>
  <c r="DT83" i="69" s="1"/>
  <c r="W31" i="67"/>
  <c r="DS54" i="69" s="1"/>
  <c r="DS83" i="69" s="1"/>
  <c r="V31" i="67"/>
  <c r="DR54" i="69" s="1"/>
  <c r="DR83" i="69" s="1"/>
  <c r="U31" i="67"/>
  <c r="DQ54" i="69" s="1"/>
  <c r="DQ83" i="69" s="1"/>
  <c r="T31" i="67"/>
  <c r="DP54" i="69" s="1"/>
  <c r="DP83" i="69" s="1"/>
  <c r="S31" i="67"/>
  <c r="DO54" i="69" s="1"/>
  <c r="DO83" i="69" s="1"/>
  <c r="R31" i="67"/>
  <c r="DN54" i="69" s="1"/>
  <c r="DN83" i="69" s="1"/>
  <c r="Q31" i="67"/>
  <c r="DM54" i="69" s="1"/>
  <c r="DM83" i="69" s="1"/>
  <c r="P31" i="67"/>
  <c r="DL54" i="69" s="1"/>
  <c r="DL83" i="69" s="1"/>
  <c r="O31" i="67"/>
  <c r="DK54" i="69" s="1"/>
  <c r="DK83" i="69" s="1"/>
  <c r="N31" i="67"/>
  <c r="DJ54" i="69" s="1"/>
  <c r="DJ83" i="69" s="1"/>
  <c r="M31" i="67"/>
  <c r="DI54" i="69" s="1"/>
  <c r="DI83" i="69" s="1"/>
  <c r="L31" i="67"/>
  <c r="DH54" i="69" s="1"/>
  <c r="DH83" i="69" s="1"/>
  <c r="K31" i="67"/>
  <c r="DG54" i="69" s="1"/>
  <c r="DG83" i="69" s="1"/>
  <c r="J31" i="67"/>
  <c r="DF54" i="69" s="1"/>
  <c r="DF83" i="69" s="1"/>
  <c r="I31" i="67"/>
  <c r="DE54" i="69" s="1"/>
  <c r="DE83" i="69" s="1"/>
  <c r="H31" i="67"/>
  <c r="DD54" i="69" s="1"/>
  <c r="DD83" i="69" s="1"/>
  <c r="G31" i="67"/>
  <c r="DC54" i="69" s="1"/>
  <c r="DC83" i="69" s="1"/>
  <c r="F31" i="67"/>
  <c r="DB54" i="69" s="1"/>
  <c r="E31" i="67"/>
  <c r="D31" i="67"/>
  <c r="C31" i="67"/>
  <c r="AJ30" i="67"/>
  <c r="EF53" i="69" s="1"/>
  <c r="AI30" i="67"/>
  <c r="EE53" i="69" s="1"/>
  <c r="AH30" i="67"/>
  <c r="ED53" i="69" s="1"/>
  <c r="AG30" i="67"/>
  <c r="EC53" i="69" s="1"/>
  <c r="AF30" i="67"/>
  <c r="EB53" i="69" s="1"/>
  <c r="AE30" i="67"/>
  <c r="EA53" i="69" s="1"/>
  <c r="AD30" i="67"/>
  <c r="DZ53" i="69" s="1"/>
  <c r="AC30" i="67"/>
  <c r="DY53" i="69" s="1"/>
  <c r="AB30" i="67"/>
  <c r="DX53" i="69" s="1"/>
  <c r="DX82" i="69" s="1"/>
  <c r="AA30" i="67"/>
  <c r="DW53" i="69" s="1"/>
  <c r="Z30" i="67"/>
  <c r="DV53" i="69" s="1"/>
  <c r="Y30" i="67"/>
  <c r="DU53" i="69" s="1"/>
  <c r="X30" i="67"/>
  <c r="DT53" i="69" s="1"/>
  <c r="W30" i="67"/>
  <c r="DS53" i="69" s="1"/>
  <c r="V30" i="67"/>
  <c r="DR53" i="69" s="1"/>
  <c r="U30" i="67"/>
  <c r="DQ53" i="69" s="1"/>
  <c r="T30" i="67"/>
  <c r="DP53" i="69" s="1"/>
  <c r="S30" i="67"/>
  <c r="DO53" i="69" s="1"/>
  <c r="R30" i="67"/>
  <c r="DN53" i="69" s="1"/>
  <c r="Q30" i="67"/>
  <c r="DM53" i="69" s="1"/>
  <c r="P30" i="67"/>
  <c r="DL53" i="69" s="1"/>
  <c r="O30" i="67"/>
  <c r="DK53" i="69" s="1"/>
  <c r="N30" i="67"/>
  <c r="DJ53" i="69" s="1"/>
  <c r="M30" i="67"/>
  <c r="DI53" i="69" s="1"/>
  <c r="L30" i="67"/>
  <c r="DH53" i="69" s="1"/>
  <c r="K30" i="67"/>
  <c r="DG53" i="69" s="1"/>
  <c r="J30" i="67"/>
  <c r="DF53" i="69" s="1"/>
  <c r="DF82" i="69" s="1"/>
  <c r="I30" i="67"/>
  <c r="DE53" i="69" s="1"/>
  <c r="H30" i="67"/>
  <c r="DD53" i="69" s="1"/>
  <c r="G30" i="67"/>
  <c r="DC53" i="69" s="1"/>
  <c r="F30" i="67"/>
  <c r="DB53" i="69" s="1"/>
  <c r="E30" i="67"/>
  <c r="D30" i="67"/>
  <c r="C30" i="67"/>
  <c r="AJ33" i="66"/>
  <c r="EF28" i="68" s="1"/>
  <c r="AI33" i="66"/>
  <c r="EE28" i="68" s="1"/>
  <c r="AH33" i="66"/>
  <c r="ED28" i="68" s="1"/>
  <c r="AG33" i="66"/>
  <c r="EC28" i="68" s="1"/>
  <c r="AF33" i="66"/>
  <c r="EB28" i="68" s="1"/>
  <c r="AE33" i="66"/>
  <c r="EA28" i="68" s="1"/>
  <c r="AD33" i="66"/>
  <c r="DZ28" i="68" s="1"/>
  <c r="AC33" i="66"/>
  <c r="DY28" i="68" s="1"/>
  <c r="AB33" i="66"/>
  <c r="DX28" i="68" s="1"/>
  <c r="AA33" i="66"/>
  <c r="DW28" i="68" s="1"/>
  <c r="Z33" i="66"/>
  <c r="DV28" i="68" s="1"/>
  <c r="Y33" i="66"/>
  <c r="DU28" i="68" s="1"/>
  <c r="X33" i="66"/>
  <c r="DT28" i="68" s="1"/>
  <c r="W33" i="66"/>
  <c r="DS28" i="68" s="1"/>
  <c r="V33" i="66"/>
  <c r="DR28" i="68" s="1"/>
  <c r="U33" i="66"/>
  <c r="DQ28" i="68" s="1"/>
  <c r="T33" i="66"/>
  <c r="DP28" i="68" s="1"/>
  <c r="S33" i="66"/>
  <c r="DO28" i="68" s="1"/>
  <c r="R33" i="66"/>
  <c r="DN28" i="68" s="1"/>
  <c r="Q33" i="66"/>
  <c r="DM28" i="68" s="1"/>
  <c r="P33" i="66"/>
  <c r="DL28" i="68" s="1"/>
  <c r="O33" i="66"/>
  <c r="DK28" i="68" s="1"/>
  <c r="N33" i="66"/>
  <c r="DJ28" i="68" s="1"/>
  <c r="M33" i="66"/>
  <c r="DI28" i="68" s="1"/>
  <c r="L33" i="66"/>
  <c r="DH28" i="68" s="1"/>
  <c r="K33" i="66"/>
  <c r="DG28" i="68" s="1"/>
  <c r="J33" i="66"/>
  <c r="DF28" i="68" s="1"/>
  <c r="I33" i="66"/>
  <c r="DE28" i="68" s="1"/>
  <c r="H33" i="66"/>
  <c r="DD28" i="68" s="1"/>
  <c r="G33" i="66"/>
  <c r="DC28" i="68" s="1"/>
  <c r="F33" i="66"/>
  <c r="DB28" i="68" s="1"/>
  <c r="E33" i="66"/>
  <c r="D33" i="66"/>
  <c r="C33" i="66"/>
  <c r="B33" i="66"/>
  <c r="AJ32" i="66"/>
  <c r="EF27" i="68" s="1"/>
  <c r="AI32" i="66"/>
  <c r="EE27" i="68" s="1"/>
  <c r="AH32" i="66"/>
  <c r="ED27" i="68" s="1"/>
  <c r="AG32" i="66"/>
  <c r="EC27" i="68" s="1"/>
  <c r="AF32" i="66"/>
  <c r="EB27" i="68" s="1"/>
  <c r="AE32" i="66"/>
  <c r="EA27" i="68" s="1"/>
  <c r="AD32" i="66"/>
  <c r="DZ27" i="68" s="1"/>
  <c r="AC32" i="66"/>
  <c r="DY27" i="68" s="1"/>
  <c r="AB32" i="66"/>
  <c r="DX27" i="68" s="1"/>
  <c r="AA32" i="66"/>
  <c r="DW27" i="68" s="1"/>
  <c r="Z32" i="66"/>
  <c r="DV27" i="68" s="1"/>
  <c r="Y32" i="66"/>
  <c r="DU27" i="68" s="1"/>
  <c r="X32" i="66"/>
  <c r="DT27" i="68" s="1"/>
  <c r="W32" i="66"/>
  <c r="DS27" i="68" s="1"/>
  <c r="V32" i="66"/>
  <c r="DR27" i="68" s="1"/>
  <c r="U32" i="66"/>
  <c r="DQ27" i="68" s="1"/>
  <c r="T32" i="66"/>
  <c r="DP27" i="68" s="1"/>
  <c r="S32" i="66"/>
  <c r="DO27" i="68" s="1"/>
  <c r="R32" i="66"/>
  <c r="DN27" i="68" s="1"/>
  <c r="Q32" i="66"/>
  <c r="DM27" i="68" s="1"/>
  <c r="P32" i="66"/>
  <c r="DL27" i="68" s="1"/>
  <c r="O32" i="66"/>
  <c r="DK27" i="68" s="1"/>
  <c r="N32" i="66"/>
  <c r="DJ27" i="68" s="1"/>
  <c r="M32" i="66"/>
  <c r="DI27" i="68" s="1"/>
  <c r="L32" i="66"/>
  <c r="DH27" i="68" s="1"/>
  <c r="K32" i="66"/>
  <c r="DG27" i="68" s="1"/>
  <c r="J32" i="66"/>
  <c r="DF27" i="68" s="1"/>
  <c r="I32" i="66"/>
  <c r="DE27" i="68" s="1"/>
  <c r="H32" i="66"/>
  <c r="DD27" i="68" s="1"/>
  <c r="G32" i="66"/>
  <c r="DC27" i="68" s="1"/>
  <c r="F32" i="66"/>
  <c r="DB27" i="68" s="1"/>
  <c r="E32" i="66"/>
  <c r="D32" i="66"/>
  <c r="C32" i="66"/>
  <c r="B32" i="66"/>
  <c r="AJ31" i="66"/>
  <c r="EF26" i="68" s="1"/>
  <c r="AI31" i="66"/>
  <c r="EE26" i="68" s="1"/>
  <c r="AH31" i="66"/>
  <c r="ED26" i="68" s="1"/>
  <c r="AG31" i="66"/>
  <c r="EC26" i="68" s="1"/>
  <c r="AF31" i="66"/>
  <c r="EB26" i="68" s="1"/>
  <c r="AE31" i="66"/>
  <c r="EA26" i="68" s="1"/>
  <c r="AD31" i="66"/>
  <c r="DZ26" i="68" s="1"/>
  <c r="AC31" i="66"/>
  <c r="DY26" i="68" s="1"/>
  <c r="AB31" i="66"/>
  <c r="DX26" i="68" s="1"/>
  <c r="AA31" i="66"/>
  <c r="DW26" i="68" s="1"/>
  <c r="Z31" i="66"/>
  <c r="DV26" i="68" s="1"/>
  <c r="Y31" i="66"/>
  <c r="DU26" i="68" s="1"/>
  <c r="X31" i="66"/>
  <c r="DT26" i="68" s="1"/>
  <c r="W31" i="66"/>
  <c r="DS26" i="68" s="1"/>
  <c r="V31" i="66"/>
  <c r="DR26" i="68" s="1"/>
  <c r="U31" i="66"/>
  <c r="DQ26" i="68" s="1"/>
  <c r="T31" i="66"/>
  <c r="DP26" i="68" s="1"/>
  <c r="S31" i="66"/>
  <c r="DO26" i="68" s="1"/>
  <c r="R31" i="66"/>
  <c r="DN26" i="68" s="1"/>
  <c r="Q31" i="66"/>
  <c r="DM26" i="68" s="1"/>
  <c r="P31" i="66"/>
  <c r="DL26" i="68" s="1"/>
  <c r="O31" i="66"/>
  <c r="DK26" i="68" s="1"/>
  <c r="N31" i="66"/>
  <c r="DJ26" i="68" s="1"/>
  <c r="M31" i="66"/>
  <c r="DI26" i="68" s="1"/>
  <c r="L31" i="66"/>
  <c r="DH26" i="68" s="1"/>
  <c r="K31" i="66"/>
  <c r="DG26" i="68" s="1"/>
  <c r="J31" i="66"/>
  <c r="DF26" i="68" s="1"/>
  <c r="I31" i="66"/>
  <c r="DE26" i="68" s="1"/>
  <c r="H31" i="66"/>
  <c r="DD26" i="68" s="1"/>
  <c r="G31" i="66"/>
  <c r="DC26" i="68" s="1"/>
  <c r="F31" i="66"/>
  <c r="DB26" i="68" s="1"/>
  <c r="E31" i="66"/>
  <c r="D31" i="66"/>
  <c r="C31" i="66"/>
  <c r="AJ30" i="66"/>
  <c r="EF25" i="68" s="1"/>
  <c r="AI30" i="66"/>
  <c r="EE25" i="68" s="1"/>
  <c r="AH30" i="66"/>
  <c r="ED25" i="68" s="1"/>
  <c r="AG30" i="66"/>
  <c r="EC25" i="68" s="1"/>
  <c r="AF30" i="66"/>
  <c r="EB25" i="68" s="1"/>
  <c r="AE30" i="66"/>
  <c r="EA25" i="68" s="1"/>
  <c r="AD30" i="66"/>
  <c r="DZ25" i="68" s="1"/>
  <c r="AC30" i="66"/>
  <c r="DY25" i="68" s="1"/>
  <c r="AB30" i="66"/>
  <c r="DX25" i="68" s="1"/>
  <c r="AA30" i="66"/>
  <c r="DW25" i="68" s="1"/>
  <c r="Z30" i="66"/>
  <c r="DV25" i="68" s="1"/>
  <c r="Y30" i="66"/>
  <c r="DU25" i="68" s="1"/>
  <c r="X30" i="66"/>
  <c r="DT25" i="68" s="1"/>
  <c r="W30" i="66"/>
  <c r="DS25" i="68" s="1"/>
  <c r="V30" i="66"/>
  <c r="DR25" i="68" s="1"/>
  <c r="U30" i="66"/>
  <c r="DQ25" i="68" s="1"/>
  <c r="T30" i="66"/>
  <c r="DP25" i="68" s="1"/>
  <c r="S30" i="66"/>
  <c r="DO25" i="68" s="1"/>
  <c r="R30" i="66"/>
  <c r="DN25" i="68" s="1"/>
  <c r="Q30" i="66"/>
  <c r="DM25" i="68" s="1"/>
  <c r="P30" i="66"/>
  <c r="DL25" i="68" s="1"/>
  <c r="O30" i="66"/>
  <c r="DK25" i="68" s="1"/>
  <c r="N30" i="66"/>
  <c r="DJ25" i="68" s="1"/>
  <c r="M30" i="66"/>
  <c r="DI25" i="68" s="1"/>
  <c r="L30" i="66"/>
  <c r="DH25" i="68" s="1"/>
  <c r="K30" i="66"/>
  <c r="DG25" i="68" s="1"/>
  <c r="J30" i="66"/>
  <c r="DF25" i="68" s="1"/>
  <c r="I30" i="66"/>
  <c r="DE25" i="68" s="1"/>
  <c r="H30" i="66"/>
  <c r="DD25" i="68" s="1"/>
  <c r="G30" i="66"/>
  <c r="DC25" i="68" s="1"/>
  <c r="F30" i="66"/>
  <c r="DB25" i="68" s="1"/>
  <c r="E30" i="66"/>
  <c r="D30" i="66"/>
  <c r="C30" i="66"/>
  <c r="AN163" i="68" l="1"/>
  <c r="AK161" i="68"/>
  <c r="AD161" i="68"/>
  <c r="DA160" i="68"/>
  <c r="AH163" i="68"/>
  <c r="AR161" i="68"/>
  <c r="U161" i="68"/>
  <c r="BV163" i="68"/>
  <c r="BD163" i="68"/>
  <c r="AF161" i="68"/>
  <c r="AY163" i="68"/>
  <c r="AW161" i="68"/>
  <c r="CA163" i="68"/>
  <c r="EF26" i="69"/>
  <c r="EF83" i="69" s="1"/>
  <c r="EF25" i="69"/>
  <c r="DA25" i="69" s="1"/>
  <c r="EF27" i="69"/>
  <c r="DA27" i="69" s="1"/>
  <c r="EF28" i="69"/>
  <c r="DA28" i="69" s="1"/>
  <c r="DJ50" i="69"/>
  <c r="DJ82" i="69"/>
  <c r="DJ79" i="69" s="1"/>
  <c r="EB50" i="69"/>
  <c r="EB82" i="69"/>
  <c r="EB79" i="69" s="1"/>
  <c r="DK50" i="69"/>
  <c r="DK82" i="69"/>
  <c r="DK79" i="69" s="1"/>
  <c r="EC50" i="69"/>
  <c r="EC82" i="69"/>
  <c r="EC79" i="69" s="1"/>
  <c r="DG50" i="69"/>
  <c r="DG82" i="69"/>
  <c r="DG79" i="69" s="1"/>
  <c r="DM50" i="69"/>
  <c r="DM82" i="69"/>
  <c r="DM79" i="69" s="1"/>
  <c r="DS50" i="69"/>
  <c r="DS82" i="69"/>
  <c r="DS79" i="69" s="1"/>
  <c r="DY50" i="69"/>
  <c r="DY82" i="69"/>
  <c r="DY79" i="69" s="1"/>
  <c r="EE50" i="69"/>
  <c r="EE82" i="69"/>
  <c r="EE79" i="69" s="1"/>
  <c r="DB83" i="69"/>
  <c r="DA54" i="69"/>
  <c r="DP82" i="69"/>
  <c r="DP79" i="69" s="1"/>
  <c r="DP50" i="69"/>
  <c r="DF50" i="69"/>
  <c r="DF84" i="69"/>
  <c r="DF79" i="69" s="1"/>
  <c r="DX50" i="69"/>
  <c r="DX84" i="69"/>
  <c r="DX79" i="69" s="1"/>
  <c r="DQ50" i="69"/>
  <c r="DQ82" i="69"/>
  <c r="DQ79" i="69" s="1"/>
  <c r="DL50" i="69"/>
  <c r="DL82" i="69"/>
  <c r="DL79" i="69" s="1"/>
  <c r="ED50" i="69"/>
  <c r="ED82" i="69"/>
  <c r="ED79" i="69" s="1"/>
  <c r="DB82" i="69"/>
  <c r="DA53" i="69"/>
  <c r="DB50" i="69"/>
  <c r="DH82" i="69"/>
  <c r="DH79" i="69" s="1"/>
  <c r="DH50" i="69"/>
  <c r="DN82" i="69"/>
  <c r="DN79" i="69" s="1"/>
  <c r="DN50" i="69"/>
  <c r="DT82" i="69"/>
  <c r="DT79" i="69" s="1"/>
  <c r="DT50" i="69"/>
  <c r="DZ82" i="69"/>
  <c r="DZ79" i="69" s="1"/>
  <c r="DZ50" i="69"/>
  <c r="EF50" i="69"/>
  <c r="DD82" i="69"/>
  <c r="DD79" i="69" s="1"/>
  <c r="DD50" i="69"/>
  <c r="DV82" i="69"/>
  <c r="DV79" i="69" s="1"/>
  <c r="DV50" i="69"/>
  <c r="DE50" i="69"/>
  <c r="DE82" i="69"/>
  <c r="DE79" i="69" s="1"/>
  <c r="DW50" i="69"/>
  <c r="DW82" i="69"/>
  <c r="DW79" i="69" s="1"/>
  <c r="DA56" i="69"/>
  <c r="DB85" i="69"/>
  <c r="DR82" i="69"/>
  <c r="DR79" i="69" s="1"/>
  <c r="DR50" i="69"/>
  <c r="DB84" i="69"/>
  <c r="DA55" i="69"/>
  <c r="DC82" i="69"/>
  <c r="DC79" i="69" s="1"/>
  <c r="DC50" i="69"/>
  <c r="DI50" i="69"/>
  <c r="DI82" i="69"/>
  <c r="DI79" i="69" s="1"/>
  <c r="DO50" i="69"/>
  <c r="DO82" i="69"/>
  <c r="DO79" i="69" s="1"/>
  <c r="DU50" i="69"/>
  <c r="DU82" i="69"/>
  <c r="DU79" i="69" s="1"/>
  <c r="EA50" i="69"/>
  <c r="EA82" i="69"/>
  <c r="EA79" i="69" s="1"/>
  <c r="V161" i="68"/>
  <c r="Y161" i="68"/>
  <c r="AF163" i="68"/>
  <c r="DK50" i="68"/>
  <c r="DK51" i="68" s="1"/>
  <c r="DF50" i="68"/>
  <c r="DF49" i="68" s="1"/>
  <c r="DL50" i="68"/>
  <c r="DL49" i="68" s="1"/>
  <c r="DR50" i="68"/>
  <c r="DR51" i="68" s="1"/>
  <c r="DX50" i="68"/>
  <c r="DX49" i="68" s="1"/>
  <c r="ED50" i="68"/>
  <c r="ED49" i="68" s="1"/>
  <c r="DM50" i="68"/>
  <c r="DM51" i="68" s="1"/>
  <c r="DS50" i="68"/>
  <c r="DS51" i="68" s="1"/>
  <c r="DY50" i="68"/>
  <c r="DY51" i="68" s="1"/>
  <c r="EE50" i="68"/>
  <c r="EE51" i="68" s="1"/>
  <c r="DN50" i="68"/>
  <c r="DN49" i="68" s="1"/>
  <c r="DU50" i="68"/>
  <c r="DU49" i="68" s="1"/>
  <c r="DV50" i="68"/>
  <c r="DV49" i="68" s="1"/>
  <c r="DG50" i="68"/>
  <c r="DG49" i="68" s="1"/>
  <c r="DQ50" i="68"/>
  <c r="DQ49" i="68" s="1"/>
  <c r="EF50" i="68"/>
  <c r="EF51" i="68" s="1"/>
  <c r="DC50" i="68"/>
  <c r="DC49" i="68" s="1"/>
  <c r="DI50" i="68"/>
  <c r="DI49" i="68" s="1"/>
  <c r="DO50" i="68"/>
  <c r="DO51" i="68" s="1"/>
  <c r="DZ50" i="68"/>
  <c r="DZ49" i="68" s="1"/>
  <c r="EA50" i="68"/>
  <c r="EA51" i="68" s="1"/>
  <c r="DJ50" i="68"/>
  <c r="DJ49" i="68" s="1"/>
  <c r="DD50" i="68"/>
  <c r="DD51" i="68" s="1"/>
  <c r="DP50" i="68"/>
  <c r="DP49" i="68" s="1"/>
  <c r="EB50" i="68"/>
  <c r="EB51" i="68" s="1"/>
  <c r="DB50" i="68"/>
  <c r="DB51" i="68" s="1"/>
  <c r="DT50" i="68"/>
  <c r="DT51" i="68" s="1"/>
  <c r="DW50" i="68"/>
  <c r="DW49" i="68" s="1"/>
  <c r="EC50" i="68"/>
  <c r="EC49" i="68" s="1"/>
  <c r="DA56" i="68"/>
  <c r="DA55" i="68"/>
  <c r="DH50" i="68"/>
  <c r="DH49" i="68" s="1"/>
  <c r="DA53" i="68"/>
  <c r="DA54" i="68"/>
  <c r="DE50" i="68"/>
  <c r="DO22" i="68"/>
  <c r="DE22" i="68"/>
  <c r="DW22" i="68"/>
  <c r="DF22" i="68"/>
  <c r="DR22" i="68"/>
  <c r="ED22" i="68"/>
  <c r="DG22" i="68"/>
  <c r="DS22" i="68"/>
  <c r="DY22" i="68"/>
  <c r="EE22" i="68"/>
  <c r="DC22" i="68"/>
  <c r="DU22" i="68"/>
  <c r="DK22" i="68"/>
  <c r="DQ22" i="68"/>
  <c r="DL22" i="68"/>
  <c r="DX22" i="68"/>
  <c r="DM22" i="68"/>
  <c r="DH22" i="68"/>
  <c r="DN22" i="68"/>
  <c r="DT22" i="68"/>
  <c r="DZ22" i="68"/>
  <c r="DI22" i="68"/>
  <c r="EA22" i="68"/>
  <c r="DD22" i="68"/>
  <c r="DJ22" i="68"/>
  <c r="DP22" i="68"/>
  <c r="DV22" i="68"/>
  <c r="EB22" i="68"/>
  <c r="EC22" i="68"/>
  <c r="DB22" i="68"/>
  <c r="BE163" i="68"/>
  <c r="W161" i="68"/>
  <c r="BX163" i="68"/>
  <c r="AE163" i="68"/>
  <c r="AC161" i="68"/>
  <c r="X161" i="68"/>
  <c r="BT163" i="68"/>
  <c r="AU161" i="68"/>
  <c r="AU163" i="68"/>
  <c r="AO163" i="68"/>
  <c r="AO161" i="68"/>
  <c r="AE161" i="68"/>
  <c r="AI163" i="68"/>
  <c r="AI161" i="68"/>
  <c r="BA163" i="68"/>
  <c r="DA85" i="69" l="1"/>
  <c r="DA84" i="69"/>
  <c r="DA82" i="69"/>
  <c r="DA27" i="68"/>
  <c r="DA50" i="69"/>
  <c r="DA49" i="69" s="1"/>
  <c r="DA25" i="68"/>
  <c r="DA28" i="68"/>
  <c r="EF22" i="68"/>
  <c r="EF21" i="68" s="1"/>
  <c r="DA26" i="68"/>
  <c r="EF84" i="69"/>
  <c r="EF22" i="69"/>
  <c r="DA26" i="69"/>
  <c r="EF82" i="69"/>
  <c r="EF85" i="69"/>
  <c r="DX78" i="69"/>
  <c r="DX80" i="69"/>
  <c r="EA80" i="69"/>
  <c r="EA78" i="69"/>
  <c r="DR51" i="69"/>
  <c r="DR49" i="69"/>
  <c r="DW51" i="69"/>
  <c r="DW49" i="69"/>
  <c r="DT78" i="69"/>
  <c r="DT80" i="69"/>
  <c r="DQ80" i="69"/>
  <c r="DQ78" i="69"/>
  <c r="EE51" i="69"/>
  <c r="EE49" i="69"/>
  <c r="DK80" i="69"/>
  <c r="DK78" i="69"/>
  <c r="EA49" i="69"/>
  <c r="EA51" i="69"/>
  <c r="DE80" i="69"/>
  <c r="DE78" i="69"/>
  <c r="DN51" i="69"/>
  <c r="DN49" i="69"/>
  <c r="DG80" i="69"/>
  <c r="DG78" i="69"/>
  <c r="DU80" i="69"/>
  <c r="DU78" i="69"/>
  <c r="DE51" i="69"/>
  <c r="DE49" i="69"/>
  <c r="DN80" i="69"/>
  <c r="DN78" i="69"/>
  <c r="DG51" i="69"/>
  <c r="DG49" i="69"/>
  <c r="DU51" i="69"/>
  <c r="DU49" i="69"/>
  <c r="DC80" i="69"/>
  <c r="DC78" i="69"/>
  <c r="DV51" i="69"/>
  <c r="DV49" i="69"/>
  <c r="DZ51" i="69"/>
  <c r="DZ49" i="69"/>
  <c r="DH51" i="69"/>
  <c r="DH49" i="69"/>
  <c r="ED51" i="69"/>
  <c r="ED49" i="69"/>
  <c r="DX51" i="69"/>
  <c r="DX49" i="69"/>
  <c r="DS80" i="69"/>
  <c r="DS78" i="69"/>
  <c r="EB49" i="69"/>
  <c r="EB51" i="69"/>
  <c r="DI80" i="69"/>
  <c r="DI78" i="69"/>
  <c r="DD80" i="69"/>
  <c r="DD78" i="69"/>
  <c r="DP51" i="69"/>
  <c r="DP49" i="69"/>
  <c r="DM51" i="69"/>
  <c r="DM49" i="69"/>
  <c r="DI49" i="69"/>
  <c r="DI51" i="69"/>
  <c r="DR80" i="69"/>
  <c r="DR78" i="69"/>
  <c r="EF51" i="69"/>
  <c r="EF49" i="69"/>
  <c r="DQ49" i="69"/>
  <c r="DQ51" i="69"/>
  <c r="DP80" i="69"/>
  <c r="DP78" i="69"/>
  <c r="DY80" i="69"/>
  <c r="DY78" i="69"/>
  <c r="DK51" i="69"/>
  <c r="DK49" i="69"/>
  <c r="DC51" i="69"/>
  <c r="DC49" i="69"/>
  <c r="DF80" i="69"/>
  <c r="DF78" i="69"/>
  <c r="ED80" i="69"/>
  <c r="ED78" i="69"/>
  <c r="DY51" i="69"/>
  <c r="DY49" i="69"/>
  <c r="EB80" i="69"/>
  <c r="EB78" i="69"/>
  <c r="DO80" i="69"/>
  <c r="DO78" i="69"/>
  <c r="DV80" i="69"/>
  <c r="DV78" i="69"/>
  <c r="DZ80" i="69"/>
  <c r="DZ78" i="69"/>
  <c r="DH80" i="69"/>
  <c r="DH78" i="69"/>
  <c r="DL80" i="69"/>
  <c r="DL78" i="69"/>
  <c r="DB79" i="69"/>
  <c r="DS49" i="69"/>
  <c r="DS51" i="69"/>
  <c r="EC80" i="69"/>
  <c r="EC78" i="69"/>
  <c r="DJ80" i="69"/>
  <c r="DJ78" i="69"/>
  <c r="DO51" i="69"/>
  <c r="DO49" i="69"/>
  <c r="DW80" i="69"/>
  <c r="DW78" i="69"/>
  <c r="DD51" i="69"/>
  <c r="DD49" i="69"/>
  <c r="DT49" i="69"/>
  <c r="DT51" i="69"/>
  <c r="DB49" i="69"/>
  <c r="DB51" i="69"/>
  <c r="DL51" i="69"/>
  <c r="DL49" i="69"/>
  <c r="DF51" i="69"/>
  <c r="DF49" i="69"/>
  <c r="EE80" i="69"/>
  <c r="EE78" i="69"/>
  <c r="DM80" i="69"/>
  <c r="DM78" i="69"/>
  <c r="EC51" i="69"/>
  <c r="EC49" i="69"/>
  <c r="DJ51" i="69"/>
  <c r="DJ49" i="69"/>
  <c r="DB49" i="68"/>
  <c r="DS49" i="68"/>
  <c r="DF51" i="68"/>
  <c r="DV51" i="68"/>
  <c r="DL51" i="68"/>
  <c r="EA49" i="68"/>
  <c r="DW51" i="68"/>
  <c r="EB49" i="68"/>
  <c r="DM49" i="68"/>
  <c r="DA50" i="68"/>
  <c r="DA51" i="68" s="1"/>
  <c r="DP51" i="68"/>
  <c r="DR49" i="68"/>
  <c r="DZ51" i="68"/>
  <c r="DN51" i="68"/>
  <c r="EE49" i="68"/>
  <c r="DX51" i="68"/>
  <c r="DH51" i="68"/>
  <c r="DY49" i="68"/>
  <c r="DG51" i="68"/>
  <c r="ED51" i="68"/>
  <c r="DQ51" i="68"/>
  <c r="DK49" i="68"/>
  <c r="DD49" i="68"/>
  <c r="DT49" i="68"/>
  <c r="DU51" i="68"/>
  <c r="DO49" i="68"/>
  <c r="DJ51" i="68"/>
  <c r="EC51" i="68"/>
  <c r="DI51" i="68"/>
  <c r="EF49" i="68"/>
  <c r="DC51" i="68"/>
  <c r="DE49" i="68"/>
  <c r="DE51" i="68"/>
  <c r="DY21" i="68"/>
  <c r="DY23" i="68"/>
  <c r="DV21" i="68"/>
  <c r="DV23" i="68"/>
  <c r="DD21" i="68"/>
  <c r="DD23" i="68"/>
  <c r="DT21" i="68"/>
  <c r="DT23" i="68"/>
  <c r="DC21" i="68"/>
  <c r="DC23" i="68"/>
  <c r="ED21" i="68"/>
  <c r="ED23" i="68"/>
  <c r="DB23" i="68"/>
  <c r="DB21" i="68"/>
  <c r="DX21" i="68"/>
  <c r="DX23" i="68"/>
  <c r="DK21" i="68"/>
  <c r="DK23" i="68"/>
  <c r="DS21" i="68"/>
  <c r="DS23" i="68"/>
  <c r="DR21" i="68"/>
  <c r="DR23" i="68"/>
  <c r="DE21" i="68"/>
  <c r="DE23" i="68"/>
  <c r="DI21" i="68"/>
  <c r="DI23" i="68"/>
  <c r="DM21" i="68"/>
  <c r="DM23" i="68"/>
  <c r="DQ21" i="68"/>
  <c r="DQ23" i="68"/>
  <c r="DW21" i="68"/>
  <c r="DW23" i="68"/>
  <c r="EC21" i="68"/>
  <c r="EC23" i="68"/>
  <c r="DP21" i="68"/>
  <c r="DP23" i="68"/>
  <c r="DN21" i="68"/>
  <c r="DN23" i="68"/>
  <c r="EA21" i="68"/>
  <c r="EA23" i="68"/>
  <c r="DU21" i="68"/>
  <c r="DU23" i="68"/>
  <c r="EE21" i="68"/>
  <c r="EE23" i="68"/>
  <c r="DG21" i="68"/>
  <c r="DG23" i="68"/>
  <c r="EB21" i="68"/>
  <c r="EB23" i="68"/>
  <c r="DJ21" i="68"/>
  <c r="DJ23" i="68"/>
  <c r="DZ21" i="68"/>
  <c r="DZ23" i="68"/>
  <c r="DH21" i="68"/>
  <c r="DH23" i="68"/>
  <c r="DL21" i="68"/>
  <c r="DL23" i="68"/>
  <c r="DF21" i="68"/>
  <c r="DF23" i="68"/>
  <c r="DO21" i="68"/>
  <c r="DO23" i="68"/>
  <c r="BL163" i="68"/>
  <c r="BK163" i="68"/>
  <c r="BR163" i="68"/>
  <c r="BJ163" i="68"/>
  <c r="BF163" i="68"/>
  <c r="BP163" i="68"/>
  <c r="BH163" i="68"/>
  <c r="BQ163" i="68"/>
  <c r="BG163" i="68"/>
  <c r="BN163" i="68"/>
  <c r="BO163" i="68"/>
  <c r="BM163" i="68"/>
  <c r="BI163" i="68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DA22" i="69" l="1"/>
  <c r="DA79" i="69" s="1"/>
  <c r="DA83" i="69"/>
  <c r="EF23" i="68"/>
  <c r="DA22" i="68"/>
  <c r="DA49" i="68"/>
  <c r="EF79" i="69"/>
  <c r="EF78" i="69" s="1"/>
  <c r="EF23" i="69"/>
  <c r="EF21" i="69"/>
  <c r="DA51" i="69"/>
  <c r="DB80" i="69"/>
  <c r="DB78" i="69"/>
  <c r="CB215" i="8"/>
  <c r="CB220" i="8"/>
  <c r="CB221" i="8"/>
  <c r="CB222" i="8"/>
  <c r="CB223" i="8"/>
  <c r="DA23" i="69" l="1"/>
  <c r="CB249" i="55"/>
  <c r="CB250" i="55" s="1"/>
  <c r="CB217" i="8"/>
  <c r="CB216" i="8" s="1"/>
  <c r="DA21" i="69"/>
  <c r="DA78" i="69" s="1"/>
  <c r="DA23" i="68"/>
  <c r="DA21" i="68"/>
  <c r="EF80" i="69"/>
  <c r="DA80" i="69"/>
  <c r="DA19" i="7"/>
  <c r="CB218" i="8" l="1"/>
  <c r="CB248" i="55"/>
  <c r="AJ33" i="60" l="1"/>
  <c r="EF111" i="55" s="1"/>
  <c r="AI33" i="60"/>
  <c r="EE111" i="55" s="1"/>
  <c r="AH33" i="60"/>
  <c r="ED111" i="55" s="1"/>
  <c r="AG33" i="60"/>
  <c r="EC111" i="55" s="1"/>
  <c r="AF33" i="60"/>
  <c r="EB111" i="55" s="1"/>
  <c r="AE33" i="60"/>
  <c r="EA111" i="55" s="1"/>
  <c r="AD33" i="60"/>
  <c r="DZ111" i="55" s="1"/>
  <c r="AC33" i="60"/>
  <c r="DY111" i="55" s="1"/>
  <c r="AB33" i="60"/>
  <c r="DX111" i="55" s="1"/>
  <c r="AA33" i="60"/>
  <c r="DW111" i="55" s="1"/>
  <c r="Z33" i="60"/>
  <c r="DV111" i="55" s="1"/>
  <c r="Y33" i="60"/>
  <c r="DU111" i="55" s="1"/>
  <c r="X33" i="60"/>
  <c r="DT111" i="55" s="1"/>
  <c r="W33" i="60"/>
  <c r="DS111" i="55" s="1"/>
  <c r="V33" i="60"/>
  <c r="DR111" i="55" s="1"/>
  <c r="U33" i="60"/>
  <c r="DQ111" i="55" s="1"/>
  <c r="T33" i="60"/>
  <c r="DP111" i="55" s="1"/>
  <c r="S33" i="60"/>
  <c r="DO111" i="55" s="1"/>
  <c r="R33" i="60"/>
  <c r="DN111" i="55" s="1"/>
  <c r="Q33" i="60"/>
  <c r="DM111" i="55" s="1"/>
  <c r="P33" i="60"/>
  <c r="DL111" i="55" s="1"/>
  <c r="O33" i="60"/>
  <c r="DK111" i="55" s="1"/>
  <c r="N33" i="60"/>
  <c r="DJ111" i="55" s="1"/>
  <c r="M33" i="60"/>
  <c r="DI111" i="55" s="1"/>
  <c r="L33" i="60"/>
  <c r="DH111" i="55" s="1"/>
  <c r="K33" i="60"/>
  <c r="DG111" i="55" s="1"/>
  <c r="J33" i="60"/>
  <c r="DF111" i="55" s="1"/>
  <c r="I33" i="60"/>
  <c r="DE111" i="55" s="1"/>
  <c r="H33" i="60"/>
  <c r="DD111" i="55" s="1"/>
  <c r="G33" i="60"/>
  <c r="DC111" i="55" s="1"/>
  <c r="F33" i="60"/>
  <c r="DB111" i="55" s="1"/>
  <c r="E33" i="60"/>
  <c r="D33" i="60"/>
  <c r="C33" i="60"/>
  <c r="B33" i="60"/>
  <c r="AJ32" i="60"/>
  <c r="EF110" i="55" s="1"/>
  <c r="AI32" i="60"/>
  <c r="EE110" i="55" s="1"/>
  <c r="AH32" i="60"/>
  <c r="ED110" i="55" s="1"/>
  <c r="AG32" i="60"/>
  <c r="EC110" i="55" s="1"/>
  <c r="AF32" i="60"/>
  <c r="EB110" i="55" s="1"/>
  <c r="AE32" i="60"/>
  <c r="EA110" i="55" s="1"/>
  <c r="AD32" i="60"/>
  <c r="DZ110" i="55" s="1"/>
  <c r="AC32" i="60"/>
  <c r="DY110" i="55" s="1"/>
  <c r="AB32" i="60"/>
  <c r="DX110" i="55" s="1"/>
  <c r="AA32" i="60"/>
  <c r="DW110" i="55" s="1"/>
  <c r="Z32" i="60"/>
  <c r="DV110" i="55" s="1"/>
  <c r="Y32" i="60"/>
  <c r="DU110" i="55" s="1"/>
  <c r="X32" i="60"/>
  <c r="DT110" i="55" s="1"/>
  <c r="W32" i="60"/>
  <c r="DS110" i="55" s="1"/>
  <c r="V32" i="60"/>
  <c r="DR110" i="55" s="1"/>
  <c r="U32" i="60"/>
  <c r="DQ110" i="55" s="1"/>
  <c r="T32" i="60"/>
  <c r="DP110" i="55" s="1"/>
  <c r="S32" i="60"/>
  <c r="DO110" i="55" s="1"/>
  <c r="R32" i="60"/>
  <c r="DN110" i="55" s="1"/>
  <c r="Q32" i="60"/>
  <c r="DM110" i="55" s="1"/>
  <c r="P32" i="60"/>
  <c r="DL110" i="55" s="1"/>
  <c r="O32" i="60"/>
  <c r="DK110" i="55" s="1"/>
  <c r="N32" i="60"/>
  <c r="DJ110" i="55" s="1"/>
  <c r="M32" i="60"/>
  <c r="DI110" i="55" s="1"/>
  <c r="L32" i="60"/>
  <c r="DH110" i="55" s="1"/>
  <c r="K32" i="60"/>
  <c r="DG110" i="55" s="1"/>
  <c r="J32" i="60"/>
  <c r="DF110" i="55" s="1"/>
  <c r="I32" i="60"/>
  <c r="DE110" i="55" s="1"/>
  <c r="H32" i="60"/>
  <c r="DD110" i="55" s="1"/>
  <c r="G32" i="60"/>
  <c r="DC110" i="55" s="1"/>
  <c r="F32" i="60"/>
  <c r="DB110" i="55" s="1"/>
  <c r="E32" i="60"/>
  <c r="D32" i="60"/>
  <c r="C32" i="60"/>
  <c r="B32" i="60"/>
  <c r="AJ31" i="60"/>
  <c r="EF109" i="55" s="1"/>
  <c r="AI31" i="60"/>
  <c r="EE109" i="55" s="1"/>
  <c r="AH31" i="60"/>
  <c r="ED109" i="55" s="1"/>
  <c r="AG31" i="60"/>
  <c r="EC109" i="55" s="1"/>
  <c r="AF31" i="60"/>
  <c r="EB109" i="55" s="1"/>
  <c r="AE31" i="60"/>
  <c r="EA109" i="55" s="1"/>
  <c r="AD31" i="60"/>
  <c r="DZ109" i="55" s="1"/>
  <c r="AC31" i="60"/>
  <c r="DY109" i="55" s="1"/>
  <c r="AB31" i="60"/>
  <c r="DX109" i="55" s="1"/>
  <c r="AA31" i="60"/>
  <c r="DW109" i="55" s="1"/>
  <c r="Z31" i="60"/>
  <c r="DV109" i="55" s="1"/>
  <c r="Y31" i="60"/>
  <c r="DU109" i="55" s="1"/>
  <c r="X31" i="60"/>
  <c r="DT109" i="55" s="1"/>
  <c r="W31" i="60"/>
  <c r="DS109" i="55" s="1"/>
  <c r="V31" i="60"/>
  <c r="DR109" i="55" s="1"/>
  <c r="U31" i="60"/>
  <c r="DQ109" i="55" s="1"/>
  <c r="T31" i="60"/>
  <c r="DP109" i="55" s="1"/>
  <c r="S31" i="60"/>
  <c r="DO109" i="55" s="1"/>
  <c r="R31" i="60"/>
  <c r="DN109" i="55" s="1"/>
  <c r="Q31" i="60"/>
  <c r="DM109" i="55" s="1"/>
  <c r="P31" i="60"/>
  <c r="DL109" i="55" s="1"/>
  <c r="O31" i="60"/>
  <c r="DK109" i="55" s="1"/>
  <c r="N31" i="60"/>
  <c r="DJ109" i="55" s="1"/>
  <c r="M31" i="60"/>
  <c r="DI109" i="55" s="1"/>
  <c r="L31" i="60"/>
  <c r="DH109" i="55" s="1"/>
  <c r="K31" i="60"/>
  <c r="DG109" i="55" s="1"/>
  <c r="J31" i="60"/>
  <c r="DF109" i="55" s="1"/>
  <c r="I31" i="60"/>
  <c r="DE109" i="55" s="1"/>
  <c r="H31" i="60"/>
  <c r="DD109" i="55" s="1"/>
  <c r="G31" i="60"/>
  <c r="DC109" i="55" s="1"/>
  <c r="F31" i="60"/>
  <c r="DB109" i="55" s="1"/>
  <c r="E31" i="60"/>
  <c r="D31" i="60"/>
  <c r="C31" i="60"/>
  <c r="EF108" i="55"/>
  <c r="EE108" i="55"/>
  <c r="ED108" i="55"/>
  <c r="EC108" i="55"/>
  <c r="EB108" i="55"/>
  <c r="EA108" i="55"/>
  <c r="DZ108" i="55"/>
  <c r="DY108" i="55"/>
  <c r="DX108" i="55"/>
  <c r="DW108" i="55"/>
  <c r="DV108" i="55"/>
  <c r="DU108" i="55"/>
  <c r="DT108" i="55"/>
  <c r="DS108" i="55"/>
  <c r="DR108" i="55"/>
  <c r="DQ108" i="55"/>
  <c r="DP108" i="55"/>
  <c r="DO108" i="55"/>
  <c r="DN108" i="55"/>
  <c r="DM108" i="55"/>
  <c r="DL108" i="55"/>
  <c r="DK108" i="55"/>
  <c r="DJ108" i="55"/>
  <c r="DI108" i="55"/>
  <c r="DH108" i="55"/>
  <c r="DG108" i="55"/>
  <c r="DF108" i="55"/>
  <c r="DE108" i="55"/>
  <c r="DD108" i="55"/>
  <c r="DC108" i="55"/>
  <c r="DB108" i="55"/>
  <c r="AJ33" i="58"/>
  <c r="EF28" i="78" s="1"/>
  <c r="AI33" i="58"/>
  <c r="EE28" i="78" s="1"/>
  <c r="AH33" i="58"/>
  <c r="ED28" i="78" s="1"/>
  <c r="AG33" i="58"/>
  <c r="EC28" i="78" s="1"/>
  <c r="AF33" i="58"/>
  <c r="EB28" i="78" s="1"/>
  <c r="AE33" i="58"/>
  <c r="EA28" i="78" s="1"/>
  <c r="AD33" i="58"/>
  <c r="DZ28" i="78" s="1"/>
  <c r="AC33" i="58"/>
  <c r="DY28" i="78" s="1"/>
  <c r="AB33" i="58"/>
  <c r="DX28" i="78" s="1"/>
  <c r="AA33" i="58"/>
  <c r="DW28" i="78" s="1"/>
  <c r="Z33" i="58"/>
  <c r="DV28" i="78" s="1"/>
  <c r="Y33" i="58"/>
  <c r="DU28" i="78" s="1"/>
  <c r="X33" i="58"/>
  <c r="DT28" i="78" s="1"/>
  <c r="W33" i="58"/>
  <c r="DS28" i="78" s="1"/>
  <c r="V33" i="58"/>
  <c r="DR28" i="78" s="1"/>
  <c r="U33" i="58"/>
  <c r="DQ28" i="78" s="1"/>
  <c r="T33" i="58"/>
  <c r="DP28" i="78" s="1"/>
  <c r="S33" i="58"/>
  <c r="DO28" i="78" s="1"/>
  <c r="R33" i="58"/>
  <c r="DN28" i="78" s="1"/>
  <c r="Q33" i="58"/>
  <c r="DM28" i="78" s="1"/>
  <c r="P33" i="58"/>
  <c r="DL28" i="78" s="1"/>
  <c r="O33" i="58"/>
  <c r="DK28" i="78" s="1"/>
  <c r="N33" i="58"/>
  <c r="DJ28" i="78" s="1"/>
  <c r="M33" i="58"/>
  <c r="DI28" i="78" s="1"/>
  <c r="L33" i="58"/>
  <c r="DH28" i="78" s="1"/>
  <c r="K33" i="58"/>
  <c r="DG28" i="78" s="1"/>
  <c r="J33" i="58"/>
  <c r="DF28" i="78" s="1"/>
  <c r="I33" i="58"/>
  <c r="DE28" i="78" s="1"/>
  <c r="H33" i="58"/>
  <c r="DD28" i="78" s="1"/>
  <c r="G33" i="58"/>
  <c r="DC28" i="78" s="1"/>
  <c r="F33" i="58"/>
  <c r="DB28" i="78" s="1"/>
  <c r="E33" i="58"/>
  <c r="D33" i="58"/>
  <c r="C33" i="58"/>
  <c r="B33" i="58"/>
  <c r="AJ32" i="58"/>
  <c r="EF27" i="78" s="1"/>
  <c r="AI32" i="58"/>
  <c r="EE27" i="78" s="1"/>
  <c r="AH32" i="58"/>
  <c r="ED27" i="78" s="1"/>
  <c r="AG32" i="58"/>
  <c r="EC27" i="78" s="1"/>
  <c r="AF32" i="58"/>
  <c r="EB27" i="78" s="1"/>
  <c r="AE32" i="58"/>
  <c r="EA27" i="78" s="1"/>
  <c r="AD32" i="58"/>
  <c r="DZ27" i="78" s="1"/>
  <c r="AC32" i="58"/>
  <c r="DY27" i="78" s="1"/>
  <c r="AB32" i="58"/>
  <c r="DX27" i="78" s="1"/>
  <c r="AA32" i="58"/>
  <c r="DW27" i="78" s="1"/>
  <c r="Z32" i="58"/>
  <c r="DV27" i="78" s="1"/>
  <c r="Y32" i="58"/>
  <c r="DU27" i="78" s="1"/>
  <c r="X32" i="58"/>
  <c r="DT27" i="78" s="1"/>
  <c r="W32" i="58"/>
  <c r="DS27" i="78" s="1"/>
  <c r="V32" i="58"/>
  <c r="DR27" i="78" s="1"/>
  <c r="U32" i="58"/>
  <c r="DQ27" i="78" s="1"/>
  <c r="T32" i="58"/>
  <c r="DP27" i="78" s="1"/>
  <c r="S32" i="58"/>
  <c r="DO27" i="78" s="1"/>
  <c r="R32" i="58"/>
  <c r="DN27" i="78" s="1"/>
  <c r="Q32" i="58"/>
  <c r="DM27" i="78" s="1"/>
  <c r="P32" i="58"/>
  <c r="DL27" i="78" s="1"/>
  <c r="O32" i="58"/>
  <c r="DK27" i="78" s="1"/>
  <c r="N32" i="58"/>
  <c r="DJ27" i="78" s="1"/>
  <c r="M32" i="58"/>
  <c r="DI27" i="78" s="1"/>
  <c r="L32" i="58"/>
  <c r="DH27" i="78" s="1"/>
  <c r="K32" i="58"/>
  <c r="DG27" i="78" s="1"/>
  <c r="J32" i="58"/>
  <c r="DF27" i="78" s="1"/>
  <c r="I32" i="58"/>
  <c r="DE27" i="78" s="1"/>
  <c r="H32" i="58"/>
  <c r="DD27" i="78" s="1"/>
  <c r="G32" i="58"/>
  <c r="DC27" i="78" s="1"/>
  <c r="F32" i="58"/>
  <c r="DB27" i="78" s="1"/>
  <c r="E32" i="58"/>
  <c r="D32" i="58"/>
  <c r="C32" i="58"/>
  <c r="B32" i="58"/>
  <c r="AJ31" i="58"/>
  <c r="EF26" i="78" s="1"/>
  <c r="AI31" i="58"/>
  <c r="EE26" i="78" s="1"/>
  <c r="AH31" i="58"/>
  <c r="ED26" i="78" s="1"/>
  <c r="AG31" i="58"/>
  <c r="EC26" i="78" s="1"/>
  <c r="AF31" i="58"/>
  <c r="EB26" i="78" s="1"/>
  <c r="AE31" i="58"/>
  <c r="EA26" i="78" s="1"/>
  <c r="AD31" i="58"/>
  <c r="DZ26" i="78" s="1"/>
  <c r="AC31" i="58"/>
  <c r="DY26" i="78" s="1"/>
  <c r="AB31" i="58"/>
  <c r="DX26" i="78" s="1"/>
  <c r="AA31" i="58"/>
  <c r="DW26" i="78" s="1"/>
  <c r="Z31" i="58"/>
  <c r="DV26" i="78" s="1"/>
  <c r="Y31" i="58"/>
  <c r="DU26" i="78" s="1"/>
  <c r="X31" i="58"/>
  <c r="DT26" i="78" s="1"/>
  <c r="W31" i="58"/>
  <c r="DS26" i="78" s="1"/>
  <c r="V31" i="58"/>
  <c r="DR26" i="78" s="1"/>
  <c r="U31" i="58"/>
  <c r="DQ26" i="78" s="1"/>
  <c r="T31" i="58"/>
  <c r="DP26" i="78" s="1"/>
  <c r="S31" i="58"/>
  <c r="DO26" i="78" s="1"/>
  <c r="R31" i="58"/>
  <c r="DN26" i="78" s="1"/>
  <c r="Q31" i="58"/>
  <c r="DM26" i="78" s="1"/>
  <c r="P31" i="58"/>
  <c r="DL26" i="78" s="1"/>
  <c r="O31" i="58"/>
  <c r="DK26" i="78" s="1"/>
  <c r="N31" i="58"/>
  <c r="DJ26" i="78" s="1"/>
  <c r="M31" i="58"/>
  <c r="DI26" i="78" s="1"/>
  <c r="L31" i="58"/>
  <c r="DH26" i="78" s="1"/>
  <c r="K31" i="58"/>
  <c r="DG26" i="78" s="1"/>
  <c r="J31" i="58"/>
  <c r="DF26" i="78" s="1"/>
  <c r="I31" i="58"/>
  <c r="DE26" i="78" s="1"/>
  <c r="H31" i="58"/>
  <c r="DD26" i="78" s="1"/>
  <c r="G31" i="58"/>
  <c r="DC26" i="78" s="1"/>
  <c r="F31" i="58"/>
  <c r="DB26" i="78" s="1"/>
  <c r="E31" i="58"/>
  <c r="D31" i="58"/>
  <c r="C31" i="58"/>
  <c r="AJ30" i="58"/>
  <c r="EF25" i="78" s="1"/>
  <c r="AI30" i="58"/>
  <c r="EE25" i="78" s="1"/>
  <c r="AH30" i="58"/>
  <c r="ED25" i="78" s="1"/>
  <c r="AG30" i="58"/>
  <c r="EC25" i="78" s="1"/>
  <c r="AF30" i="58"/>
  <c r="EB25" i="78" s="1"/>
  <c r="AE30" i="58"/>
  <c r="EA25" i="78" s="1"/>
  <c r="AD30" i="58"/>
  <c r="DZ25" i="78" s="1"/>
  <c r="AC30" i="58"/>
  <c r="DY25" i="78" s="1"/>
  <c r="AB30" i="58"/>
  <c r="DX25" i="78" s="1"/>
  <c r="AA30" i="58"/>
  <c r="DW25" i="78" s="1"/>
  <c r="Z30" i="58"/>
  <c r="DV25" i="78" s="1"/>
  <c r="Y30" i="58"/>
  <c r="DU25" i="78" s="1"/>
  <c r="X30" i="58"/>
  <c r="DT25" i="78" s="1"/>
  <c r="W30" i="58"/>
  <c r="DS25" i="78" s="1"/>
  <c r="V30" i="58"/>
  <c r="DR25" i="78" s="1"/>
  <c r="U30" i="58"/>
  <c r="DQ25" i="78" s="1"/>
  <c r="T30" i="58"/>
  <c r="DP25" i="78" s="1"/>
  <c r="S30" i="58"/>
  <c r="DO25" i="78" s="1"/>
  <c r="R30" i="58"/>
  <c r="DN25" i="78" s="1"/>
  <c r="Q30" i="58"/>
  <c r="DM25" i="78" s="1"/>
  <c r="P30" i="58"/>
  <c r="DL25" i="78" s="1"/>
  <c r="O30" i="58"/>
  <c r="DK25" i="78" s="1"/>
  <c r="N30" i="58"/>
  <c r="DJ25" i="78" s="1"/>
  <c r="M30" i="58"/>
  <c r="DI25" i="78" s="1"/>
  <c r="L30" i="58"/>
  <c r="DH25" i="78" s="1"/>
  <c r="K30" i="58"/>
  <c r="DG25" i="78" s="1"/>
  <c r="J30" i="58"/>
  <c r="DF25" i="78" s="1"/>
  <c r="I30" i="58"/>
  <c r="DE25" i="78" s="1"/>
  <c r="H30" i="58"/>
  <c r="DD25" i="78" s="1"/>
  <c r="G30" i="58"/>
  <c r="DC25" i="78" s="1"/>
  <c r="F30" i="58"/>
  <c r="DB25" i="78" s="1"/>
  <c r="E30" i="58"/>
  <c r="D30" i="58"/>
  <c r="C30" i="58"/>
  <c r="AJ33" i="43"/>
  <c r="AI33" i="43"/>
  <c r="AH33" i="43"/>
  <c r="AG33" i="43"/>
  <c r="AF33" i="43"/>
  <c r="AE33" i="43"/>
  <c r="AD33" i="43"/>
  <c r="AC33" i="43"/>
  <c r="AB33" i="43"/>
  <c r="AA33" i="43"/>
  <c r="Z33" i="43"/>
  <c r="Y33" i="43"/>
  <c r="X33" i="43"/>
  <c r="W33" i="43"/>
  <c r="V33" i="43"/>
  <c r="U33" i="43"/>
  <c r="T33" i="43"/>
  <c r="S33" i="43"/>
  <c r="R33" i="43"/>
  <c r="Q33" i="43"/>
  <c r="P33" i="43"/>
  <c r="O33" i="43"/>
  <c r="N33" i="43"/>
  <c r="M33" i="43"/>
  <c r="L33" i="43"/>
  <c r="K33" i="43"/>
  <c r="J33" i="43"/>
  <c r="I33" i="43"/>
  <c r="H33" i="43"/>
  <c r="G33" i="43"/>
  <c r="F33" i="43"/>
  <c r="E33" i="43"/>
  <c r="D33" i="43"/>
  <c r="C33" i="43"/>
  <c r="B33" i="43"/>
  <c r="AJ32" i="43"/>
  <c r="AI32" i="43"/>
  <c r="AH32" i="43"/>
  <c r="AG32" i="43"/>
  <c r="AF32" i="43"/>
  <c r="AE32" i="43"/>
  <c r="AD32" i="43"/>
  <c r="AC32" i="43"/>
  <c r="AB32" i="43"/>
  <c r="AA32" i="43"/>
  <c r="Z32" i="43"/>
  <c r="Y32" i="43"/>
  <c r="X32" i="43"/>
  <c r="W32" i="43"/>
  <c r="V32" i="43"/>
  <c r="U32" i="43"/>
  <c r="T32" i="43"/>
  <c r="S32" i="43"/>
  <c r="R32" i="43"/>
  <c r="Q32" i="43"/>
  <c r="P32" i="43"/>
  <c r="O32" i="43"/>
  <c r="N32" i="43"/>
  <c r="M32" i="43"/>
  <c r="L32" i="43"/>
  <c r="K32" i="43"/>
  <c r="J32" i="43"/>
  <c r="I32" i="43"/>
  <c r="H32" i="43"/>
  <c r="G32" i="43"/>
  <c r="F32" i="43"/>
  <c r="E32" i="43"/>
  <c r="D32" i="43"/>
  <c r="C32" i="43"/>
  <c r="B32" i="43"/>
  <c r="AJ31" i="43"/>
  <c r="AI31" i="43"/>
  <c r="AH31" i="43"/>
  <c r="AG31" i="43"/>
  <c r="AF31" i="43"/>
  <c r="AE31" i="43"/>
  <c r="AD31" i="43"/>
  <c r="AC31" i="43"/>
  <c r="AB31" i="43"/>
  <c r="AA31" i="43"/>
  <c r="Z31" i="43"/>
  <c r="Y31" i="43"/>
  <c r="X31" i="43"/>
  <c r="W31" i="43"/>
  <c r="V31" i="43"/>
  <c r="U31" i="43"/>
  <c r="T31" i="43"/>
  <c r="S31" i="43"/>
  <c r="R31" i="43"/>
  <c r="Q31" i="43"/>
  <c r="P31" i="43"/>
  <c r="O31" i="43"/>
  <c r="N31" i="43"/>
  <c r="M31" i="43"/>
  <c r="L31" i="43"/>
  <c r="K31" i="43"/>
  <c r="J31" i="43"/>
  <c r="I31" i="43"/>
  <c r="H31" i="43"/>
  <c r="G31" i="43"/>
  <c r="F31" i="43"/>
  <c r="E31" i="43"/>
  <c r="D31" i="43"/>
  <c r="C31" i="43"/>
  <c r="AJ30" i="43"/>
  <c r="AI30" i="43"/>
  <c r="AH30" i="43"/>
  <c r="AG30" i="43"/>
  <c r="AF30" i="43"/>
  <c r="AE30" i="43"/>
  <c r="AD30" i="43"/>
  <c r="AC30" i="43"/>
  <c r="AB30" i="43"/>
  <c r="AA30" i="43"/>
  <c r="Z30" i="43"/>
  <c r="Y30" i="43"/>
  <c r="X30" i="43"/>
  <c r="W30" i="43"/>
  <c r="V30" i="43"/>
  <c r="U30" i="43"/>
  <c r="T30" i="43"/>
  <c r="S30" i="43"/>
  <c r="R30" i="43"/>
  <c r="Q30" i="43"/>
  <c r="P30" i="43"/>
  <c r="O30" i="43"/>
  <c r="N30" i="43"/>
  <c r="M30" i="43"/>
  <c r="L30" i="43"/>
  <c r="K30" i="43"/>
  <c r="J30" i="43"/>
  <c r="I30" i="43"/>
  <c r="H30" i="43"/>
  <c r="G30" i="43"/>
  <c r="F30" i="43"/>
  <c r="E30" i="43"/>
  <c r="D30" i="43"/>
  <c r="C30" i="43"/>
  <c r="AJ33" i="37"/>
  <c r="AI33" i="37"/>
  <c r="AH33" i="37"/>
  <c r="AG33" i="37"/>
  <c r="AF33" i="37"/>
  <c r="AE33" i="37"/>
  <c r="AD33" i="37"/>
  <c r="AC33" i="37"/>
  <c r="AB33" i="37"/>
  <c r="AA33" i="37"/>
  <c r="Z33" i="37"/>
  <c r="Y33" i="37"/>
  <c r="X33" i="37"/>
  <c r="W33" i="37"/>
  <c r="V33" i="37"/>
  <c r="U33" i="37"/>
  <c r="T33" i="37"/>
  <c r="S33" i="37"/>
  <c r="R33" i="37"/>
  <c r="Q33" i="37"/>
  <c r="P33" i="37"/>
  <c r="O33" i="37"/>
  <c r="N33" i="37"/>
  <c r="M33" i="37"/>
  <c r="L33" i="37"/>
  <c r="K33" i="37"/>
  <c r="J33" i="37"/>
  <c r="I33" i="37"/>
  <c r="H33" i="37"/>
  <c r="G33" i="37"/>
  <c r="F33" i="37"/>
  <c r="E33" i="37"/>
  <c r="D33" i="37"/>
  <c r="C33" i="37"/>
  <c r="B33" i="37"/>
  <c r="AJ32" i="37"/>
  <c r="AI32" i="37"/>
  <c r="AH32" i="37"/>
  <c r="AG32" i="37"/>
  <c r="AF32" i="37"/>
  <c r="AE32" i="37"/>
  <c r="AD32" i="37"/>
  <c r="AC32" i="37"/>
  <c r="AB32" i="37"/>
  <c r="AA32" i="37"/>
  <c r="Z32" i="37"/>
  <c r="Y32" i="37"/>
  <c r="X32" i="37"/>
  <c r="W32" i="37"/>
  <c r="V32" i="37"/>
  <c r="U32" i="37"/>
  <c r="T32" i="37"/>
  <c r="S32" i="37"/>
  <c r="R32" i="37"/>
  <c r="Q32" i="37"/>
  <c r="P32" i="37"/>
  <c r="O32" i="37"/>
  <c r="N32" i="37"/>
  <c r="M32" i="37"/>
  <c r="L32" i="37"/>
  <c r="K32" i="37"/>
  <c r="J32" i="37"/>
  <c r="I32" i="37"/>
  <c r="H32" i="37"/>
  <c r="G32" i="37"/>
  <c r="F32" i="37"/>
  <c r="E32" i="37"/>
  <c r="D32" i="37"/>
  <c r="C32" i="37"/>
  <c r="B32" i="37"/>
  <c r="AJ31" i="37"/>
  <c r="AI31" i="37"/>
  <c r="AH31" i="37"/>
  <c r="AG31" i="37"/>
  <c r="AF31" i="37"/>
  <c r="AE31" i="37"/>
  <c r="AD31" i="37"/>
  <c r="AC31" i="37"/>
  <c r="AB31" i="37"/>
  <c r="AA31" i="37"/>
  <c r="Z31" i="37"/>
  <c r="Y31" i="37"/>
  <c r="X31" i="37"/>
  <c r="W31" i="37"/>
  <c r="V31" i="37"/>
  <c r="U31" i="37"/>
  <c r="T31" i="37"/>
  <c r="S31" i="37"/>
  <c r="R31" i="37"/>
  <c r="Q31" i="37"/>
  <c r="P31" i="37"/>
  <c r="O31" i="37"/>
  <c r="N31" i="37"/>
  <c r="M31" i="37"/>
  <c r="L31" i="37"/>
  <c r="K31" i="37"/>
  <c r="J31" i="37"/>
  <c r="I31" i="37"/>
  <c r="H31" i="37"/>
  <c r="G31" i="37"/>
  <c r="F31" i="37"/>
  <c r="E31" i="37"/>
  <c r="D31" i="37"/>
  <c r="C31" i="37"/>
  <c r="AJ30" i="37"/>
  <c r="AI30" i="37"/>
  <c r="AH30" i="37"/>
  <c r="AG30" i="37"/>
  <c r="AF30" i="37"/>
  <c r="AE30" i="37"/>
  <c r="AD30" i="37"/>
  <c r="AC30" i="37"/>
  <c r="AB30" i="37"/>
  <c r="AA30" i="37"/>
  <c r="Z30" i="37"/>
  <c r="Y30" i="37"/>
  <c r="X30" i="37"/>
  <c r="W30" i="37"/>
  <c r="V30" i="37"/>
  <c r="U30" i="37"/>
  <c r="T30" i="37"/>
  <c r="S30" i="37"/>
  <c r="R30" i="37"/>
  <c r="Q30" i="37"/>
  <c r="P30" i="37"/>
  <c r="O30" i="37"/>
  <c r="N30" i="37"/>
  <c r="M30" i="37"/>
  <c r="L30" i="37"/>
  <c r="K30" i="37"/>
  <c r="J30" i="37"/>
  <c r="I30" i="37"/>
  <c r="H30" i="37"/>
  <c r="G30" i="37"/>
  <c r="F30" i="37"/>
  <c r="E30" i="37"/>
  <c r="D30" i="37"/>
  <c r="C30" i="37"/>
  <c r="AJ33" i="35"/>
  <c r="EF83" i="8" s="1"/>
  <c r="AI33" i="35"/>
  <c r="EE83" i="8" s="1"/>
  <c r="AH33" i="35"/>
  <c r="ED83" i="8" s="1"/>
  <c r="AG33" i="35"/>
  <c r="EC83" i="8" s="1"/>
  <c r="AF33" i="35"/>
  <c r="EB83" i="8" s="1"/>
  <c r="AE33" i="35"/>
  <c r="EA83" i="8" s="1"/>
  <c r="AD33" i="35"/>
  <c r="DZ83" i="8" s="1"/>
  <c r="AC33" i="35"/>
  <c r="DY83" i="8" s="1"/>
  <c r="AB33" i="35"/>
  <c r="DX83" i="8" s="1"/>
  <c r="AA33" i="35"/>
  <c r="DW83" i="8" s="1"/>
  <c r="Z33" i="35"/>
  <c r="DV83" i="8" s="1"/>
  <c r="Y33" i="35"/>
  <c r="DU83" i="8" s="1"/>
  <c r="X33" i="35"/>
  <c r="DT83" i="8" s="1"/>
  <c r="W33" i="35"/>
  <c r="DS83" i="8" s="1"/>
  <c r="V33" i="35"/>
  <c r="DR83" i="8" s="1"/>
  <c r="U33" i="35"/>
  <c r="DQ83" i="8" s="1"/>
  <c r="T33" i="35"/>
  <c r="DP83" i="8" s="1"/>
  <c r="S33" i="35"/>
  <c r="DO83" i="8" s="1"/>
  <c r="R33" i="35"/>
  <c r="DN83" i="8" s="1"/>
  <c r="Q33" i="35"/>
  <c r="DM83" i="8" s="1"/>
  <c r="P33" i="35"/>
  <c r="DL83" i="8" s="1"/>
  <c r="O33" i="35"/>
  <c r="DK83" i="8" s="1"/>
  <c r="N33" i="35"/>
  <c r="DJ83" i="8" s="1"/>
  <c r="M33" i="35"/>
  <c r="DI83" i="8" s="1"/>
  <c r="L33" i="35"/>
  <c r="DH83" i="8" s="1"/>
  <c r="K33" i="35"/>
  <c r="DG83" i="8" s="1"/>
  <c r="J33" i="35"/>
  <c r="DF83" i="8" s="1"/>
  <c r="I33" i="35"/>
  <c r="DE83" i="8" s="1"/>
  <c r="H33" i="35"/>
  <c r="DD83" i="8" s="1"/>
  <c r="G33" i="35"/>
  <c r="DC83" i="8" s="1"/>
  <c r="F33" i="35"/>
  <c r="DB83" i="8" s="1"/>
  <c r="E33" i="35"/>
  <c r="D33" i="35"/>
  <c r="C33" i="35"/>
  <c r="B33" i="35"/>
  <c r="AJ32" i="35"/>
  <c r="EF82" i="8" s="1"/>
  <c r="AI32" i="35"/>
  <c r="EE82" i="8" s="1"/>
  <c r="AH32" i="35"/>
  <c r="ED82" i="8" s="1"/>
  <c r="AG32" i="35"/>
  <c r="EC82" i="8" s="1"/>
  <c r="AF32" i="35"/>
  <c r="EB82" i="8" s="1"/>
  <c r="AE32" i="35"/>
  <c r="EA82" i="8" s="1"/>
  <c r="AD32" i="35"/>
  <c r="DZ82" i="8" s="1"/>
  <c r="AC32" i="35"/>
  <c r="DY82" i="8" s="1"/>
  <c r="AB32" i="35"/>
  <c r="DX82" i="8" s="1"/>
  <c r="AA32" i="35"/>
  <c r="DW82" i="8" s="1"/>
  <c r="Z32" i="35"/>
  <c r="DV82" i="8" s="1"/>
  <c r="Y32" i="35"/>
  <c r="DU82" i="8" s="1"/>
  <c r="X32" i="35"/>
  <c r="DT82" i="8" s="1"/>
  <c r="W32" i="35"/>
  <c r="DS82" i="8" s="1"/>
  <c r="V32" i="35"/>
  <c r="DR82" i="8" s="1"/>
  <c r="U32" i="35"/>
  <c r="DQ82" i="8" s="1"/>
  <c r="T32" i="35"/>
  <c r="DP82" i="8" s="1"/>
  <c r="S32" i="35"/>
  <c r="DO82" i="8" s="1"/>
  <c r="R32" i="35"/>
  <c r="DN82" i="8" s="1"/>
  <c r="Q32" i="35"/>
  <c r="DM82" i="8" s="1"/>
  <c r="P32" i="35"/>
  <c r="DL82" i="8" s="1"/>
  <c r="O32" i="35"/>
  <c r="DK82" i="8" s="1"/>
  <c r="N32" i="35"/>
  <c r="DJ82" i="8" s="1"/>
  <c r="M32" i="35"/>
  <c r="DI82" i="8" s="1"/>
  <c r="L32" i="35"/>
  <c r="DH82" i="8" s="1"/>
  <c r="K32" i="35"/>
  <c r="DG82" i="8" s="1"/>
  <c r="J32" i="35"/>
  <c r="DF82" i="8" s="1"/>
  <c r="I32" i="35"/>
  <c r="DE82" i="8" s="1"/>
  <c r="H32" i="35"/>
  <c r="DD82" i="8" s="1"/>
  <c r="G32" i="35"/>
  <c r="DC82" i="8" s="1"/>
  <c r="F32" i="35"/>
  <c r="DB82" i="8" s="1"/>
  <c r="E32" i="35"/>
  <c r="D32" i="35"/>
  <c r="C32" i="35"/>
  <c r="B32" i="35"/>
  <c r="AJ31" i="35"/>
  <c r="EF81" i="8" s="1"/>
  <c r="AI31" i="35"/>
  <c r="EE81" i="8" s="1"/>
  <c r="AH31" i="35"/>
  <c r="ED81" i="8" s="1"/>
  <c r="AG31" i="35"/>
  <c r="EC81" i="8" s="1"/>
  <c r="AF31" i="35"/>
  <c r="EB81" i="8" s="1"/>
  <c r="AE31" i="35"/>
  <c r="EA81" i="8" s="1"/>
  <c r="AD31" i="35"/>
  <c r="DZ81" i="8" s="1"/>
  <c r="AC31" i="35"/>
  <c r="DY81" i="8" s="1"/>
  <c r="AB31" i="35"/>
  <c r="DX81" i="8" s="1"/>
  <c r="AA31" i="35"/>
  <c r="DW81" i="8" s="1"/>
  <c r="Z31" i="35"/>
  <c r="DV81" i="8" s="1"/>
  <c r="Y31" i="35"/>
  <c r="DU81" i="8" s="1"/>
  <c r="X31" i="35"/>
  <c r="DT81" i="8" s="1"/>
  <c r="W31" i="35"/>
  <c r="DS81" i="8" s="1"/>
  <c r="V31" i="35"/>
  <c r="DR81" i="8" s="1"/>
  <c r="U31" i="35"/>
  <c r="DQ81" i="8" s="1"/>
  <c r="T31" i="35"/>
  <c r="DP81" i="8" s="1"/>
  <c r="S31" i="35"/>
  <c r="DO81" i="8" s="1"/>
  <c r="R31" i="35"/>
  <c r="DN81" i="8" s="1"/>
  <c r="Q31" i="35"/>
  <c r="DM81" i="8" s="1"/>
  <c r="P31" i="35"/>
  <c r="DL81" i="8" s="1"/>
  <c r="O31" i="35"/>
  <c r="DK81" i="8" s="1"/>
  <c r="N31" i="35"/>
  <c r="DJ81" i="8" s="1"/>
  <c r="M31" i="35"/>
  <c r="DI81" i="8" s="1"/>
  <c r="L31" i="35"/>
  <c r="DH81" i="8" s="1"/>
  <c r="K31" i="35"/>
  <c r="DG81" i="8" s="1"/>
  <c r="J31" i="35"/>
  <c r="DF81" i="8" s="1"/>
  <c r="I31" i="35"/>
  <c r="DE81" i="8" s="1"/>
  <c r="H31" i="35"/>
  <c r="DD81" i="8" s="1"/>
  <c r="G31" i="35"/>
  <c r="DC81" i="8" s="1"/>
  <c r="F31" i="35"/>
  <c r="DB81" i="8" s="1"/>
  <c r="E31" i="35"/>
  <c r="D31" i="35"/>
  <c r="C31" i="35"/>
  <c r="AJ30" i="35"/>
  <c r="EF80" i="8" s="1"/>
  <c r="AI30" i="35"/>
  <c r="EE80" i="8" s="1"/>
  <c r="AH30" i="35"/>
  <c r="ED80" i="8" s="1"/>
  <c r="AG30" i="35"/>
  <c r="EC80" i="8" s="1"/>
  <c r="AF30" i="35"/>
  <c r="EB80" i="8" s="1"/>
  <c r="AE30" i="35"/>
  <c r="EA80" i="8" s="1"/>
  <c r="AD30" i="35"/>
  <c r="DZ80" i="8" s="1"/>
  <c r="AC30" i="35"/>
  <c r="DY80" i="8" s="1"/>
  <c r="AB30" i="35"/>
  <c r="DX80" i="8" s="1"/>
  <c r="AA30" i="35"/>
  <c r="DW80" i="8" s="1"/>
  <c r="Z30" i="35"/>
  <c r="DV80" i="8" s="1"/>
  <c r="Y30" i="35"/>
  <c r="DU80" i="8" s="1"/>
  <c r="X30" i="35"/>
  <c r="DT80" i="8" s="1"/>
  <c r="W30" i="35"/>
  <c r="DS80" i="8" s="1"/>
  <c r="V30" i="35"/>
  <c r="DR80" i="8" s="1"/>
  <c r="U30" i="35"/>
  <c r="DQ80" i="8" s="1"/>
  <c r="T30" i="35"/>
  <c r="DP80" i="8" s="1"/>
  <c r="S30" i="35"/>
  <c r="DO80" i="8" s="1"/>
  <c r="R30" i="35"/>
  <c r="DN80" i="8" s="1"/>
  <c r="Q30" i="35"/>
  <c r="DM80" i="8" s="1"/>
  <c r="P30" i="35"/>
  <c r="DL80" i="8" s="1"/>
  <c r="O30" i="35"/>
  <c r="DK80" i="8" s="1"/>
  <c r="N30" i="35"/>
  <c r="DJ80" i="8" s="1"/>
  <c r="M30" i="35"/>
  <c r="DI80" i="8" s="1"/>
  <c r="L30" i="35"/>
  <c r="DH80" i="8" s="1"/>
  <c r="K30" i="35"/>
  <c r="DG80" i="8" s="1"/>
  <c r="J30" i="35"/>
  <c r="DF80" i="8" s="1"/>
  <c r="I30" i="35"/>
  <c r="DE80" i="8" s="1"/>
  <c r="H30" i="35"/>
  <c r="DD80" i="8" s="1"/>
  <c r="G30" i="35"/>
  <c r="DC80" i="8" s="1"/>
  <c r="F30" i="35"/>
  <c r="DB80" i="8" s="1"/>
  <c r="E30" i="35"/>
  <c r="D30" i="35"/>
  <c r="C30" i="35"/>
  <c r="AJ33" i="32"/>
  <c r="AI33" i="32"/>
  <c r="AH33" i="32"/>
  <c r="AG33" i="32"/>
  <c r="AF33" i="32"/>
  <c r="AE33" i="32"/>
  <c r="AD33" i="32"/>
  <c r="AC33" i="32"/>
  <c r="AB33" i="32"/>
  <c r="AA33" i="32"/>
  <c r="Z33" i="32"/>
  <c r="Y33" i="32"/>
  <c r="X33" i="32"/>
  <c r="W33" i="32"/>
  <c r="V33" i="32"/>
  <c r="U33" i="32"/>
  <c r="T33" i="32"/>
  <c r="S33" i="32"/>
  <c r="R33" i="32"/>
  <c r="Q33" i="32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C33" i="32"/>
  <c r="B33" i="32"/>
  <c r="AJ32" i="32"/>
  <c r="AI32" i="32"/>
  <c r="AH32" i="32"/>
  <c r="AG32" i="32"/>
  <c r="AF32" i="32"/>
  <c r="AE32" i="32"/>
  <c r="AD32" i="32"/>
  <c r="AC32" i="32"/>
  <c r="AB32" i="32"/>
  <c r="AA32" i="32"/>
  <c r="Z32" i="32"/>
  <c r="Y32" i="32"/>
  <c r="X32" i="32"/>
  <c r="W32" i="32"/>
  <c r="V32" i="32"/>
  <c r="U32" i="32"/>
  <c r="T32" i="32"/>
  <c r="S32" i="32"/>
  <c r="R32" i="32"/>
  <c r="Q32" i="32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C32" i="32"/>
  <c r="B32" i="32"/>
  <c r="AJ31" i="32"/>
  <c r="AI31" i="32"/>
  <c r="AH31" i="32"/>
  <c r="AG31" i="32"/>
  <c r="AF31" i="32"/>
  <c r="AE31" i="32"/>
  <c r="AD31" i="32"/>
  <c r="AC31" i="32"/>
  <c r="AB31" i="32"/>
  <c r="AA31" i="32"/>
  <c r="Z31" i="32"/>
  <c r="Y31" i="32"/>
  <c r="X31" i="32"/>
  <c r="W31" i="32"/>
  <c r="V31" i="32"/>
  <c r="U31" i="32"/>
  <c r="T31" i="32"/>
  <c r="S31" i="32"/>
  <c r="R31" i="32"/>
  <c r="Q31" i="32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AJ33" i="29"/>
  <c r="AI33" i="29"/>
  <c r="AH33" i="29"/>
  <c r="AG33" i="29"/>
  <c r="AF33" i="29"/>
  <c r="AE33" i="29"/>
  <c r="AD33" i="29"/>
  <c r="AC33" i="29"/>
  <c r="AB33" i="29"/>
  <c r="AA33" i="29"/>
  <c r="Z33" i="29"/>
  <c r="Y33" i="29"/>
  <c r="X33" i="29"/>
  <c r="W33" i="29"/>
  <c r="V33" i="29"/>
  <c r="U33" i="29"/>
  <c r="T33" i="29"/>
  <c r="S33" i="29"/>
  <c r="R33" i="29"/>
  <c r="Q33" i="29"/>
  <c r="P33" i="29"/>
  <c r="O33" i="29"/>
  <c r="N33" i="29"/>
  <c r="M33" i="29"/>
  <c r="L33" i="29"/>
  <c r="K33" i="29"/>
  <c r="J33" i="29"/>
  <c r="I33" i="29"/>
  <c r="H33" i="29"/>
  <c r="G33" i="29"/>
  <c r="F33" i="29"/>
  <c r="E33" i="29"/>
  <c r="D33" i="29"/>
  <c r="C33" i="29"/>
  <c r="B33" i="29"/>
  <c r="AJ32" i="29"/>
  <c r="AI32" i="29"/>
  <c r="AH32" i="29"/>
  <c r="AG32" i="29"/>
  <c r="AF32" i="29"/>
  <c r="AE32" i="29"/>
  <c r="AD32" i="29"/>
  <c r="AC32" i="29"/>
  <c r="AB32" i="29"/>
  <c r="AA32" i="29"/>
  <c r="Z32" i="29"/>
  <c r="Y32" i="29"/>
  <c r="X32" i="29"/>
  <c r="W32" i="29"/>
  <c r="V32" i="29"/>
  <c r="U32" i="29"/>
  <c r="T32" i="29"/>
  <c r="S32" i="29"/>
  <c r="R32" i="29"/>
  <c r="Q32" i="29"/>
  <c r="P32" i="29"/>
  <c r="O32" i="29"/>
  <c r="N32" i="29"/>
  <c r="M32" i="29"/>
  <c r="L32" i="29"/>
  <c r="K32" i="29"/>
  <c r="J32" i="29"/>
  <c r="I32" i="29"/>
  <c r="H32" i="29"/>
  <c r="G32" i="29"/>
  <c r="F32" i="29"/>
  <c r="E32" i="29"/>
  <c r="D32" i="29"/>
  <c r="C32" i="29"/>
  <c r="B32" i="29"/>
  <c r="AJ31" i="29"/>
  <c r="AI31" i="29"/>
  <c r="AH31" i="29"/>
  <c r="AG31" i="29"/>
  <c r="AF31" i="29"/>
  <c r="AE31" i="29"/>
  <c r="AD31" i="29"/>
  <c r="AC31" i="29"/>
  <c r="AB31" i="29"/>
  <c r="AA31" i="29"/>
  <c r="Z31" i="29"/>
  <c r="Y31" i="29"/>
  <c r="X31" i="29"/>
  <c r="W31" i="29"/>
  <c r="V31" i="29"/>
  <c r="U31" i="29"/>
  <c r="T31" i="29"/>
  <c r="S31" i="29"/>
  <c r="R31" i="29"/>
  <c r="Q31" i="29"/>
  <c r="P31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C31" i="29"/>
  <c r="AJ33" i="28"/>
  <c r="AI33" i="28"/>
  <c r="AH33" i="28"/>
  <c r="AG33" i="28"/>
  <c r="AF33" i="28"/>
  <c r="AE33" i="28"/>
  <c r="AD33" i="28"/>
  <c r="AC33" i="28"/>
  <c r="AB33" i="28"/>
  <c r="AA33" i="28"/>
  <c r="Z33" i="28"/>
  <c r="Y33" i="28"/>
  <c r="X33" i="28"/>
  <c r="W33" i="28"/>
  <c r="V33" i="28"/>
  <c r="U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AJ32" i="28"/>
  <c r="AI32" i="28"/>
  <c r="AH32" i="28"/>
  <c r="AG32" i="28"/>
  <c r="AF32" i="28"/>
  <c r="AE32" i="28"/>
  <c r="AD32" i="28"/>
  <c r="AC32" i="28"/>
  <c r="AB32" i="28"/>
  <c r="AA32" i="28"/>
  <c r="Z32" i="28"/>
  <c r="Y32" i="28"/>
  <c r="X32" i="28"/>
  <c r="W32" i="28"/>
  <c r="V32" i="28"/>
  <c r="U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AJ31" i="28"/>
  <c r="AI31" i="28"/>
  <c r="AH31" i="28"/>
  <c r="AG31" i="28"/>
  <c r="AF31" i="28"/>
  <c r="AE31" i="28"/>
  <c r="AD31" i="28"/>
  <c r="AC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AJ30" i="28"/>
  <c r="AI30" i="28"/>
  <c r="AH30" i="28"/>
  <c r="AG30" i="28"/>
  <c r="AF30" i="28"/>
  <c r="AE30" i="28"/>
  <c r="AD30" i="28"/>
  <c r="AC30" i="28"/>
  <c r="AB30" i="28"/>
  <c r="AA30" i="28"/>
  <c r="Z30" i="28"/>
  <c r="Y30" i="28"/>
  <c r="X30" i="28"/>
  <c r="W30" i="28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F33" i="63"/>
  <c r="E33" i="63"/>
  <c r="D33" i="63"/>
  <c r="C33" i="63"/>
  <c r="B33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F32" i="63"/>
  <c r="E32" i="63"/>
  <c r="D32" i="63"/>
  <c r="C32" i="63"/>
  <c r="B32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F31" i="63"/>
  <c r="E31" i="63"/>
  <c r="D31" i="63"/>
  <c r="C31" i="63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B25" i="20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AJ33" i="56"/>
  <c r="AI33" i="56"/>
  <c r="AH33" i="56"/>
  <c r="AG33" i="56"/>
  <c r="AF33" i="56"/>
  <c r="AE33" i="56"/>
  <c r="AD33" i="56"/>
  <c r="AC33" i="56"/>
  <c r="AB33" i="56"/>
  <c r="AA33" i="56"/>
  <c r="Z33" i="56"/>
  <c r="Y33" i="56"/>
  <c r="X33" i="56"/>
  <c r="W33" i="56"/>
  <c r="V33" i="56"/>
  <c r="U33" i="56"/>
  <c r="T33" i="56"/>
  <c r="S33" i="56"/>
  <c r="R33" i="56"/>
  <c r="Q33" i="56"/>
  <c r="P33" i="56"/>
  <c r="O33" i="56"/>
  <c r="N33" i="56"/>
  <c r="M33" i="56"/>
  <c r="L33" i="56"/>
  <c r="K33" i="56"/>
  <c r="J33" i="56"/>
  <c r="I33" i="56"/>
  <c r="H33" i="56"/>
  <c r="G33" i="56"/>
  <c r="F33" i="56"/>
  <c r="E33" i="56"/>
  <c r="D33" i="56"/>
  <c r="C33" i="56"/>
  <c r="B33" i="56"/>
  <c r="AJ33" i="61"/>
  <c r="AI33" i="61"/>
  <c r="AH33" i="61"/>
  <c r="AG33" i="61"/>
  <c r="AF33" i="61"/>
  <c r="AE33" i="61"/>
  <c r="AD33" i="61"/>
  <c r="AC33" i="61"/>
  <c r="AB33" i="61"/>
  <c r="AA33" i="61"/>
  <c r="Z33" i="61"/>
  <c r="Y33" i="61"/>
  <c r="X33" i="61"/>
  <c r="W33" i="61"/>
  <c r="V33" i="61"/>
  <c r="U33" i="61"/>
  <c r="T33" i="61"/>
  <c r="S33" i="61"/>
  <c r="R33" i="61"/>
  <c r="Q33" i="61"/>
  <c r="P33" i="61"/>
  <c r="O33" i="61"/>
  <c r="N33" i="61"/>
  <c r="M33" i="61"/>
  <c r="L33" i="61"/>
  <c r="K33" i="61"/>
  <c r="J33" i="61"/>
  <c r="I33" i="61"/>
  <c r="H33" i="61"/>
  <c r="G33" i="61"/>
  <c r="F33" i="61"/>
  <c r="E33" i="61"/>
  <c r="D33" i="61"/>
  <c r="C33" i="61"/>
  <c r="B33" i="61"/>
  <c r="AJ32" i="61"/>
  <c r="AI32" i="61"/>
  <c r="AH32" i="61"/>
  <c r="AG32" i="61"/>
  <c r="AF32" i="61"/>
  <c r="AE32" i="61"/>
  <c r="AD32" i="61"/>
  <c r="AC32" i="61"/>
  <c r="AB32" i="61"/>
  <c r="AA32" i="61"/>
  <c r="Z32" i="61"/>
  <c r="Y32" i="61"/>
  <c r="X32" i="61"/>
  <c r="W32" i="61"/>
  <c r="V32" i="61"/>
  <c r="U32" i="61"/>
  <c r="T32" i="61"/>
  <c r="S32" i="61"/>
  <c r="R32" i="61"/>
  <c r="Q32" i="61"/>
  <c r="P32" i="61"/>
  <c r="O32" i="61"/>
  <c r="N32" i="61"/>
  <c r="M32" i="61"/>
  <c r="L32" i="61"/>
  <c r="K32" i="61"/>
  <c r="J32" i="61"/>
  <c r="I32" i="61"/>
  <c r="H32" i="61"/>
  <c r="G32" i="61"/>
  <c r="F32" i="61"/>
  <c r="E32" i="61"/>
  <c r="D32" i="61"/>
  <c r="C32" i="61"/>
  <c r="B32" i="61"/>
  <c r="AJ31" i="61"/>
  <c r="AI31" i="61"/>
  <c r="AH31" i="61"/>
  <c r="AG31" i="61"/>
  <c r="AF31" i="61"/>
  <c r="AE31" i="61"/>
  <c r="AD31" i="61"/>
  <c r="AC31" i="61"/>
  <c r="AB31" i="61"/>
  <c r="AA31" i="61"/>
  <c r="Z31" i="61"/>
  <c r="Y31" i="61"/>
  <c r="X31" i="61"/>
  <c r="W31" i="61"/>
  <c r="V31" i="61"/>
  <c r="U31" i="61"/>
  <c r="T31" i="61"/>
  <c r="S31" i="61"/>
  <c r="R31" i="61"/>
  <c r="Q31" i="61"/>
  <c r="P31" i="61"/>
  <c r="O31" i="61"/>
  <c r="N31" i="61"/>
  <c r="M31" i="61"/>
  <c r="L31" i="61"/>
  <c r="K31" i="61"/>
  <c r="J31" i="61"/>
  <c r="I31" i="61"/>
  <c r="H31" i="61"/>
  <c r="G31" i="61"/>
  <c r="F31" i="61"/>
  <c r="E31" i="61"/>
  <c r="D31" i="61"/>
  <c r="C31" i="61"/>
  <c r="AJ33" i="44"/>
  <c r="AI33" i="44"/>
  <c r="AH33" i="44"/>
  <c r="AG33" i="44"/>
  <c r="AF33" i="44"/>
  <c r="AE33" i="44"/>
  <c r="AD33" i="44"/>
  <c r="AC33" i="44"/>
  <c r="AB33" i="44"/>
  <c r="AA33" i="44"/>
  <c r="Z33" i="44"/>
  <c r="Y33" i="44"/>
  <c r="X33" i="44"/>
  <c r="W33" i="44"/>
  <c r="V33" i="44"/>
  <c r="U33" i="44"/>
  <c r="T33" i="44"/>
  <c r="S33" i="44"/>
  <c r="R33" i="44"/>
  <c r="Q33" i="44"/>
  <c r="P33" i="44"/>
  <c r="O33" i="44"/>
  <c r="N33" i="44"/>
  <c r="M33" i="44"/>
  <c r="L33" i="44"/>
  <c r="K33" i="44"/>
  <c r="J33" i="44"/>
  <c r="I33" i="44"/>
  <c r="H33" i="44"/>
  <c r="G33" i="44"/>
  <c r="F33" i="44"/>
  <c r="E33" i="44"/>
  <c r="D33" i="44"/>
  <c r="C33" i="44"/>
  <c r="B33" i="44"/>
  <c r="AJ32" i="44"/>
  <c r="AI32" i="44"/>
  <c r="AH32" i="44"/>
  <c r="AG32" i="44"/>
  <c r="AF32" i="44"/>
  <c r="AE32" i="44"/>
  <c r="AD32" i="44"/>
  <c r="AC32" i="44"/>
  <c r="AB32" i="44"/>
  <c r="AA32" i="44"/>
  <c r="Z32" i="44"/>
  <c r="Y32" i="44"/>
  <c r="X32" i="44"/>
  <c r="W32" i="44"/>
  <c r="V32" i="44"/>
  <c r="U32" i="44"/>
  <c r="T32" i="44"/>
  <c r="S32" i="44"/>
  <c r="R32" i="44"/>
  <c r="Q32" i="44"/>
  <c r="P32" i="44"/>
  <c r="O32" i="44"/>
  <c r="N32" i="44"/>
  <c r="M32" i="44"/>
  <c r="L32" i="44"/>
  <c r="K32" i="44"/>
  <c r="J32" i="44"/>
  <c r="I32" i="44"/>
  <c r="H32" i="44"/>
  <c r="G32" i="44"/>
  <c r="F32" i="44"/>
  <c r="E32" i="44"/>
  <c r="D32" i="44"/>
  <c r="C32" i="44"/>
  <c r="B32" i="44"/>
  <c r="AJ31" i="44"/>
  <c r="AI31" i="44"/>
  <c r="AH31" i="44"/>
  <c r="AG31" i="44"/>
  <c r="AF31" i="44"/>
  <c r="AE31" i="44"/>
  <c r="AD31" i="44"/>
  <c r="AC31" i="44"/>
  <c r="AB31" i="44"/>
  <c r="AA31" i="44"/>
  <c r="Z31" i="44"/>
  <c r="Y31" i="44"/>
  <c r="X31" i="44"/>
  <c r="W31" i="44"/>
  <c r="V31" i="44"/>
  <c r="U31" i="44"/>
  <c r="T31" i="44"/>
  <c r="S31" i="44"/>
  <c r="R31" i="44"/>
  <c r="Q31" i="44"/>
  <c r="P31" i="44"/>
  <c r="O31" i="44"/>
  <c r="N31" i="44"/>
  <c r="M31" i="44"/>
  <c r="L31" i="44"/>
  <c r="K31" i="44"/>
  <c r="J31" i="44"/>
  <c r="I31" i="44"/>
  <c r="H31" i="44"/>
  <c r="G31" i="44"/>
  <c r="F31" i="44"/>
  <c r="E31" i="44"/>
  <c r="D31" i="44"/>
  <c r="C31" i="44"/>
  <c r="AJ30" i="44"/>
  <c r="AI30" i="44"/>
  <c r="AH30" i="44"/>
  <c r="AG30" i="44"/>
  <c r="AF30" i="44"/>
  <c r="AE30" i="44"/>
  <c r="AD30" i="44"/>
  <c r="AC30" i="44"/>
  <c r="AB30" i="44"/>
  <c r="AA30" i="44"/>
  <c r="Z30" i="44"/>
  <c r="Y30" i="44"/>
  <c r="X30" i="44"/>
  <c r="W30" i="44"/>
  <c r="V30" i="44"/>
  <c r="U30" i="44"/>
  <c r="T30" i="44"/>
  <c r="S30" i="44"/>
  <c r="R30" i="44"/>
  <c r="Q30" i="44"/>
  <c r="P30" i="44"/>
  <c r="O30" i="44"/>
  <c r="N30" i="44"/>
  <c r="M30" i="44"/>
  <c r="L30" i="44"/>
  <c r="K30" i="44"/>
  <c r="J30" i="44"/>
  <c r="I30" i="44"/>
  <c r="H30" i="44"/>
  <c r="G30" i="44"/>
  <c r="F30" i="44"/>
  <c r="E30" i="44"/>
  <c r="D30" i="44"/>
  <c r="C30" i="44"/>
  <c r="AJ33" i="62"/>
  <c r="AI33" i="62"/>
  <c r="AH33" i="62"/>
  <c r="AG33" i="62"/>
  <c r="AF33" i="62"/>
  <c r="AE33" i="62"/>
  <c r="AD33" i="62"/>
  <c r="AC33" i="62"/>
  <c r="AB33" i="62"/>
  <c r="AA33" i="62"/>
  <c r="Z33" i="62"/>
  <c r="Y33" i="62"/>
  <c r="X33" i="62"/>
  <c r="W33" i="62"/>
  <c r="V33" i="62"/>
  <c r="U33" i="62"/>
  <c r="T33" i="62"/>
  <c r="S33" i="62"/>
  <c r="R33" i="62"/>
  <c r="Q33" i="62"/>
  <c r="P33" i="62"/>
  <c r="O33" i="62"/>
  <c r="N33" i="62"/>
  <c r="M33" i="62"/>
  <c r="L33" i="62"/>
  <c r="K33" i="62"/>
  <c r="J33" i="62"/>
  <c r="I33" i="62"/>
  <c r="H33" i="62"/>
  <c r="G33" i="62"/>
  <c r="F33" i="62"/>
  <c r="E33" i="62"/>
  <c r="D33" i="62"/>
  <c r="C33" i="62"/>
  <c r="B33" i="62"/>
  <c r="AJ32" i="62"/>
  <c r="AI32" i="62"/>
  <c r="AH32" i="62"/>
  <c r="AG32" i="62"/>
  <c r="AF32" i="62"/>
  <c r="AE32" i="62"/>
  <c r="AD32" i="62"/>
  <c r="AC32" i="62"/>
  <c r="AB32" i="62"/>
  <c r="AA32" i="62"/>
  <c r="Z32" i="62"/>
  <c r="Y32" i="62"/>
  <c r="X32" i="62"/>
  <c r="W32" i="62"/>
  <c r="V32" i="62"/>
  <c r="U32" i="62"/>
  <c r="T32" i="62"/>
  <c r="S32" i="62"/>
  <c r="R32" i="62"/>
  <c r="Q32" i="62"/>
  <c r="P32" i="62"/>
  <c r="O32" i="62"/>
  <c r="N32" i="62"/>
  <c r="M32" i="62"/>
  <c r="L32" i="62"/>
  <c r="K32" i="62"/>
  <c r="J32" i="62"/>
  <c r="I32" i="62"/>
  <c r="H32" i="62"/>
  <c r="G32" i="62"/>
  <c r="F32" i="62"/>
  <c r="E32" i="62"/>
  <c r="D32" i="62"/>
  <c r="C32" i="62"/>
  <c r="B32" i="62"/>
  <c r="AJ31" i="62"/>
  <c r="AI31" i="62"/>
  <c r="AH31" i="62"/>
  <c r="AG31" i="62"/>
  <c r="AF31" i="62"/>
  <c r="AE31" i="62"/>
  <c r="AD31" i="62"/>
  <c r="AC31" i="62"/>
  <c r="AB31" i="62"/>
  <c r="AA31" i="62"/>
  <c r="Z31" i="62"/>
  <c r="Y31" i="62"/>
  <c r="X31" i="62"/>
  <c r="W31" i="62"/>
  <c r="V31" i="62"/>
  <c r="U31" i="62"/>
  <c r="T31" i="62"/>
  <c r="S31" i="62"/>
  <c r="R31" i="62"/>
  <c r="Q31" i="62"/>
  <c r="P31" i="62"/>
  <c r="O31" i="62"/>
  <c r="N31" i="62"/>
  <c r="M31" i="62"/>
  <c r="L31" i="62"/>
  <c r="K31" i="62"/>
  <c r="J31" i="62"/>
  <c r="I31" i="62"/>
  <c r="H31" i="62"/>
  <c r="G31" i="62"/>
  <c r="F31" i="62"/>
  <c r="E31" i="62"/>
  <c r="D31" i="62"/>
  <c r="C31" i="62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B28" i="14"/>
  <c r="B27" i="14"/>
  <c r="B26" i="14"/>
  <c r="B25" i="14"/>
  <c r="DI77" i="8" l="1"/>
  <c r="DI78" i="8" s="1"/>
  <c r="DU77" i="8"/>
  <c r="DU76" i="8" s="1"/>
  <c r="EA77" i="8"/>
  <c r="EA76" i="8" s="1"/>
  <c r="DO77" i="8"/>
  <c r="DO76" i="8" s="1"/>
  <c r="DH77" i="8"/>
  <c r="DH76" i="8" s="1"/>
  <c r="DN77" i="8"/>
  <c r="DN76" i="8" s="1"/>
  <c r="DT77" i="8"/>
  <c r="DT76" i="8" s="1"/>
  <c r="DZ77" i="8"/>
  <c r="DZ76" i="8" s="1"/>
  <c r="EF77" i="8"/>
  <c r="EF78" i="8" s="1"/>
  <c r="DC77" i="8"/>
  <c r="DC78" i="8" s="1"/>
  <c r="DD77" i="8"/>
  <c r="DD78" i="8" s="1"/>
  <c r="DJ77" i="8"/>
  <c r="DJ78" i="8" s="1"/>
  <c r="DP77" i="8"/>
  <c r="DP78" i="8" s="1"/>
  <c r="DV77" i="8"/>
  <c r="DV76" i="8" s="1"/>
  <c r="EB77" i="8"/>
  <c r="EB78" i="8" s="1"/>
  <c r="DE77" i="8"/>
  <c r="DE78" i="8" s="1"/>
  <c r="DQ77" i="8"/>
  <c r="DQ78" i="8" s="1"/>
  <c r="DW77" i="8"/>
  <c r="DW78" i="8" s="1"/>
  <c r="DF77" i="8"/>
  <c r="DF76" i="8" s="1"/>
  <c r="DL77" i="8"/>
  <c r="DL78" i="8" s="1"/>
  <c r="DR77" i="8"/>
  <c r="DR76" i="8" s="1"/>
  <c r="DX77" i="8"/>
  <c r="DX76" i="8" s="1"/>
  <c r="ED77" i="8"/>
  <c r="ED78" i="8" s="1"/>
  <c r="DK77" i="8"/>
  <c r="DK76" i="8" s="1"/>
  <c r="EC77" i="8"/>
  <c r="EC78" i="8" s="1"/>
  <c r="DA80" i="8"/>
  <c r="EA78" i="8"/>
  <c r="DB77" i="8"/>
  <c r="DA82" i="8"/>
  <c r="BF82" i="8" s="1"/>
  <c r="DA81" i="8"/>
  <c r="BF81" i="8" s="1"/>
  <c r="DA83" i="8"/>
  <c r="BF83" i="8" s="1"/>
  <c r="DG77" i="8"/>
  <c r="DM77" i="8"/>
  <c r="DS77" i="8"/>
  <c r="DY77" i="8"/>
  <c r="EE77" i="8"/>
  <c r="EA22" i="78"/>
  <c r="DP22" i="78"/>
  <c r="DB22" i="78"/>
  <c r="DA25" i="78"/>
  <c r="DH22" i="78"/>
  <c r="DN22" i="78"/>
  <c r="DT22" i="78"/>
  <c r="DZ22" i="78"/>
  <c r="EF22" i="78"/>
  <c r="DU22" i="78"/>
  <c r="EB22" i="78"/>
  <c r="DA28" i="78"/>
  <c r="DI22" i="78"/>
  <c r="DJ22" i="78"/>
  <c r="DE22" i="78"/>
  <c r="DK22" i="78"/>
  <c r="DQ22" i="78"/>
  <c r="DW22" i="78"/>
  <c r="EC22" i="78"/>
  <c r="DA27" i="78"/>
  <c r="DC22" i="78"/>
  <c r="DV22" i="78"/>
  <c r="DF22" i="78"/>
  <c r="DL22" i="78"/>
  <c r="DR22" i="78"/>
  <c r="DX22" i="78"/>
  <c r="ED22" i="78"/>
  <c r="DA26" i="78"/>
  <c r="DO22" i="78"/>
  <c r="DD22" i="78"/>
  <c r="DG22" i="78"/>
  <c r="DM22" i="78"/>
  <c r="DS22" i="78"/>
  <c r="DY22" i="78"/>
  <c r="EE22" i="78"/>
  <c r="BF22" i="6"/>
  <c r="BF23" i="6" s="1"/>
  <c r="BG22" i="6"/>
  <c r="BG23" i="6" s="1"/>
  <c r="BH22" i="6"/>
  <c r="BH23" i="6" s="1"/>
  <c r="BI22" i="6"/>
  <c r="BI23" i="6" s="1"/>
  <c r="BJ22" i="6"/>
  <c r="BJ21" i="6" s="1"/>
  <c r="BK22" i="6"/>
  <c r="BK21" i="6" s="1"/>
  <c r="BL22" i="6"/>
  <c r="BL21" i="6" s="1"/>
  <c r="BM22" i="6"/>
  <c r="BM21" i="6" s="1"/>
  <c r="BN22" i="6"/>
  <c r="BN23" i="6" s="1"/>
  <c r="BO22" i="6"/>
  <c r="BO23" i="6" s="1"/>
  <c r="BP22" i="6"/>
  <c r="BP21" i="6" s="1"/>
  <c r="BQ22" i="6"/>
  <c r="BQ21" i="6" s="1"/>
  <c r="BR22" i="6"/>
  <c r="BR21" i="6" s="1"/>
  <c r="BS22" i="6"/>
  <c r="BS21" i="6" s="1"/>
  <c r="BT22" i="6"/>
  <c r="BT23" i="6" s="1"/>
  <c r="BU22" i="6"/>
  <c r="BU23" i="6" s="1"/>
  <c r="BV22" i="6"/>
  <c r="BV21" i="6" s="1"/>
  <c r="BW22" i="6"/>
  <c r="BW21" i="6" s="1"/>
  <c r="BX22" i="6"/>
  <c r="BX23" i="6" s="1"/>
  <c r="BY22" i="6"/>
  <c r="BY23" i="6" s="1"/>
  <c r="BZ22" i="6"/>
  <c r="BZ23" i="6" s="1"/>
  <c r="CA22" i="6"/>
  <c r="CA23" i="6" s="1"/>
  <c r="DU78" i="8" l="1"/>
  <c r="ED76" i="8"/>
  <c r="DI76" i="8"/>
  <c r="DH78" i="8"/>
  <c r="DD76" i="8"/>
  <c r="DJ76" i="8"/>
  <c r="DP76" i="8"/>
  <c r="DO78" i="8"/>
  <c r="DT78" i="8"/>
  <c r="DQ76" i="8"/>
  <c r="DE76" i="8"/>
  <c r="DZ78" i="8"/>
  <c r="DN78" i="8"/>
  <c r="DX78" i="8"/>
  <c r="EB76" i="8"/>
  <c r="DC76" i="8"/>
  <c r="EF76" i="8"/>
  <c r="DK78" i="8"/>
  <c r="DF78" i="8"/>
  <c r="DR78" i="8"/>
  <c r="DW76" i="8"/>
  <c r="DL76" i="8"/>
  <c r="EC76" i="8"/>
  <c r="DV78" i="8"/>
  <c r="DB78" i="8"/>
  <c r="DB76" i="8"/>
  <c r="EE78" i="8"/>
  <c r="EE76" i="8"/>
  <c r="DS78" i="8"/>
  <c r="DS76" i="8"/>
  <c r="DM76" i="8"/>
  <c r="DM78" i="8"/>
  <c r="DG76" i="8"/>
  <c r="DG78" i="8"/>
  <c r="DY76" i="8"/>
  <c r="DY78" i="8"/>
  <c r="BF80" i="8"/>
  <c r="BF77" i="8" s="1"/>
  <c r="DA77" i="8"/>
  <c r="DA22" i="78"/>
  <c r="DY21" i="78"/>
  <c r="DY23" i="78"/>
  <c r="EC23" i="78"/>
  <c r="EC21" i="78"/>
  <c r="DB23" i="78"/>
  <c r="DB21" i="78"/>
  <c r="DV23" i="78"/>
  <c r="DV21" i="78"/>
  <c r="DU21" i="78"/>
  <c r="DU23" i="78"/>
  <c r="DD23" i="78"/>
  <c r="DD21" i="78"/>
  <c r="DL23" i="78"/>
  <c r="DL21" i="78"/>
  <c r="DE23" i="78"/>
  <c r="DE21" i="78"/>
  <c r="EE21" i="78"/>
  <c r="EE23" i="78"/>
  <c r="DM21" i="78"/>
  <c r="DM23" i="78"/>
  <c r="DO23" i="78"/>
  <c r="DO21" i="78"/>
  <c r="DX23" i="78"/>
  <c r="DX21" i="78"/>
  <c r="DF21" i="78"/>
  <c r="DF23" i="78"/>
  <c r="DQ23" i="78"/>
  <c r="DQ21" i="78"/>
  <c r="DJ23" i="78"/>
  <c r="DJ21" i="78"/>
  <c r="EB23" i="78"/>
  <c r="EB21" i="78"/>
  <c r="DZ23" i="78"/>
  <c r="DZ21" i="78"/>
  <c r="DH23" i="78"/>
  <c r="DH21" i="78"/>
  <c r="DG21" i="78"/>
  <c r="DG23" i="78"/>
  <c r="DR21" i="78"/>
  <c r="DR23" i="78"/>
  <c r="DK23" i="78"/>
  <c r="DK21" i="78"/>
  <c r="DI23" i="78"/>
  <c r="DI21" i="78"/>
  <c r="DT23" i="78"/>
  <c r="DT21" i="78"/>
  <c r="DS21" i="78"/>
  <c r="DS23" i="78"/>
  <c r="ED21" i="78"/>
  <c r="ED23" i="78"/>
  <c r="DC21" i="78"/>
  <c r="DC23" i="78"/>
  <c r="DW23" i="78"/>
  <c r="DW21" i="78"/>
  <c r="EF23" i="78"/>
  <c r="EF21" i="78"/>
  <c r="DN23" i="78"/>
  <c r="DN21" i="78"/>
  <c r="DP21" i="78"/>
  <c r="DP23" i="78"/>
  <c r="EA23" i="78"/>
  <c r="EA21" i="78"/>
  <c r="BR23" i="6"/>
  <c r="BS23" i="6"/>
  <c r="BY21" i="6"/>
  <c r="BM23" i="6"/>
  <c r="BX21" i="6"/>
  <c r="BL23" i="6"/>
  <c r="BG21" i="6"/>
  <c r="BF21" i="6"/>
  <c r="CA21" i="6"/>
  <c r="BU21" i="6"/>
  <c r="BO21" i="6"/>
  <c r="BI21" i="6"/>
  <c r="BZ21" i="6"/>
  <c r="BT21" i="6"/>
  <c r="BN21" i="6"/>
  <c r="BH21" i="6"/>
  <c r="BW23" i="6"/>
  <c r="BQ23" i="6"/>
  <c r="BK23" i="6"/>
  <c r="BV23" i="6"/>
  <c r="BP23" i="6"/>
  <c r="BJ23" i="6"/>
  <c r="DA78" i="8" l="1"/>
  <c r="DA76" i="8"/>
  <c r="BF76" i="8"/>
  <c r="BF78" i="8"/>
  <c r="DA21" i="78"/>
  <c r="DA23" i="78"/>
  <c r="DA130" i="8"/>
  <c r="CA215" i="8"/>
  <c r="CA220" i="8"/>
  <c r="CA221" i="8"/>
  <c r="CA222" i="8"/>
  <c r="CA223" i="8"/>
  <c r="CA249" i="55" l="1"/>
  <c r="CA250" i="55" s="1"/>
  <c r="CA217" i="8"/>
  <c r="CA218" i="8" s="1"/>
  <c r="CA248" i="55" l="1"/>
  <c r="CA216" i="8"/>
  <c r="AY247" i="55" l="1"/>
  <c r="AZ247" i="55"/>
  <c r="BA247" i="55"/>
  <c r="BB247" i="55"/>
  <c r="BC247" i="55"/>
  <c r="BD247" i="55"/>
  <c r="BE247" i="55"/>
  <c r="BS247" i="55"/>
  <c r="BT247" i="55"/>
  <c r="BU247" i="55"/>
  <c r="AY252" i="55"/>
  <c r="AZ252" i="55"/>
  <c r="BA252" i="55"/>
  <c r="BB252" i="55"/>
  <c r="BC252" i="55"/>
  <c r="BD252" i="55"/>
  <c r="BE252" i="55"/>
  <c r="BS252" i="55"/>
  <c r="BT252" i="55"/>
  <c r="BU252" i="55"/>
  <c r="AY253" i="55"/>
  <c r="AZ253" i="55"/>
  <c r="BA253" i="55"/>
  <c r="BB253" i="55"/>
  <c r="BC253" i="55"/>
  <c r="BD253" i="55"/>
  <c r="BE253" i="55"/>
  <c r="BS253" i="55"/>
  <c r="BT253" i="55"/>
  <c r="BU253" i="55"/>
  <c r="AY254" i="55"/>
  <c r="AZ254" i="55"/>
  <c r="BA254" i="55"/>
  <c r="BB254" i="55"/>
  <c r="BC254" i="55"/>
  <c r="BD254" i="55"/>
  <c r="BE254" i="55"/>
  <c r="BS254" i="55"/>
  <c r="BT254" i="55"/>
  <c r="BU254" i="55"/>
  <c r="AY255" i="55"/>
  <c r="AZ255" i="55"/>
  <c r="BA255" i="55"/>
  <c r="BB255" i="55"/>
  <c r="BC255" i="55"/>
  <c r="BD255" i="55"/>
  <c r="BE255" i="55"/>
  <c r="BS255" i="55"/>
  <c r="BT255" i="55"/>
  <c r="BU255" i="55"/>
  <c r="AX253" i="55"/>
  <c r="AX254" i="55"/>
  <c r="AX255" i="55"/>
  <c r="AX252" i="55"/>
  <c r="AX247" i="55"/>
  <c r="M133" i="55"/>
  <c r="M132" i="55" s="1"/>
  <c r="N133" i="55"/>
  <c r="N132" i="55" s="1"/>
  <c r="O133" i="55"/>
  <c r="O132" i="55" s="1"/>
  <c r="P133" i="55"/>
  <c r="P132" i="55" s="1"/>
  <c r="Q133" i="55"/>
  <c r="Q132" i="55" s="1"/>
  <c r="R133" i="55"/>
  <c r="R132" i="55" s="1"/>
  <c r="S133" i="55"/>
  <c r="S132" i="55" s="1"/>
  <c r="T133" i="55"/>
  <c r="T132" i="55" s="1"/>
  <c r="U133" i="55"/>
  <c r="U132" i="55" s="1"/>
  <c r="V133" i="55"/>
  <c r="V132" i="55" s="1"/>
  <c r="W133" i="55"/>
  <c r="W132" i="55" s="1"/>
  <c r="X133" i="55"/>
  <c r="X132" i="55" s="1"/>
  <c r="Y133" i="55"/>
  <c r="Y132" i="55" s="1"/>
  <c r="Z133" i="55"/>
  <c r="Z132" i="55" s="1"/>
  <c r="AA133" i="55"/>
  <c r="AA132" i="55" s="1"/>
  <c r="AB133" i="55"/>
  <c r="AB132" i="55" s="1"/>
  <c r="AC133" i="55"/>
  <c r="AC132" i="55" s="1"/>
  <c r="AD133" i="55"/>
  <c r="AD132" i="55" s="1"/>
  <c r="AE133" i="55"/>
  <c r="AE132" i="55" s="1"/>
  <c r="AF133" i="55"/>
  <c r="AF132" i="55" s="1"/>
  <c r="AG133" i="55"/>
  <c r="AG132" i="55" s="1"/>
  <c r="AH133" i="55"/>
  <c r="AH132" i="55" s="1"/>
  <c r="AI133" i="55"/>
  <c r="AI132" i="55" s="1"/>
  <c r="AJ133" i="55"/>
  <c r="AJ132" i="55" s="1"/>
  <c r="AK133" i="55"/>
  <c r="AK132" i="55" s="1"/>
  <c r="AL133" i="55"/>
  <c r="AL132" i="55" s="1"/>
  <c r="AM133" i="55"/>
  <c r="AM132" i="55" s="1"/>
  <c r="AN133" i="55"/>
  <c r="AN132" i="55" s="1"/>
  <c r="AO133" i="55"/>
  <c r="AO132" i="55" s="1"/>
  <c r="AP133" i="55"/>
  <c r="AP132" i="55" s="1"/>
  <c r="AQ133" i="55"/>
  <c r="AQ132" i="55" s="1"/>
  <c r="AR133" i="55"/>
  <c r="AR132" i="55" s="1"/>
  <c r="AS133" i="55"/>
  <c r="AS132" i="55" s="1"/>
  <c r="AT133" i="55"/>
  <c r="AT132" i="55" s="1"/>
  <c r="AU133" i="55"/>
  <c r="AU132" i="55" s="1"/>
  <c r="AV133" i="55"/>
  <c r="AV132" i="55" s="1"/>
  <c r="AW133" i="55"/>
  <c r="AW132" i="55" s="1"/>
  <c r="AX133" i="55"/>
  <c r="AX132" i="55" s="1"/>
  <c r="AY133" i="55"/>
  <c r="AY132" i="55" s="1"/>
  <c r="AZ133" i="55"/>
  <c r="AZ132" i="55" s="1"/>
  <c r="BA133" i="55"/>
  <c r="BA132" i="55" s="1"/>
  <c r="BB133" i="55"/>
  <c r="BB132" i="55" s="1"/>
  <c r="BC133" i="55"/>
  <c r="BC132" i="55" s="1"/>
  <c r="BD133" i="55"/>
  <c r="BD132" i="55" s="1"/>
  <c r="BE133" i="55"/>
  <c r="BE132" i="55" s="1"/>
  <c r="BF133" i="55"/>
  <c r="BF132" i="55" s="1"/>
  <c r="BG133" i="55"/>
  <c r="BG132" i="55" s="1"/>
  <c r="BH133" i="55"/>
  <c r="BH132" i="55" s="1"/>
  <c r="BI133" i="55"/>
  <c r="BI132" i="55" s="1"/>
  <c r="BJ133" i="55"/>
  <c r="BJ132" i="55" s="1"/>
  <c r="BK133" i="55"/>
  <c r="BK132" i="55" s="1"/>
  <c r="BL133" i="55"/>
  <c r="BL132" i="55" s="1"/>
  <c r="BM133" i="55"/>
  <c r="BM132" i="55" s="1"/>
  <c r="BN133" i="55"/>
  <c r="BN132" i="55" s="1"/>
  <c r="BO133" i="55"/>
  <c r="BO132" i="55" s="1"/>
  <c r="BP133" i="55"/>
  <c r="BP132" i="55" s="1"/>
  <c r="BQ133" i="55"/>
  <c r="BQ132" i="55" s="1"/>
  <c r="BR133" i="55"/>
  <c r="BR132" i="55" s="1"/>
  <c r="BS133" i="55"/>
  <c r="BS132" i="55" s="1"/>
  <c r="BT133" i="55"/>
  <c r="BT132" i="55" s="1"/>
  <c r="BU133" i="55"/>
  <c r="BU132" i="55" s="1"/>
  <c r="BV133" i="55"/>
  <c r="BV132" i="55" s="1"/>
  <c r="BW133" i="55"/>
  <c r="BW132" i="55" s="1"/>
  <c r="BX133" i="55"/>
  <c r="BX132" i="55" s="1"/>
  <c r="BY133" i="55"/>
  <c r="BY132" i="55" s="1"/>
  <c r="BZ133" i="55"/>
  <c r="BZ132" i="55" s="1"/>
  <c r="BZ134" i="55"/>
  <c r="L133" i="55"/>
  <c r="L134" i="55" s="1"/>
  <c r="K133" i="55"/>
  <c r="K134" i="55" s="1"/>
  <c r="J133" i="55"/>
  <c r="J134" i="55" s="1"/>
  <c r="I133" i="55"/>
  <c r="I132" i="55" s="1"/>
  <c r="H133" i="55"/>
  <c r="H134" i="55" s="1"/>
  <c r="G133" i="55"/>
  <c r="G132" i="55" s="1"/>
  <c r="F133" i="55"/>
  <c r="F134" i="55" s="1"/>
  <c r="E133" i="55"/>
  <c r="E132" i="55" s="1"/>
  <c r="D133" i="55"/>
  <c r="D134" i="55" s="1"/>
  <c r="C133" i="55"/>
  <c r="C132" i="55" s="1"/>
  <c r="B133" i="55"/>
  <c r="B134" i="55" s="1"/>
  <c r="BT134" i="55" l="1"/>
  <c r="BB134" i="55"/>
  <c r="BA134" i="55"/>
  <c r="AO134" i="55"/>
  <c r="BY134" i="55"/>
  <c r="W134" i="55"/>
  <c r="BS134" i="55"/>
  <c r="Q134" i="55"/>
  <c r="AI134" i="55"/>
  <c r="H132" i="55"/>
  <c r="BM134" i="55"/>
  <c r="Y134" i="55"/>
  <c r="BC134" i="55"/>
  <c r="X134" i="55"/>
  <c r="P134" i="55"/>
  <c r="BL134" i="55"/>
  <c r="O134" i="55"/>
  <c r="N134" i="55"/>
  <c r="M134" i="55"/>
  <c r="AV134" i="55"/>
  <c r="AU134" i="55"/>
  <c r="AE134" i="55"/>
  <c r="S134" i="55"/>
  <c r="BJ134" i="55"/>
  <c r="AD134" i="55"/>
  <c r="BU134" i="55"/>
  <c r="BI134" i="55"/>
  <c r="AQ134" i="55"/>
  <c r="AC134" i="55"/>
  <c r="AK134" i="55"/>
  <c r="B132" i="55"/>
  <c r="L132" i="55"/>
  <c r="BQ134" i="55"/>
  <c r="AS134" i="55"/>
  <c r="U134" i="55"/>
  <c r="BW134" i="55"/>
  <c r="BK134" i="55"/>
  <c r="AY134" i="55"/>
  <c r="AM134" i="55"/>
  <c r="AA134" i="55"/>
  <c r="R134" i="55"/>
  <c r="F132" i="55"/>
  <c r="AP134" i="55"/>
  <c r="AW134" i="55"/>
  <c r="BG134" i="55"/>
  <c r="BO134" i="55"/>
  <c r="BE134" i="55"/>
  <c r="AG134" i="55"/>
  <c r="AX134" i="55"/>
  <c r="BN134" i="55"/>
  <c r="BR134" i="55"/>
  <c r="BD134" i="55"/>
  <c r="V134" i="55"/>
  <c r="AH134" i="55"/>
  <c r="K132" i="55"/>
  <c r="BV134" i="55"/>
  <c r="AN134" i="55"/>
  <c r="Z134" i="55"/>
  <c r="C134" i="55"/>
  <c r="AT134" i="55"/>
  <c r="AF134" i="55"/>
  <c r="BF134" i="55"/>
  <c r="AL134" i="55"/>
  <c r="E134" i="55"/>
  <c r="I134" i="55"/>
  <c r="BX134" i="55"/>
  <c r="BP134" i="55"/>
  <c r="BH134" i="55"/>
  <c r="AZ134" i="55"/>
  <c r="AR134" i="55"/>
  <c r="AJ134" i="55"/>
  <c r="AB134" i="55"/>
  <c r="T134" i="55"/>
  <c r="D132" i="55"/>
  <c r="J132" i="55"/>
  <c r="G134" i="55"/>
  <c r="DA131" i="55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AX106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AX50" i="8"/>
  <c r="BZ221" i="8"/>
  <c r="BZ222" i="8" l="1"/>
  <c r="BZ223" i="8"/>
  <c r="BZ215" i="8" l="1"/>
  <c r="BZ220" i="8"/>
  <c r="BZ217" i="8" s="1"/>
  <c r="BZ216" i="8" l="1"/>
  <c r="BZ218" i="8"/>
  <c r="BZ249" i="55" l="1"/>
  <c r="BZ250" i="55" s="1"/>
  <c r="BZ248" i="55" l="1"/>
  <c r="DK133" i="55" l="1"/>
  <c r="DK134" i="55" s="1"/>
  <c r="DW133" i="55"/>
  <c r="DW134" i="55" s="1"/>
  <c r="DE133" i="55"/>
  <c r="DE134" i="55" s="1"/>
  <c r="DQ133" i="55"/>
  <c r="DQ132" i="55" s="1"/>
  <c r="EC133" i="55"/>
  <c r="EC132" i="55" s="1"/>
  <c r="DA139" i="55"/>
  <c r="DD133" i="55"/>
  <c r="DD132" i="55" s="1"/>
  <c r="DJ133" i="55"/>
  <c r="DJ134" i="55" s="1"/>
  <c r="DP133" i="55"/>
  <c r="DP132" i="55" s="1"/>
  <c r="DV133" i="55"/>
  <c r="DV132" i="55" s="1"/>
  <c r="EB133" i="55"/>
  <c r="EB134" i="55" s="1"/>
  <c r="DR133" i="55"/>
  <c r="DA138" i="55"/>
  <c r="DG133" i="55"/>
  <c r="DM133" i="55"/>
  <c r="DS133" i="55"/>
  <c r="DY133" i="55"/>
  <c r="EE133" i="55"/>
  <c r="DB133" i="55"/>
  <c r="DA137" i="55"/>
  <c r="DL133" i="55"/>
  <c r="ED133" i="55"/>
  <c r="DA136" i="55"/>
  <c r="DH133" i="55"/>
  <c r="DN133" i="55"/>
  <c r="DT133" i="55"/>
  <c r="DZ133" i="55"/>
  <c r="EF133" i="55"/>
  <c r="DF133" i="55"/>
  <c r="DX133" i="55"/>
  <c r="DC133" i="55"/>
  <c r="DI133" i="55"/>
  <c r="DO133" i="55"/>
  <c r="DU133" i="55"/>
  <c r="EA133" i="55"/>
  <c r="BY249" i="55"/>
  <c r="BY250" i="55" s="1"/>
  <c r="DQ134" i="55" l="1"/>
  <c r="DK132" i="55"/>
  <c r="DV134" i="55"/>
  <c r="EC134" i="55"/>
  <c r="DD134" i="55"/>
  <c r="EB132" i="55"/>
  <c r="DJ132" i="55"/>
  <c r="DW132" i="55"/>
  <c r="DE132" i="55"/>
  <c r="DP134" i="55"/>
  <c r="DN132" i="55"/>
  <c r="DN134" i="55"/>
  <c r="DA133" i="55"/>
  <c r="DB134" i="55"/>
  <c r="DB132" i="55"/>
  <c r="DH132" i="55"/>
  <c r="DH134" i="55"/>
  <c r="EF134" i="55"/>
  <c r="EF132" i="55"/>
  <c r="DR132" i="55"/>
  <c r="DR134" i="55"/>
  <c r="EA132" i="55"/>
  <c r="EA134" i="55"/>
  <c r="DO132" i="55"/>
  <c r="DO134" i="55"/>
  <c r="DC132" i="55"/>
  <c r="DC134" i="55"/>
  <c r="DZ132" i="55"/>
  <c r="DZ134" i="55"/>
  <c r="DL132" i="55"/>
  <c r="DL134" i="55"/>
  <c r="DY132" i="55"/>
  <c r="DY134" i="55"/>
  <c r="DF132" i="55"/>
  <c r="DF134" i="55"/>
  <c r="DM132" i="55"/>
  <c r="DM134" i="55"/>
  <c r="DU132" i="55"/>
  <c r="DU134" i="55"/>
  <c r="DG132" i="55"/>
  <c r="DG134" i="55"/>
  <c r="DI134" i="55"/>
  <c r="DI132" i="55"/>
  <c r="ED132" i="55"/>
  <c r="ED134" i="55"/>
  <c r="EE132" i="55"/>
  <c r="EE134" i="55"/>
  <c r="DX132" i="55"/>
  <c r="DX134" i="55"/>
  <c r="DT134" i="55"/>
  <c r="DT132" i="55"/>
  <c r="DS132" i="55"/>
  <c r="DS134" i="55"/>
  <c r="BY248" i="55"/>
  <c r="DA132" i="55" l="1"/>
  <c r="DA134" i="55"/>
  <c r="BX249" i="55"/>
  <c r="BX250" i="55" s="1"/>
  <c r="BX248" i="55" l="1"/>
  <c r="BW249" i="55" l="1"/>
  <c r="BW250" i="55" s="1"/>
  <c r="BW248" i="55" l="1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DR131" i="5"/>
  <c r="DS131" i="5"/>
  <c r="DT131" i="5"/>
  <c r="DU131" i="5"/>
  <c r="DV131" i="5"/>
  <c r="DW131" i="5"/>
  <c r="DX131" i="5"/>
  <c r="DY131" i="5"/>
  <c r="DZ131" i="5"/>
  <c r="EA131" i="5"/>
  <c r="EB131" i="5"/>
  <c r="EC131" i="5"/>
  <c r="ED131" i="5"/>
  <c r="EE131" i="5"/>
  <c r="EF131" i="5"/>
  <c r="DB131" i="5"/>
  <c r="BV249" i="55" l="1"/>
  <c r="BV250" i="55" s="1"/>
  <c r="BT249" i="55"/>
  <c r="BU249" i="55"/>
  <c r="BU250" i="55" s="1"/>
  <c r="BU187" i="5"/>
  <c r="BU192" i="5"/>
  <c r="BU193" i="5"/>
  <c r="BU194" i="5"/>
  <c r="BU195" i="5"/>
  <c r="BT76" i="7"/>
  <c r="BU76" i="7"/>
  <c r="BT77" i="7"/>
  <c r="BU77" i="7"/>
  <c r="BT78" i="7"/>
  <c r="BU78" i="7"/>
  <c r="BT81" i="7"/>
  <c r="BU81" i="7"/>
  <c r="BT82" i="7"/>
  <c r="BU82" i="7"/>
  <c r="BT83" i="7"/>
  <c r="BU83" i="7"/>
  <c r="BT84" i="7"/>
  <c r="BU84" i="7"/>
  <c r="BU215" i="1"/>
  <c r="BU216" i="1"/>
  <c r="BU217" i="1"/>
  <c r="BU220" i="1"/>
  <c r="BU221" i="1"/>
  <c r="BU222" i="1"/>
  <c r="BU223" i="1"/>
  <c r="BS187" i="1"/>
  <c r="BT187" i="1"/>
  <c r="BU187" i="1"/>
  <c r="BS188" i="1"/>
  <c r="BT188" i="1"/>
  <c r="BU188" i="1"/>
  <c r="BS189" i="1"/>
  <c r="BT189" i="1"/>
  <c r="BT190" i="1" s="1"/>
  <c r="BU189" i="1"/>
  <c r="BS192" i="1"/>
  <c r="BT192" i="1"/>
  <c r="BU192" i="1"/>
  <c r="BS193" i="1"/>
  <c r="BT193" i="1"/>
  <c r="BU193" i="1"/>
  <c r="BS194" i="1"/>
  <c r="BT194" i="1"/>
  <c r="BU194" i="1"/>
  <c r="BS195" i="1"/>
  <c r="BT195" i="1"/>
  <c r="BU195" i="1"/>
  <c r="BT159" i="1"/>
  <c r="BU159" i="1"/>
  <c r="BT160" i="1"/>
  <c r="BU160" i="1"/>
  <c r="BT161" i="1"/>
  <c r="BU161" i="1"/>
  <c r="BT164" i="1"/>
  <c r="BU164" i="1"/>
  <c r="BT165" i="1"/>
  <c r="BU165" i="1"/>
  <c r="BT166" i="1"/>
  <c r="BU166" i="1"/>
  <c r="BT167" i="1"/>
  <c r="BU167" i="1"/>
  <c r="BS190" i="1" l="1"/>
  <c r="BU162" i="1"/>
  <c r="BT162" i="1"/>
  <c r="BU189" i="5"/>
  <c r="BU190" i="5" s="1"/>
  <c r="BU79" i="7"/>
  <c r="BU190" i="1"/>
  <c r="BU218" i="1"/>
  <c r="BT79" i="7"/>
  <c r="BV248" i="55"/>
  <c r="BU248" i="55"/>
  <c r="BT248" i="55"/>
  <c r="BT250" i="55"/>
  <c r="BU188" i="5" l="1"/>
  <c r="DC103" i="5"/>
  <c r="DD103" i="5"/>
  <c r="DE103" i="5"/>
  <c r="DF103" i="5"/>
  <c r="DG103" i="5"/>
  <c r="DH103" i="5"/>
  <c r="DI103" i="5"/>
  <c r="DJ103" i="5"/>
  <c r="DK103" i="5"/>
  <c r="DL103" i="5"/>
  <c r="DM103" i="5"/>
  <c r="DM187" i="5" s="1"/>
  <c r="DN103" i="5"/>
  <c r="DO103" i="5"/>
  <c r="DP103" i="5"/>
  <c r="DQ103" i="5"/>
  <c r="DR103" i="5"/>
  <c r="DS103" i="5"/>
  <c r="DS187" i="5" s="1"/>
  <c r="DT103" i="5"/>
  <c r="DU103" i="5"/>
  <c r="DV103" i="5"/>
  <c r="DW103" i="5"/>
  <c r="DX103" i="5"/>
  <c r="DY103" i="5"/>
  <c r="DZ103" i="5"/>
  <c r="EA103" i="5"/>
  <c r="EB103" i="5"/>
  <c r="EC103" i="5"/>
  <c r="ED103" i="5"/>
  <c r="EE103" i="5"/>
  <c r="EE187" i="5" s="1"/>
  <c r="EF103" i="5"/>
  <c r="DB103" i="5"/>
  <c r="DB187" i="5" s="1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DA220" i="40"/>
  <c r="DA177" i="40"/>
  <c r="DA134" i="40"/>
  <c r="DA91" i="40"/>
  <c r="DC44" i="40"/>
  <c r="DD44" i="40"/>
  <c r="DE44" i="40"/>
  <c r="DF44" i="40"/>
  <c r="DG44" i="40"/>
  <c r="DH44" i="40"/>
  <c r="DI44" i="40"/>
  <c r="DJ44" i="40"/>
  <c r="DK44" i="40"/>
  <c r="DL44" i="40"/>
  <c r="DM44" i="40"/>
  <c r="DN44" i="40"/>
  <c r="DO44" i="40"/>
  <c r="DP44" i="40"/>
  <c r="DQ44" i="40"/>
  <c r="DR44" i="40"/>
  <c r="DS44" i="40"/>
  <c r="DT44" i="40"/>
  <c r="DU44" i="40"/>
  <c r="DV44" i="40"/>
  <c r="DW44" i="40"/>
  <c r="DX44" i="40"/>
  <c r="DY44" i="40"/>
  <c r="DZ44" i="40"/>
  <c r="EA44" i="40"/>
  <c r="EB44" i="40"/>
  <c r="EC44" i="40"/>
  <c r="ED44" i="40"/>
  <c r="EE44" i="40"/>
  <c r="EF44" i="40"/>
  <c r="DB44" i="40"/>
  <c r="DY187" i="5" l="1"/>
  <c r="DG187" i="5"/>
  <c r="DX187" i="5"/>
  <c r="DW187" i="5"/>
  <c r="DQ187" i="5"/>
  <c r="DK187" i="5"/>
  <c r="DE187" i="5"/>
  <c r="DF187" i="5"/>
  <c r="EB187" i="5"/>
  <c r="DV187" i="5"/>
  <c r="DP187" i="5"/>
  <c r="DJ187" i="5"/>
  <c r="DD187" i="5"/>
  <c r="ED187" i="5"/>
  <c r="DL187" i="5"/>
  <c r="EA187" i="5"/>
  <c r="DU187" i="5"/>
  <c r="DO187" i="5"/>
  <c r="DI187" i="5"/>
  <c r="DC187" i="5"/>
  <c r="DR187" i="5"/>
  <c r="EC187" i="5"/>
  <c r="EF187" i="5"/>
  <c r="DZ187" i="5"/>
  <c r="DT187" i="5"/>
  <c r="DN187" i="5"/>
  <c r="DH187" i="5"/>
  <c r="DM44" i="39"/>
  <c r="BT187" i="5"/>
  <c r="BT192" i="5"/>
  <c r="BT193" i="5"/>
  <c r="BT194" i="5"/>
  <c r="BT195" i="5"/>
  <c r="BT215" i="1"/>
  <c r="BT216" i="1"/>
  <c r="BT217" i="1"/>
  <c r="BT220" i="1"/>
  <c r="BT221" i="1"/>
  <c r="BT222" i="1"/>
  <c r="BT223" i="1"/>
  <c r="DA187" i="5" l="1"/>
  <c r="BT189" i="5"/>
  <c r="BT188" i="5" s="1"/>
  <c r="BT218" i="1"/>
  <c r="BS246" i="55"/>
  <c r="BS249" i="55"/>
  <c r="BS186" i="5"/>
  <c r="BS187" i="5"/>
  <c r="BS192" i="5"/>
  <c r="BS193" i="5"/>
  <c r="BS194" i="5"/>
  <c r="BS195" i="5"/>
  <c r="BS76" i="7"/>
  <c r="BS77" i="7"/>
  <c r="BS78" i="7"/>
  <c r="BS81" i="7"/>
  <c r="BS82" i="7"/>
  <c r="BS83" i="7"/>
  <c r="BS84" i="7"/>
  <c r="BS215" i="1"/>
  <c r="BS216" i="1"/>
  <c r="BS217" i="1"/>
  <c r="BS220" i="1"/>
  <c r="BS221" i="1"/>
  <c r="BS222" i="1"/>
  <c r="BS223" i="1"/>
  <c r="BS158" i="1"/>
  <c r="BS186" i="1" s="1"/>
  <c r="BS159" i="1"/>
  <c r="BS160" i="1"/>
  <c r="BS161" i="1"/>
  <c r="BS164" i="1"/>
  <c r="BS165" i="1"/>
  <c r="BS166" i="1"/>
  <c r="BS167" i="1"/>
  <c r="BT190" i="5" l="1"/>
  <c r="BS189" i="5"/>
  <c r="BS190" i="5" s="1"/>
  <c r="BS214" i="1"/>
  <c r="BS79" i="7"/>
  <c r="BS218" i="1"/>
  <c r="BS162" i="1"/>
  <c r="BS248" i="55"/>
  <c r="BS250" i="55"/>
  <c r="BS188" i="5"/>
  <c r="BR46" i="55"/>
  <c r="BR74" i="55" s="1"/>
  <c r="BR102" i="55" s="1"/>
  <c r="BR18" i="55"/>
  <c r="BR186" i="5"/>
  <c r="BR130" i="5"/>
  <c r="BR158" i="5" s="1"/>
  <c r="BR46" i="5"/>
  <c r="BR74" i="5" s="1"/>
  <c r="BR102" i="5" s="1"/>
  <c r="BR47" i="7"/>
  <c r="BR19" i="7"/>
  <c r="BR102" i="1"/>
  <c r="BR130" i="1" s="1"/>
  <c r="CD91" i="40"/>
  <c r="CD134" i="40" s="1"/>
  <c r="CD177" i="40" s="1"/>
  <c r="CD220" i="40" s="1"/>
  <c r="CD173" i="39"/>
  <c r="CD215" i="39" s="1"/>
  <c r="CD131" i="39"/>
  <c r="CD89" i="39"/>
  <c r="BR130" i="55" l="1"/>
  <c r="BR246" i="55"/>
  <c r="BR75" i="7"/>
  <c r="BR74" i="1"/>
  <c r="BR158" i="1"/>
  <c r="BR186" i="1" s="1"/>
  <c r="BR46" i="1"/>
  <c r="BQ46" i="55"/>
  <c r="BQ74" i="55" s="1"/>
  <c r="BQ102" i="55" s="1"/>
  <c r="BQ130" i="55" s="1"/>
  <c r="BQ18" i="55"/>
  <c r="BP186" i="5"/>
  <c r="BQ186" i="5"/>
  <c r="BQ130" i="5"/>
  <c r="BQ158" i="5" s="1"/>
  <c r="BQ46" i="5"/>
  <c r="BQ74" i="5" s="1"/>
  <c r="BQ102" i="5" s="1"/>
  <c r="BQ47" i="7"/>
  <c r="BQ19" i="7"/>
  <c r="BQ158" i="1"/>
  <c r="CC91" i="40"/>
  <c r="CC134" i="40" s="1"/>
  <c r="CC177" i="40" s="1"/>
  <c r="CC220" i="40" s="1"/>
  <c r="CC173" i="39"/>
  <c r="CC215" i="39" s="1"/>
  <c r="CC131" i="39"/>
  <c r="CC89" i="39"/>
  <c r="BQ246" i="55" l="1"/>
  <c r="BQ75" i="7"/>
  <c r="BR214" i="1"/>
  <c r="BQ214" i="1"/>
  <c r="BQ186" i="1"/>
  <c r="BQ46" i="1"/>
  <c r="BQ102" i="1"/>
  <c r="BQ130" i="1" s="1"/>
  <c r="BQ74" i="1"/>
  <c r="CB45" i="40"/>
  <c r="CB45" i="39"/>
  <c r="BP46" i="55" l="1"/>
  <c r="BP74" i="55" s="1"/>
  <c r="BP102" i="55" s="1"/>
  <c r="BP18" i="55"/>
  <c r="BO186" i="5"/>
  <c r="BP130" i="5"/>
  <c r="BP158" i="5" s="1"/>
  <c r="BP46" i="5"/>
  <c r="BP74" i="5" s="1"/>
  <c r="BP102" i="5" s="1"/>
  <c r="BP47" i="7"/>
  <c r="BP19" i="7"/>
  <c r="CB91" i="40"/>
  <c r="CB134" i="40" s="1"/>
  <c r="CB177" i="40" s="1"/>
  <c r="CB220" i="40" s="1"/>
  <c r="CB173" i="39"/>
  <c r="CB215" i="39" s="1"/>
  <c r="CB131" i="39"/>
  <c r="CB89" i="39"/>
  <c r="BP130" i="55" l="1"/>
  <c r="BP246" i="55"/>
  <c r="BP75" i="7"/>
  <c r="BP46" i="1"/>
  <c r="BP158" i="1"/>
  <c r="BP214" i="1" s="1"/>
  <c r="BP102" i="1"/>
  <c r="BP130" i="1" s="1"/>
  <c r="BP74" i="1"/>
  <c r="BO105" i="55"/>
  <c r="BO77" i="55"/>
  <c r="BO49" i="55"/>
  <c r="BO161" i="5"/>
  <c r="BO133" i="5"/>
  <c r="BO105" i="5"/>
  <c r="BO77" i="5"/>
  <c r="BO49" i="5"/>
  <c r="BO21" i="5"/>
  <c r="BN21" i="5"/>
  <c r="BO22" i="7"/>
  <c r="BO133" i="1"/>
  <c r="BO105" i="1"/>
  <c r="BL105" i="1"/>
  <c r="BO77" i="1"/>
  <c r="BN49" i="1"/>
  <c r="BO49" i="1"/>
  <c r="BO21" i="1"/>
  <c r="CA24" i="41"/>
  <c r="BZ24" i="41"/>
  <c r="CA45" i="40"/>
  <c r="CA45" i="39"/>
  <c r="BZ45" i="39"/>
  <c r="BX45" i="39"/>
  <c r="BP186" i="1" l="1"/>
  <c r="BO46" i="55"/>
  <c r="BO74" i="55" s="1"/>
  <c r="BO102" i="55" s="1"/>
  <c r="BO130" i="55" s="1"/>
  <c r="BO18" i="55"/>
  <c r="BL186" i="5"/>
  <c r="BM186" i="5"/>
  <c r="BN186" i="5"/>
  <c r="BO130" i="5"/>
  <c r="BO158" i="5" s="1"/>
  <c r="BO46" i="5"/>
  <c r="BO74" i="5" s="1"/>
  <c r="BO102" i="5" s="1"/>
  <c r="BO47" i="7"/>
  <c r="BO19" i="7"/>
  <c r="CA91" i="40"/>
  <c r="CA134" i="40" s="1"/>
  <c r="CA177" i="40" s="1"/>
  <c r="CA220" i="40" s="1"/>
  <c r="CA173" i="39"/>
  <c r="CA215" i="39" s="1"/>
  <c r="CA131" i="39"/>
  <c r="CA89" i="39"/>
  <c r="BO246" i="55" l="1"/>
  <c r="BO75" i="7"/>
  <c r="BO102" i="1"/>
  <c r="BO130" i="1" s="1"/>
  <c r="BO158" i="1"/>
  <c r="BO74" i="1"/>
  <c r="BO46" i="1"/>
  <c r="BZ223" i="40"/>
  <c r="BZ180" i="40"/>
  <c r="BZ137" i="40"/>
  <c r="BZ94" i="40"/>
  <c r="BZ92" i="39"/>
  <c r="BZ134" i="39"/>
  <c r="BZ176" i="39"/>
  <c r="BZ218" i="39"/>
  <c r="BO186" i="1" l="1"/>
  <c r="BO214" i="1"/>
  <c r="BN46" i="55"/>
  <c r="BN74" i="55" s="1"/>
  <c r="BN102" i="55" s="1"/>
  <c r="BN18" i="55"/>
  <c r="BK186" i="5"/>
  <c r="BN130" i="5"/>
  <c r="BN158" i="5" s="1"/>
  <c r="BN46" i="5"/>
  <c r="BN74" i="5" s="1"/>
  <c r="BN102" i="5" s="1"/>
  <c r="BN47" i="7"/>
  <c r="BN19" i="7"/>
  <c r="BZ91" i="40"/>
  <c r="BZ134" i="40" s="1"/>
  <c r="BZ177" i="40" s="1"/>
  <c r="BZ220" i="40" s="1"/>
  <c r="BZ173" i="39"/>
  <c r="BZ215" i="39" s="1"/>
  <c r="BZ131" i="39"/>
  <c r="BZ89" i="39"/>
  <c r="BN130" i="55" l="1"/>
  <c r="BN246" i="55"/>
  <c r="BN75" i="7"/>
  <c r="BN102" i="1"/>
  <c r="BN130" i="1" s="1"/>
  <c r="BN158" i="1"/>
  <c r="BN74" i="1"/>
  <c r="BN46" i="1"/>
  <c r="BN214" i="1" l="1"/>
  <c r="BN186" i="1"/>
  <c r="BM46" i="55"/>
  <c r="BM74" i="55" s="1"/>
  <c r="BM102" i="55" s="1"/>
  <c r="BM18" i="55"/>
  <c r="BM130" i="5"/>
  <c r="BM158" i="5" s="1"/>
  <c r="BM46" i="5"/>
  <c r="BM74" i="5" s="1"/>
  <c r="BM102" i="5" s="1"/>
  <c r="BM47" i="7"/>
  <c r="BM19" i="7"/>
  <c r="BM158" i="1"/>
  <c r="BY91" i="40"/>
  <c r="BY134" i="40" s="1"/>
  <c r="BY177" i="40" s="1"/>
  <c r="BY220" i="40" s="1"/>
  <c r="BY173" i="39"/>
  <c r="BY215" i="39" s="1"/>
  <c r="BY131" i="39"/>
  <c r="BY89" i="39"/>
  <c r="BM130" i="55" l="1"/>
  <c r="BM246" i="55"/>
  <c r="BM75" i="7"/>
  <c r="BM74" i="1"/>
  <c r="BM186" i="1"/>
  <c r="BM214" i="1"/>
  <c r="BM46" i="1"/>
  <c r="BM102" i="1"/>
  <c r="BM130" i="1" s="1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BL46" i="55" l="1"/>
  <c r="BL74" i="55" s="1"/>
  <c r="BL102" i="55" s="1"/>
  <c r="BL18" i="55"/>
  <c r="BL130" i="5"/>
  <c r="BL158" i="5" s="1"/>
  <c r="BL46" i="5"/>
  <c r="BL74" i="5" s="1"/>
  <c r="BL102" i="5" s="1"/>
  <c r="BL47" i="7"/>
  <c r="BL19" i="7"/>
  <c r="BX91" i="40"/>
  <c r="BX134" i="40" s="1"/>
  <c r="BX177" i="40" s="1"/>
  <c r="BX220" i="40" s="1"/>
  <c r="BX173" i="39"/>
  <c r="BX215" i="39" s="1"/>
  <c r="BX131" i="39"/>
  <c r="BX89" i="39"/>
  <c r="BL130" i="55" l="1"/>
  <c r="BL246" i="55"/>
  <c r="BL75" i="7"/>
  <c r="BL158" i="1"/>
  <c r="BL74" i="1"/>
  <c r="BL102" i="1"/>
  <c r="BL130" i="1" s="1"/>
  <c r="BL46" i="1"/>
  <c r="BL214" i="1" l="1"/>
  <c r="BL186" i="1"/>
  <c r="BK46" i="55" l="1"/>
  <c r="BK74" i="55" s="1"/>
  <c r="BK102" i="55" s="1"/>
  <c r="BK18" i="55"/>
  <c r="BK130" i="5"/>
  <c r="BK158" i="5" s="1"/>
  <c r="BK46" i="5"/>
  <c r="BK74" i="5" s="1"/>
  <c r="BK102" i="5" s="1"/>
  <c r="BK47" i="7"/>
  <c r="BK19" i="7"/>
  <c r="BW91" i="40"/>
  <c r="BW134" i="40" s="1"/>
  <c r="BW177" i="40" s="1"/>
  <c r="BW220" i="40" s="1"/>
  <c r="BW173" i="39"/>
  <c r="BW215" i="39" s="1"/>
  <c r="BW131" i="39"/>
  <c r="BW89" i="39"/>
  <c r="BK246" i="55" l="1"/>
  <c r="BK130" i="55"/>
  <c r="BK75" i="7"/>
  <c r="BK102" i="1"/>
  <c r="BK130" i="1" s="1"/>
  <c r="BK158" i="1"/>
  <c r="BK214" i="1" s="1"/>
  <c r="BK74" i="1"/>
  <c r="BK46" i="1"/>
  <c r="BK186" i="1" l="1"/>
  <c r="BJ46" i="55"/>
  <c r="BJ74" i="55" s="1"/>
  <c r="BJ102" i="55" s="1"/>
  <c r="BJ18" i="55"/>
  <c r="BJ186" i="5"/>
  <c r="BJ130" i="5"/>
  <c r="BJ158" i="5" s="1"/>
  <c r="BJ46" i="5"/>
  <c r="BJ74" i="5" s="1"/>
  <c r="BJ102" i="5" s="1"/>
  <c r="BJ47" i="7"/>
  <c r="BJ19" i="7"/>
  <c r="BV91" i="40"/>
  <c r="BV134" i="40" s="1"/>
  <c r="BV177" i="40" s="1"/>
  <c r="BV220" i="40" s="1"/>
  <c r="BV173" i="39"/>
  <c r="BV215" i="39" s="1"/>
  <c r="BV131" i="39"/>
  <c r="BV89" i="39"/>
  <c r="BJ246" i="55" l="1"/>
  <c r="BJ130" i="55"/>
  <c r="BJ75" i="7"/>
  <c r="BJ102" i="1"/>
  <c r="BJ130" i="1" s="1"/>
  <c r="BJ46" i="1"/>
  <c r="BJ74" i="1"/>
  <c r="BJ158" i="1"/>
  <c r="B25" i="45"/>
  <c r="C25" i="45"/>
  <c r="D25" i="45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Y25" i="45"/>
  <c r="Z25" i="45"/>
  <c r="AA25" i="45"/>
  <c r="AB25" i="45"/>
  <c r="AC25" i="45"/>
  <c r="AD25" i="45"/>
  <c r="AE25" i="45"/>
  <c r="AF25" i="45"/>
  <c r="AG25" i="45"/>
  <c r="AH25" i="45"/>
  <c r="AI25" i="45"/>
  <c r="AJ25" i="45"/>
  <c r="B26" i="45"/>
  <c r="C26" i="45"/>
  <c r="D26" i="45"/>
  <c r="E26" i="45"/>
  <c r="F26" i="45"/>
  <c r="G26" i="45"/>
  <c r="H26" i="45"/>
  <c r="I26" i="45"/>
  <c r="J26" i="45"/>
  <c r="K26" i="45"/>
  <c r="L26" i="45"/>
  <c r="M26" i="45"/>
  <c r="N26" i="45"/>
  <c r="O26" i="45"/>
  <c r="P26" i="45"/>
  <c r="Q26" i="45"/>
  <c r="R26" i="45"/>
  <c r="S26" i="45"/>
  <c r="T26" i="45"/>
  <c r="U26" i="45"/>
  <c r="V26" i="45"/>
  <c r="W26" i="45"/>
  <c r="X26" i="45"/>
  <c r="Y26" i="45"/>
  <c r="Z26" i="45"/>
  <c r="AA26" i="45"/>
  <c r="AB26" i="45"/>
  <c r="AC26" i="45"/>
  <c r="AD26" i="45"/>
  <c r="AE26" i="45"/>
  <c r="AF26" i="45"/>
  <c r="AG26" i="45"/>
  <c r="AH26" i="45"/>
  <c r="AI26" i="45"/>
  <c r="AJ26" i="45"/>
  <c r="B27" i="45"/>
  <c r="C27" i="45"/>
  <c r="D27" i="45"/>
  <c r="E27" i="45"/>
  <c r="F27" i="45"/>
  <c r="G27" i="45"/>
  <c r="H27" i="45"/>
  <c r="I27" i="45"/>
  <c r="J27" i="45"/>
  <c r="K27" i="45"/>
  <c r="L27" i="45"/>
  <c r="M27" i="45"/>
  <c r="N27" i="45"/>
  <c r="O27" i="45"/>
  <c r="P27" i="45"/>
  <c r="Q27" i="45"/>
  <c r="R27" i="45"/>
  <c r="S27" i="45"/>
  <c r="T27" i="45"/>
  <c r="U27" i="45"/>
  <c r="V27" i="45"/>
  <c r="W27" i="45"/>
  <c r="X27" i="45"/>
  <c r="Y27" i="45"/>
  <c r="Z27" i="45"/>
  <c r="AA27" i="45"/>
  <c r="AB27" i="45"/>
  <c r="AC27" i="45"/>
  <c r="AD27" i="45"/>
  <c r="AE27" i="45"/>
  <c r="AF27" i="45"/>
  <c r="AG27" i="45"/>
  <c r="AH27" i="45"/>
  <c r="AI27" i="45"/>
  <c r="AJ27" i="45"/>
  <c r="B28" i="45"/>
  <c r="C28" i="45"/>
  <c r="D28" i="45"/>
  <c r="E28" i="45"/>
  <c r="F28" i="45"/>
  <c r="G28" i="45"/>
  <c r="H28" i="45"/>
  <c r="I28" i="45"/>
  <c r="J28" i="45"/>
  <c r="K28" i="45"/>
  <c r="L28" i="45"/>
  <c r="M28" i="45"/>
  <c r="N28" i="45"/>
  <c r="O28" i="45"/>
  <c r="P28" i="45"/>
  <c r="Q28" i="45"/>
  <c r="R28" i="45"/>
  <c r="S28" i="45"/>
  <c r="T28" i="45"/>
  <c r="U28" i="45"/>
  <c r="V28" i="45"/>
  <c r="W28" i="45"/>
  <c r="X28" i="45"/>
  <c r="Y28" i="45"/>
  <c r="Z28" i="45"/>
  <c r="AA28" i="45"/>
  <c r="AB28" i="45"/>
  <c r="AC28" i="45"/>
  <c r="AD28" i="45"/>
  <c r="AE28" i="45"/>
  <c r="AF28" i="45"/>
  <c r="AG28" i="45"/>
  <c r="AH28" i="45"/>
  <c r="AI28" i="45"/>
  <c r="AJ28" i="45"/>
  <c r="BJ186" i="1" l="1"/>
  <c r="BJ214" i="1"/>
  <c r="BI46" i="55"/>
  <c r="BI74" i="55" s="1"/>
  <c r="BI102" i="55" s="1"/>
  <c r="BI18" i="55"/>
  <c r="BI49" i="5"/>
  <c r="BI48" i="5" s="1"/>
  <c r="BI21" i="5"/>
  <c r="BI20" i="5" s="1"/>
  <c r="BI186" i="5"/>
  <c r="BI130" i="5"/>
  <c r="BI158" i="5" s="1"/>
  <c r="BI46" i="5"/>
  <c r="BI74" i="5" s="1"/>
  <c r="BI102" i="5" s="1"/>
  <c r="BI47" i="7"/>
  <c r="BI19" i="7"/>
  <c r="BI158" i="1"/>
  <c r="BU91" i="40"/>
  <c r="BU134" i="40" s="1"/>
  <c r="BU177" i="40" s="1"/>
  <c r="BU220" i="40" s="1"/>
  <c r="BU173" i="39"/>
  <c r="BU215" i="39" s="1"/>
  <c r="BU131" i="39"/>
  <c r="BU89" i="39"/>
  <c r="BI246" i="55" l="1"/>
  <c r="BI130" i="55"/>
  <c r="BI75" i="7"/>
  <c r="BI22" i="5"/>
  <c r="BI214" i="1"/>
  <c r="BI186" i="1"/>
  <c r="BI102" i="1"/>
  <c r="BI130" i="1" s="1"/>
  <c r="BI46" i="1"/>
  <c r="BI74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AL193" i="1"/>
  <c r="AL194" i="1"/>
  <c r="AL195" i="1"/>
  <c r="AL192" i="1"/>
  <c r="AZ188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AL187" i="1"/>
  <c r="AL159" i="1"/>
  <c r="BF133" i="1"/>
  <c r="BF132" i="1" s="1"/>
  <c r="BG133" i="1"/>
  <c r="BG132" i="1" s="1"/>
  <c r="BH133" i="1"/>
  <c r="BH134" i="1" s="1"/>
  <c r="BE133" i="1"/>
  <c r="BE132" i="1" s="1"/>
  <c r="BF134" i="1" l="1"/>
  <c r="BH132" i="1"/>
  <c r="BG134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C77" i="1" l="1"/>
  <c r="DW77" i="1"/>
  <c r="DQ77" i="1"/>
  <c r="DK77" i="1"/>
  <c r="DE77" i="1"/>
  <c r="EB77" i="1"/>
  <c r="DV77" i="1"/>
  <c r="DP77" i="1"/>
  <c r="DJ77" i="1"/>
  <c r="DD77" i="1"/>
  <c r="EA77" i="1"/>
  <c r="DU77" i="1"/>
  <c r="DO77" i="1"/>
  <c r="DI77" i="1"/>
  <c r="DC77" i="1"/>
  <c r="EF77" i="1"/>
  <c r="DZ77" i="1"/>
  <c r="DT77" i="1"/>
  <c r="DN77" i="1"/>
  <c r="DH77" i="1"/>
  <c r="EE77" i="1"/>
  <c r="DY77" i="1"/>
  <c r="DS77" i="1"/>
  <c r="DM77" i="1"/>
  <c r="DG77" i="1"/>
  <c r="ED77" i="1"/>
  <c r="DX77" i="1"/>
  <c r="DR77" i="1"/>
  <c r="DL77" i="1"/>
  <c r="DF77" i="1"/>
  <c r="BH46" i="55"/>
  <c r="BH74" i="55" s="1"/>
  <c r="BH102" i="55" s="1"/>
  <c r="BH18" i="55"/>
  <c r="BH186" i="5"/>
  <c r="BH130" i="5"/>
  <c r="BH158" i="5" s="1"/>
  <c r="BH46" i="5"/>
  <c r="BH74" i="5" s="1"/>
  <c r="BH102" i="5" s="1"/>
  <c r="BH47" i="7"/>
  <c r="BH19" i="7"/>
  <c r="BH158" i="1"/>
  <c r="BT91" i="40"/>
  <c r="BT134" i="40" s="1"/>
  <c r="BT177" i="40" s="1"/>
  <c r="BT220" i="40" s="1"/>
  <c r="BT173" i="39"/>
  <c r="BT215" i="39" s="1"/>
  <c r="BT131" i="39"/>
  <c r="BT89" i="39"/>
  <c r="BH246" i="55" l="1"/>
  <c r="BH130" i="55"/>
  <c r="BH75" i="7"/>
  <c r="EE76" i="1"/>
  <c r="EE78" i="1"/>
  <c r="DL78" i="1"/>
  <c r="DL76" i="1"/>
  <c r="ED78" i="1"/>
  <c r="ED76" i="1"/>
  <c r="DH76" i="1"/>
  <c r="DH78" i="1"/>
  <c r="DC78" i="1"/>
  <c r="DC76" i="1"/>
  <c r="EA76" i="1"/>
  <c r="EA78" i="1"/>
  <c r="DJ78" i="1"/>
  <c r="DJ76" i="1"/>
  <c r="EB78" i="1"/>
  <c r="EB76" i="1"/>
  <c r="DK76" i="1"/>
  <c r="DK78" i="1"/>
  <c r="EC76" i="1"/>
  <c r="EC78" i="1"/>
  <c r="DS78" i="1"/>
  <c r="DS76" i="1"/>
  <c r="DN76" i="1"/>
  <c r="DN78" i="1"/>
  <c r="DI76" i="1"/>
  <c r="DI78" i="1"/>
  <c r="DQ78" i="1"/>
  <c r="DQ76" i="1"/>
  <c r="DT76" i="1"/>
  <c r="DT78" i="1"/>
  <c r="DP78" i="1"/>
  <c r="DP76" i="1"/>
  <c r="DG76" i="1"/>
  <c r="DG78" i="1"/>
  <c r="DY78" i="1"/>
  <c r="DY76" i="1"/>
  <c r="DZ76" i="1"/>
  <c r="DZ78" i="1"/>
  <c r="DO76" i="1"/>
  <c r="DO78" i="1"/>
  <c r="DR78" i="1"/>
  <c r="DR76" i="1"/>
  <c r="DF76" i="1"/>
  <c r="DF78" i="1"/>
  <c r="DX76" i="1"/>
  <c r="DX78" i="1"/>
  <c r="EF76" i="1"/>
  <c r="EF78" i="1"/>
  <c r="DU76" i="1"/>
  <c r="DU78" i="1"/>
  <c r="DD78" i="1"/>
  <c r="DD76" i="1"/>
  <c r="DV76" i="1"/>
  <c r="DV78" i="1"/>
  <c r="DE76" i="1"/>
  <c r="DE78" i="1"/>
  <c r="DW76" i="1"/>
  <c r="DW78" i="1"/>
  <c r="DM76" i="1"/>
  <c r="DM78" i="1"/>
  <c r="BH214" i="1"/>
  <c r="BH186" i="1"/>
  <c r="BH46" i="1"/>
  <c r="BH102" i="1"/>
  <c r="BH130" i="1" s="1"/>
  <c r="BH74" i="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/>
  <c r="AD25" i="21"/>
  <c r="AE25" i="21"/>
  <c r="AF25" i="21"/>
  <c r="AG25" i="21"/>
  <c r="AH25" i="21"/>
  <c r="AI25" i="21"/>
  <c r="AJ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/>
  <c r="AD26" i="21"/>
  <c r="AE26" i="21"/>
  <c r="AF26" i="21"/>
  <c r="AG26" i="21"/>
  <c r="AH26" i="21"/>
  <c r="AI26" i="21"/>
  <c r="AJ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BG74" i="55" l="1"/>
  <c r="BG102" i="55" s="1"/>
  <c r="BG18" i="55"/>
  <c r="BG186" i="5"/>
  <c r="BG130" i="5"/>
  <c r="BG158" i="5" s="1"/>
  <c r="BG46" i="5"/>
  <c r="BG74" i="5" s="1"/>
  <c r="BG102" i="5" s="1"/>
  <c r="BG47" i="7"/>
  <c r="BG19" i="7"/>
  <c r="BS91" i="40"/>
  <c r="BS134" i="40" s="1"/>
  <c r="BS177" i="40" s="1"/>
  <c r="BS220" i="40" s="1"/>
  <c r="BS173" i="39"/>
  <c r="BS215" i="39" s="1"/>
  <c r="BS131" i="39"/>
  <c r="BS89" i="39"/>
  <c r="BG246" i="55" l="1"/>
  <c r="BG130" i="55"/>
  <c r="BG75" i="7"/>
  <c r="BG158" i="1"/>
  <c r="BG214" i="1" s="1"/>
  <c r="BG74" i="1"/>
  <c r="BG102" i="1"/>
  <c r="BG130" i="1" s="1"/>
  <c r="BG46" i="1"/>
  <c r="BG186" i="1" l="1"/>
  <c r="AV223" i="1"/>
  <c r="AU223" i="1"/>
  <c r="AQ223" i="1"/>
  <c r="AP223" i="1"/>
  <c r="AO223" i="1"/>
  <c r="AN223" i="1"/>
  <c r="AM223" i="1"/>
  <c r="AV222" i="1"/>
  <c r="AU222" i="1"/>
  <c r="AQ222" i="1"/>
  <c r="AP222" i="1"/>
  <c r="AO222" i="1"/>
  <c r="AN222" i="1"/>
  <c r="AM222" i="1"/>
  <c r="AV221" i="1"/>
  <c r="AU221" i="1"/>
  <c r="AQ221" i="1"/>
  <c r="AP221" i="1"/>
  <c r="AO221" i="1"/>
  <c r="AN221" i="1"/>
  <c r="AM221" i="1"/>
  <c r="AV220" i="1"/>
  <c r="AU220" i="1"/>
  <c r="AQ220" i="1"/>
  <c r="AP220" i="1"/>
  <c r="AO220" i="1"/>
  <c r="AN220" i="1"/>
  <c r="AM220" i="1"/>
  <c r="AL223" i="1"/>
  <c r="AL222" i="1"/>
  <c r="AL221" i="1"/>
  <c r="AL220" i="1"/>
  <c r="AV215" i="1"/>
  <c r="AU215" i="1"/>
  <c r="AQ215" i="1"/>
  <c r="AP215" i="1"/>
  <c r="AO215" i="1"/>
  <c r="AN215" i="1"/>
  <c r="AM215" i="1"/>
  <c r="AL215" i="1"/>
  <c r="BF46" i="55" l="1"/>
  <c r="BF74" i="55" s="1"/>
  <c r="BF102" i="55" s="1"/>
  <c r="BF18" i="55"/>
  <c r="BF186" i="5"/>
  <c r="BF130" i="5"/>
  <c r="BF158" i="5" s="1"/>
  <c r="BF46" i="5"/>
  <c r="BF74" i="5" s="1"/>
  <c r="BF102" i="5" s="1"/>
  <c r="BF47" i="7"/>
  <c r="BF19" i="7"/>
  <c r="BF158" i="1"/>
  <c r="BR91" i="40"/>
  <c r="BR134" i="40" s="1"/>
  <c r="BR177" i="40" s="1"/>
  <c r="BR220" i="40" s="1"/>
  <c r="BR176" i="39"/>
  <c r="BR134" i="39"/>
  <c r="BR92" i="39"/>
  <c r="BR45" i="39"/>
  <c r="BR46" i="39" s="1"/>
  <c r="BR173" i="39"/>
  <c r="BR215" i="39" s="1"/>
  <c r="BR131" i="39"/>
  <c r="BR89" i="39"/>
  <c r="BF246" i="55" l="1"/>
  <c r="BF130" i="55"/>
  <c r="BF75" i="7"/>
  <c r="BF214" i="1"/>
  <c r="BF186" i="1"/>
  <c r="BF46" i="1"/>
  <c r="BF102" i="1"/>
  <c r="BF130" i="1" s="1"/>
  <c r="BF74" i="1"/>
  <c r="AM164" i="1"/>
  <c r="AN164" i="1"/>
  <c r="AO164" i="1"/>
  <c r="AP164" i="1"/>
  <c r="AQ164" i="1"/>
  <c r="AU164" i="1"/>
  <c r="AV164" i="1"/>
  <c r="AM165" i="1"/>
  <c r="AN165" i="1"/>
  <c r="AO165" i="1"/>
  <c r="AP165" i="1"/>
  <c r="AQ165" i="1"/>
  <c r="AU165" i="1"/>
  <c r="AV165" i="1"/>
  <c r="AM166" i="1"/>
  <c r="AN166" i="1"/>
  <c r="AO166" i="1"/>
  <c r="AP166" i="1"/>
  <c r="AQ166" i="1"/>
  <c r="AU166" i="1"/>
  <c r="AV166" i="1"/>
  <c r="AM167" i="1"/>
  <c r="AN167" i="1"/>
  <c r="AO167" i="1"/>
  <c r="AP167" i="1"/>
  <c r="AQ167" i="1"/>
  <c r="AU167" i="1"/>
  <c r="AV167" i="1"/>
  <c r="AL165" i="1"/>
  <c r="AL166" i="1"/>
  <c r="AL167" i="1"/>
  <c r="AL164" i="1"/>
  <c r="AM159" i="1"/>
  <c r="AN159" i="1"/>
  <c r="AO159" i="1"/>
  <c r="AP159" i="1"/>
  <c r="AQ159" i="1"/>
  <c r="AU159" i="1"/>
  <c r="AV159" i="1"/>
  <c r="BE134" i="1" l="1"/>
  <c r="BD133" i="1"/>
  <c r="BD132" i="1" s="1"/>
  <c r="BC133" i="1"/>
  <c r="BC134" i="1" s="1"/>
  <c r="BB133" i="1"/>
  <c r="BB134" i="1" s="1"/>
  <c r="BA133" i="1"/>
  <c r="BA134" i="1" s="1"/>
  <c r="AZ133" i="1"/>
  <c r="AY133" i="1"/>
  <c r="AY134" i="1" s="1"/>
  <c r="AX133" i="1"/>
  <c r="AX134" i="1" s="1"/>
  <c r="AW133" i="1"/>
  <c r="AW134" i="1" s="1"/>
  <c r="AV133" i="1"/>
  <c r="AV134" i="1" s="1"/>
  <c r="AU133" i="1"/>
  <c r="AU134" i="1" s="1"/>
  <c r="AT133" i="1"/>
  <c r="AT134" i="1" s="1"/>
  <c r="AS133" i="1"/>
  <c r="AS134" i="1" s="1"/>
  <c r="AR133" i="1"/>
  <c r="AR134" i="1" s="1"/>
  <c r="AQ133" i="1"/>
  <c r="AQ134" i="1" s="1"/>
  <c r="AP133" i="1"/>
  <c r="AP134" i="1" s="1"/>
  <c r="AO133" i="1"/>
  <c r="AO134" i="1" s="1"/>
  <c r="AN133" i="1"/>
  <c r="AN134" i="1" s="1"/>
  <c r="AM133" i="1"/>
  <c r="AM134" i="1" s="1"/>
  <c r="AL133" i="1"/>
  <c r="AL134" i="1" s="1"/>
  <c r="AK133" i="1"/>
  <c r="AK134" i="1" s="1"/>
  <c r="AJ133" i="1"/>
  <c r="AJ134" i="1" s="1"/>
  <c r="AI133" i="1"/>
  <c r="AI134" i="1" s="1"/>
  <c r="AH133" i="1"/>
  <c r="AH134" i="1" s="1"/>
  <c r="AG133" i="1"/>
  <c r="AG134" i="1" s="1"/>
  <c r="AF133" i="1"/>
  <c r="AF134" i="1" s="1"/>
  <c r="AE133" i="1"/>
  <c r="AE134" i="1" s="1"/>
  <c r="AD133" i="1"/>
  <c r="AD134" i="1" s="1"/>
  <c r="AC133" i="1"/>
  <c r="AC134" i="1" s="1"/>
  <c r="AB133" i="1"/>
  <c r="AB134" i="1" s="1"/>
  <c r="AA133" i="1"/>
  <c r="AA134" i="1" s="1"/>
  <c r="Z133" i="1"/>
  <c r="Z134" i="1" s="1"/>
  <c r="Y133" i="1"/>
  <c r="Y134" i="1" s="1"/>
  <c r="X133" i="1"/>
  <c r="X134" i="1" s="1"/>
  <c r="W133" i="1"/>
  <c r="W132" i="1" s="1"/>
  <c r="V133" i="1"/>
  <c r="V134" i="1" s="1"/>
  <c r="U133" i="1"/>
  <c r="U132" i="1" s="1"/>
  <c r="T133" i="1"/>
  <c r="T134" i="1" s="1"/>
  <c r="S133" i="1"/>
  <c r="S134" i="1" s="1"/>
  <c r="R133" i="1"/>
  <c r="R134" i="1" s="1"/>
  <c r="Q133" i="1"/>
  <c r="Q132" i="1" s="1"/>
  <c r="P133" i="1"/>
  <c r="P134" i="1" s="1"/>
  <c r="O133" i="1"/>
  <c r="O132" i="1" s="1"/>
  <c r="N133" i="1"/>
  <c r="N132" i="1" s="1"/>
  <c r="M133" i="1"/>
  <c r="M134" i="1" s="1"/>
  <c r="L133" i="1"/>
  <c r="L134" i="1" s="1"/>
  <c r="K133" i="1"/>
  <c r="K132" i="1" s="1"/>
  <c r="J133" i="1"/>
  <c r="J134" i="1" s="1"/>
  <c r="I133" i="1"/>
  <c r="I132" i="1" s="1"/>
  <c r="H133" i="1"/>
  <c r="H134" i="1" s="1"/>
  <c r="G133" i="1"/>
  <c r="G134" i="1" s="1"/>
  <c r="F133" i="1"/>
  <c r="F134" i="1" s="1"/>
  <c r="E133" i="1"/>
  <c r="E132" i="1" s="1"/>
  <c r="D133" i="1"/>
  <c r="D134" i="1" s="1"/>
  <c r="C133" i="1"/>
  <c r="C132" i="1" s="1"/>
  <c r="B133" i="1"/>
  <c r="B132" i="1" s="1"/>
  <c r="BC132" i="1"/>
  <c r="D132" i="1" l="1"/>
  <c r="H132" i="1"/>
  <c r="T132" i="1"/>
  <c r="Y132" i="1"/>
  <c r="G132" i="1"/>
  <c r="S132" i="1"/>
  <c r="M132" i="1"/>
  <c r="P132" i="1"/>
  <c r="AZ134" i="1"/>
  <c r="B134" i="1"/>
  <c r="N134" i="1"/>
  <c r="J132" i="1"/>
  <c r="V132" i="1"/>
  <c r="E134" i="1"/>
  <c r="Q134" i="1"/>
  <c r="BD134" i="1"/>
  <c r="K134" i="1"/>
  <c r="W134" i="1"/>
  <c r="C134" i="1"/>
  <c r="I134" i="1"/>
  <c r="O134" i="1"/>
  <c r="U134" i="1"/>
  <c r="DA131" i="1"/>
  <c r="F132" i="1"/>
  <c r="L132" i="1"/>
  <c r="R132" i="1"/>
  <c r="X132" i="1"/>
  <c r="AJ33" i="64"/>
  <c r="EF139" i="1" s="1"/>
  <c r="AI33" i="64"/>
  <c r="EE139" i="1" s="1"/>
  <c r="AH33" i="64"/>
  <c r="ED139" i="1" s="1"/>
  <c r="AG33" i="64"/>
  <c r="EC139" i="1" s="1"/>
  <c r="AF33" i="64"/>
  <c r="EB139" i="1" s="1"/>
  <c r="AE33" i="64"/>
  <c r="EA139" i="1" s="1"/>
  <c r="AD33" i="64"/>
  <c r="DZ139" i="1" s="1"/>
  <c r="AC33" i="64"/>
  <c r="DY139" i="1" s="1"/>
  <c r="AB33" i="64"/>
  <c r="DX139" i="1" s="1"/>
  <c r="AA33" i="64"/>
  <c r="DW139" i="1" s="1"/>
  <c r="Z33" i="64"/>
  <c r="DV139" i="1" s="1"/>
  <c r="Y33" i="64"/>
  <c r="DU139" i="1" s="1"/>
  <c r="X33" i="64"/>
  <c r="DT139" i="1" s="1"/>
  <c r="W33" i="64"/>
  <c r="DS139" i="1" s="1"/>
  <c r="V33" i="64"/>
  <c r="DR139" i="1" s="1"/>
  <c r="U33" i="64"/>
  <c r="DQ139" i="1" s="1"/>
  <c r="T33" i="64"/>
  <c r="DP139" i="1" s="1"/>
  <c r="S33" i="64"/>
  <c r="DO139" i="1" s="1"/>
  <c r="R33" i="64"/>
  <c r="DN139" i="1" s="1"/>
  <c r="Q33" i="64"/>
  <c r="DM139" i="1" s="1"/>
  <c r="P33" i="64"/>
  <c r="DL139" i="1" s="1"/>
  <c r="O33" i="64"/>
  <c r="DK139" i="1" s="1"/>
  <c r="N33" i="64"/>
  <c r="DJ139" i="1" s="1"/>
  <c r="M33" i="64"/>
  <c r="DI139" i="1" s="1"/>
  <c r="L33" i="64"/>
  <c r="DH139" i="1" s="1"/>
  <c r="K33" i="64"/>
  <c r="DG139" i="1" s="1"/>
  <c r="J33" i="64"/>
  <c r="DF139" i="1" s="1"/>
  <c r="I33" i="64"/>
  <c r="DE139" i="1" s="1"/>
  <c r="H33" i="64"/>
  <c r="DD139" i="1" s="1"/>
  <c r="G33" i="64"/>
  <c r="DC139" i="1" s="1"/>
  <c r="F33" i="64"/>
  <c r="DB139" i="1" s="1"/>
  <c r="E33" i="64"/>
  <c r="D33" i="64"/>
  <c r="C33" i="64"/>
  <c r="B33" i="64"/>
  <c r="AJ32" i="64"/>
  <c r="EF138" i="1" s="1"/>
  <c r="AI32" i="64"/>
  <c r="EE138" i="1" s="1"/>
  <c r="AH32" i="64"/>
  <c r="ED138" i="1" s="1"/>
  <c r="AG32" i="64"/>
  <c r="EC138" i="1" s="1"/>
  <c r="AF32" i="64"/>
  <c r="EB138" i="1" s="1"/>
  <c r="AE32" i="64"/>
  <c r="EA138" i="1" s="1"/>
  <c r="AD32" i="64"/>
  <c r="DZ138" i="1" s="1"/>
  <c r="AC32" i="64"/>
  <c r="DY138" i="1" s="1"/>
  <c r="AB32" i="64"/>
  <c r="DX138" i="1" s="1"/>
  <c r="AA32" i="64"/>
  <c r="DW138" i="1" s="1"/>
  <c r="Z32" i="64"/>
  <c r="DV138" i="1" s="1"/>
  <c r="Y32" i="64"/>
  <c r="DU138" i="1" s="1"/>
  <c r="X32" i="64"/>
  <c r="DT138" i="1" s="1"/>
  <c r="W32" i="64"/>
  <c r="DS138" i="1" s="1"/>
  <c r="V32" i="64"/>
  <c r="DR138" i="1" s="1"/>
  <c r="U32" i="64"/>
  <c r="DQ138" i="1" s="1"/>
  <c r="T32" i="64"/>
  <c r="DP138" i="1" s="1"/>
  <c r="S32" i="64"/>
  <c r="DO138" i="1" s="1"/>
  <c r="R32" i="64"/>
  <c r="DN138" i="1" s="1"/>
  <c r="Q32" i="64"/>
  <c r="DM138" i="1" s="1"/>
  <c r="P32" i="64"/>
  <c r="DL138" i="1" s="1"/>
  <c r="O32" i="64"/>
  <c r="DK138" i="1" s="1"/>
  <c r="N32" i="64"/>
  <c r="DJ138" i="1" s="1"/>
  <c r="M32" i="64"/>
  <c r="DI138" i="1" s="1"/>
  <c r="L32" i="64"/>
  <c r="DH138" i="1" s="1"/>
  <c r="K32" i="64"/>
  <c r="DG138" i="1" s="1"/>
  <c r="J32" i="64"/>
  <c r="DF138" i="1" s="1"/>
  <c r="I32" i="64"/>
  <c r="DE138" i="1" s="1"/>
  <c r="H32" i="64"/>
  <c r="DD138" i="1" s="1"/>
  <c r="G32" i="64"/>
  <c r="DC138" i="1" s="1"/>
  <c r="F32" i="64"/>
  <c r="DB138" i="1" s="1"/>
  <c r="E32" i="64"/>
  <c r="D32" i="64"/>
  <c r="C32" i="64"/>
  <c r="B32" i="64"/>
  <c r="AJ31" i="64"/>
  <c r="EF137" i="1" s="1"/>
  <c r="AI31" i="64"/>
  <c r="EE137" i="1" s="1"/>
  <c r="AH31" i="64"/>
  <c r="ED137" i="1" s="1"/>
  <c r="AG31" i="64"/>
  <c r="EC137" i="1" s="1"/>
  <c r="AF31" i="64"/>
  <c r="EB137" i="1" s="1"/>
  <c r="AE31" i="64"/>
  <c r="EA137" i="1" s="1"/>
  <c r="AD31" i="64"/>
  <c r="DZ137" i="1" s="1"/>
  <c r="AC31" i="64"/>
  <c r="DY137" i="1" s="1"/>
  <c r="AB31" i="64"/>
  <c r="DX137" i="1" s="1"/>
  <c r="AA31" i="64"/>
  <c r="DW137" i="1" s="1"/>
  <c r="Z31" i="64"/>
  <c r="DV137" i="1" s="1"/>
  <c r="Y31" i="64"/>
  <c r="DU137" i="1" s="1"/>
  <c r="X31" i="64"/>
  <c r="DT137" i="1" s="1"/>
  <c r="W31" i="64"/>
  <c r="DS137" i="1" s="1"/>
  <c r="V31" i="64"/>
  <c r="DR137" i="1" s="1"/>
  <c r="U31" i="64"/>
  <c r="DQ137" i="1" s="1"/>
  <c r="T31" i="64"/>
  <c r="DP137" i="1" s="1"/>
  <c r="S31" i="64"/>
  <c r="DO137" i="1" s="1"/>
  <c r="R31" i="64"/>
  <c r="DN137" i="1" s="1"/>
  <c r="Q31" i="64"/>
  <c r="DM137" i="1" s="1"/>
  <c r="P31" i="64"/>
  <c r="DL137" i="1" s="1"/>
  <c r="O31" i="64"/>
  <c r="DK137" i="1" s="1"/>
  <c r="N31" i="64"/>
  <c r="DJ137" i="1" s="1"/>
  <c r="M31" i="64"/>
  <c r="DI137" i="1" s="1"/>
  <c r="L31" i="64"/>
  <c r="DH137" i="1" s="1"/>
  <c r="K31" i="64"/>
  <c r="DG137" i="1" s="1"/>
  <c r="J31" i="64"/>
  <c r="DF137" i="1" s="1"/>
  <c r="I31" i="64"/>
  <c r="DE137" i="1" s="1"/>
  <c r="H31" i="64"/>
  <c r="DD137" i="1" s="1"/>
  <c r="G31" i="64"/>
  <c r="DC137" i="1" s="1"/>
  <c r="F31" i="64"/>
  <c r="DB137" i="1" s="1"/>
  <c r="E31" i="64"/>
  <c r="D31" i="64"/>
  <c r="C31" i="64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E133" i="1" l="1"/>
  <c r="DF133" i="1"/>
  <c r="DX133" i="1"/>
  <c r="DX134" i="1" s="1"/>
  <c r="ED133" i="1"/>
  <c r="DR133" i="1"/>
  <c r="DL133" i="1"/>
  <c r="DG133" i="1"/>
  <c r="DM133" i="1"/>
  <c r="DS133" i="1"/>
  <c r="DY133" i="1"/>
  <c r="EE133" i="1"/>
  <c r="DN133" i="1"/>
  <c r="DA138" i="1"/>
  <c r="DA136" i="1"/>
  <c r="BR134" i="1" s="1"/>
  <c r="DT133" i="1"/>
  <c r="DO133" i="1"/>
  <c r="DD133" i="1"/>
  <c r="DJ133" i="1"/>
  <c r="DP133" i="1"/>
  <c r="DV133" i="1"/>
  <c r="EB133" i="1"/>
  <c r="DA137" i="1"/>
  <c r="DC133" i="1"/>
  <c r="DU133" i="1"/>
  <c r="DK133" i="1"/>
  <c r="DQ133" i="1"/>
  <c r="DW133" i="1"/>
  <c r="EC133" i="1"/>
  <c r="DA139" i="1"/>
  <c r="DB133" i="1"/>
  <c r="DB132" i="1" s="1"/>
  <c r="EF133" i="1"/>
  <c r="DH133" i="1"/>
  <c r="DZ133" i="1"/>
  <c r="DI133" i="1"/>
  <c r="EA133" i="1"/>
  <c r="BE246" i="55"/>
  <c r="BE102" i="55"/>
  <c r="BE74" i="55"/>
  <c r="BE46" i="55"/>
  <c r="BE18" i="55"/>
  <c r="BE130" i="55" s="1"/>
  <c r="BE47" i="7"/>
  <c r="BE19" i="7"/>
  <c r="BE192" i="5"/>
  <c r="BE193" i="5"/>
  <c r="BE194" i="5"/>
  <c r="BE195" i="5"/>
  <c r="BE187" i="5"/>
  <c r="BE186" i="5"/>
  <c r="BE130" i="5"/>
  <c r="BE158" i="5" s="1"/>
  <c r="BE46" i="5"/>
  <c r="BE74" i="5" s="1"/>
  <c r="BE102" i="5" s="1"/>
  <c r="BE158" i="1"/>
  <c r="BQ91" i="40"/>
  <c r="BQ134" i="40" s="1"/>
  <c r="BQ177" i="40" s="1"/>
  <c r="BQ220" i="40" s="1"/>
  <c r="BQ173" i="39"/>
  <c r="BQ215" i="39" s="1"/>
  <c r="BQ131" i="39"/>
  <c r="BQ89" i="39"/>
  <c r="BE75" i="7" l="1"/>
  <c r="BO134" i="1"/>
  <c r="BM133" i="1"/>
  <c r="BM134" i="1" s="1"/>
  <c r="BN133" i="1"/>
  <c r="BK133" i="1"/>
  <c r="BK134" i="1" s="1"/>
  <c r="BL133" i="1"/>
  <c r="BI133" i="1"/>
  <c r="BI134" i="1" s="1"/>
  <c r="BJ133" i="1"/>
  <c r="BE249" i="55"/>
  <c r="BE248" i="55" s="1"/>
  <c r="DG134" i="1"/>
  <c r="DY134" i="1"/>
  <c r="ED132" i="1"/>
  <c r="DS132" i="1"/>
  <c r="DX132" i="1"/>
  <c r="DP134" i="1"/>
  <c r="DF132" i="1"/>
  <c r="DE134" i="1"/>
  <c r="DN134" i="1"/>
  <c r="EE132" i="1"/>
  <c r="DR132" i="1"/>
  <c r="DL132" i="1"/>
  <c r="DM132" i="1"/>
  <c r="BE189" i="5"/>
  <c r="BE188" i="5" s="1"/>
  <c r="DG132" i="1"/>
  <c r="DE132" i="1"/>
  <c r="DF134" i="1"/>
  <c r="DM134" i="1"/>
  <c r="DS134" i="1"/>
  <c r="DR134" i="1"/>
  <c r="DN132" i="1"/>
  <c r="DA133" i="1"/>
  <c r="EE134" i="1"/>
  <c r="DY132" i="1"/>
  <c r="ED134" i="1"/>
  <c r="DL134" i="1"/>
  <c r="DB134" i="1"/>
  <c r="DK132" i="1"/>
  <c r="DK134" i="1"/>
  <c r="DD132" i="1"/>
  <c r="DD134" i="1"/>
  <c r="EC134" i="1"/>
  <c r="EC132" i="1"/>
  <c r="EA134" i="1"/>
  <c r="EA132" i="1"/>
  <c r="EF132" i="1"/>
  <c r="EF134" i="1"/>
  <c r="DU134" i="1"/>
  <c r="DU132" i="1"/>
  <c r="DO134" i="1"/>
  <c r="DO132" i="1"/>
  <c r="DI134" i="1"/>
  <c r="DI132" i="1"/>
  <c r="DC134" i="1"/>
  <c r="DC132" i="1"/>
  <c r="EB134" i="1"/>
  <c r="EB132" i="1"/>
  <c r="DT134" i="1"/>
  <c r="DT132" i="1"/>
  <c r="DZ134" i="1"/>
  <c r="DZ132" i="1"/>
  <c r="DV134" i="1"/>
  <c r="DV132" i="1"/>
  <c r="DH134" i="1"/>
  <c r="DH132" i="1"/>
  <c r="DW134" i="1"/>
  <c r="DW132" i="1"/>
  <c r="DQ132" i="1"/>
  <c r="DQ134" i="1"/>
  <c r="DJ134" i="1"/>
  <c r="DJ132" i="1"/>
  <c r="BE214" i="1"/>
  <c r="BE186" i="1"/>
  <c r="BE74" i="1"/>
  <c r="BE46" i="1"/>
  <c r="BE102" i="1"/>
  <c r="BE130" i="1" s="1"/>
  <c r="BM132" i="1" l="1"/>
  <c r="DA134" i="1"/>
  <c r="DA132" i="1"/>
  <c r="BK132" i="1"/>
  <c r="BQ134" i="1"/>
  <c r="BP134" i="1"/>
  <c r="BN134" i="1"/>
  <c r="BN132" i="1"/>
  <c r="BL134" i="1"/>
  <c r="BL132" i="1"/>
  <c r="BI132" i="1"/>
  <c r="BJ134" i="1"/>
  <c r="BJ132" i="1"/>
  <c r="AJ26" i="10"/>
  <c r="Z30" i="54"/>
  <c r="DV137" i="68" s="1"/>
  <c r="AA30" i="54"/>
  <c r="DW137" i="68" s="1"/>
  <c r="AB30" i="54"/>
  <c r="DX137" i="68" s="1"/>
  <c r="AC30" i="54"/>
  <c r="DY137" i="68" s="1"/>
  <c r="AD30" i="54"/>
  <c r="DZ137" i="68" s="1"/>
  <c r="AE30" i="54"/>
  <c r="EA137" i="68" s="1"/>
  <c r="AF30" i="54"/>
  <c r="EB137" i="68" s="1"/>
  <c r="AG30" i="54"/>
  <c r="EC137" i="68" s="1"/>
  <c r="AH30" i="54"/>
  <c r="ED137" i="68" s="1"/>
  <c r="AI30" i="54"/>
  <c r="EE137" i="68" s="1"/>
  <c r="AJ30" i="54"/>
  <c r="EF137" i="68" s="1"/>
  <c r="Z25" i="52"/>
  <c r="AA25" i="52"/>
  <c r="AB25" i="52"/>
  <c r="AC25" i="52"/>
  <c r="AD25" i="52"/>
  <c r="AE25" i="52"/>
  <c r="AF25" i="52"/>
  <c r="AG25" i="52"/>
  <c r="AH25" i="52"/>
  <c r="AI25" i="52"/>
  <c r="AJ25" i="52"/>
  <c r="Z25" i="26"/>
  <c r="AA25" i="26"/>
  <c r="AB25" i="26"/>
  <c r="AC25" i="26"/>
  <c r="AD25" i="26"/>
  <c r="AE25" i="26"/>
  <c r="AF25" i="26"/>
  <c r="AG25" i="26"/>
  <c r="AH25" i="26"/>
  <c r="AI25" i="26"/>
  <c r="AJ25" i="26"/>
  <c r="DV108" i="1"/>
  <c r="DW108" i="1"/>
  <c r="DX108" i="1"/>
  <c r="DY108" i="1"/>
  <c r="DZ108" i="1"/>
  <c r="EA108" i="1"/>
  <c r="EB108" i="1"/>
  <c r="EC108" i="1"/>
  <c r="ED108" i="1"/>
  <c r="EE108" i="1"/>
  <c r="EF108" i="1"/>
  <c r="Z25" i="47"/>
  <c r="AA25" i="47"/>
  <c r="AB25" i="47"/>
  <c r="AC25" i="47"/>
  <c r="AD25" i="47"/>
  <c r="AE25" i="47"/>
  <c r="AF25" i="47"/>
  <c r="AG25" i="47"/>
  <c r="AH25" i="47"/>
  <c r="AI25" i="47"/>
  <c r="AJ25" i="47"/>
  <c r="DV136" i="5"/>
  <c r="DW136" i="5"/>
  <c r="DX136" i="5"/>
  <c r="DY136" i="5"/>
  <c r="DZ136" i="5"/>
  <c r="EA136" i="5"/>
  <c r="EB136" i="5"/>
  <c r="EC136" i="5"/>
  <c r="ED136" i="5"/>
  <c r="EE136" i="5"/>
  <c r="EF136" i="5"/>
  <c r="Z30" i="49"/>
  <c r="AA30" i="49"/>
  <c r="AB30" i="49"/>
  <c r="AC30" i="49"/>
  <c r="AD30" i="49"/>
  <c r="AE30" i="49"/>
  <c r="AF30" i="49"/>
  <c r="AG30" i="49"/>
  <c r="AH30" i="49"/>
  <c r="AI30" i="49"/>
  <c r="AJ30" i="49"/>
  <c r="Z25" i="48"/>
  <c r="AA25" i="48"/>
  <c r="AB25" i="48"/>
  <c r="AC25" i="48"/>
  <c r="AD25" i="48"/>
  <c r="AE25" i="48"/>
  <c r="AF25" i="48"/>
  <c r="AG25" i="48"/>
  <c r="AH25" i="48"/>
  <c r="AI25" i="48"/>
  <c r="AJ25" i="48"/>
  <c r="Z25" i="12"/>
  <c r="AA25" i="12"/>
  <c r="AB25" i="12"/>
  <c r="AC25" i="12"/>
  <c r="AD25" i="12"/>
  <c r="AE25" i="12"/>
  <c r="AF25" i="12"/>
  <c r="AG25" i="12"/>
  <c r="AH25" i="12"/>
  <c r="AI25" i="12"/>
  <c r="AJ25" i="12"/>
  <c r="EC165" i="68" l="1"/>
  <c r="DW165" i="68"/>
  <c r="EB165" i="68"/>
  <c r="DV165" i="68"/>
  <c r="EA165" i="68"/>
  <c r="EF165" i="68"/>
  <c r="DZ165" i="68"/>
  <c r="EE165" i="68"/>
  <c r="DY165" i="68"/>
  <c r="ED165" i="68"/>
  <c r="DX165" i="68"/>
  <c r="BD246" i="55"/>
  <c r="BD102" i="55"/>
  <c r="BD74" i="55"/>
  <c r="BD46" i="55"/>
  <c r="BD18" i="55"/>
  <c r="BD130" i="55" s="1"/>
  <c r="BD47" i="7"/>
  <c r="BD19" i="7"/>
  <c r="BD192" i="5"/>
  <c r="BD193" i="5"/>
  <c r="BD194" i="5"/>
  <c r="BD195" i="5"/>
  <c r="BD187" i="5"/>
  <c r="BD46" i="5"/>
  <c r="BD74" i="5" s="1"/>
  <c r="BD102" i="5" s="1"/>
  <c r="BD186" i="5"/>
  <c r="BD130" i="5"/>
  <c r="BD158" i="5" s="1"/>
  <c r="BD158" i="1"/>
  <c r="BP91" i="40"/>
  <c r="BP134" i="40" s="1"/>
  <c r="BP177" i="40" s="1"/>
  <c r="BP220" i="40" s="1"/>
  <c r="BP173" i="39"/>
  <c r="BP215" i="39" s="1"/>
  <c r="BP131" i="39"/>
  <c r="BP89" i="39"/>
  <c r="ER48" i="39" l="1"/>
  <c r="EN48" i="39"/>
  <c r="EJ48" i="39"/>
  <c r="EQ48" i="39"/>
  <c r="EM48" i="39"/>
  <c r="EI48" i="39"/>
  <c r="EL48" i="39"/>
  <c r="EH48" i="39"/>
  <c r="EK48" i="39"/>
  <c r="EP48" i="39"/>
  <c r="EO48" i="39"/>
  <c r="BD75" i="7"/>
  <c r="BD74" i="1"/>
  <c r="BD189" i="5"/>
  <c r="BD188" i="5" s="1"/>
  <c r="BD249" i="55"/>
  <c r="BD248" i="55" s="1"/>
  <c r="BD214" i="1"/>
  <c r="BD186" i="1"/>
  <c r="BD46" i="1"/>
  <c r="BD102" i="1"/>
  <c r="BD130" i="1" s="1"/>
  <c r="AA220" i="1"/>
  <c r="AE220" i="1"/>
  <c r="AF220" i="1"/>
  <c r="AG220" i="1"/>
  <c r="AH220" i="1"/>
  <c r="AA221" i="1"/>
  <c r="AE221" i="1"/>
  <c r="AF221" i="1"/>
  <c r="AG221" i="1"/>
  <c r="AH221" i="1"/>
  <c r="AA222" i="1"/>
  <c r="AE222" i="1"/>
  <c r="AF222" i="1"/>
  <c r="AG222" i="1"/>
  <c r="AH222" i="1"/>
  <c r="AA223" i="1"/>
  <c r="AE223" i="1"/>
  <c r="AF223" i="1"/>
  <c r="AG223" i="1"/>
  <c r="AH223" i="1"/>
  <c r="AA215" i="1"/>
  <c r="AE215" i="1"/>
  <c r="AF215" i="1"/>
  <c r="AG215" i="1"/>
  <c r="AH215" i="1"/>
  <c r="Z221" i="1"/>
  <c r="Z222" i="1"/>
  <c r="Z223" i="1"/>
  <c r="Z220" i="1"/>
  <c r="Z215" i="1"/>
  <c r="AA192" i="1"/>
  <c r="AB192" i="1"/>
  <c r="AC192" i="1"/>
  <c r="AD192" i="1"/>
  <c r="AE192" i="1"/>
  <c r="AF192" i="1"/>
  <c r="AG192" i="1"/>
  <c r="AH192" i="1"/>
  <c r="AA193" i="1"/>
  <c r="AB193" i="1"/>
  <c r="AC193" i="1"/>
  <c r="AD193" i="1"/>
  <c r="AE193" i="1"/>
  <c r="AF193" i="1"/>
  <c r="AG193" i="1"/>
  <c r="AH193" i="1"/>
  <c r="AA194" i="1"/>
  <c r="AB194" i="1"/>
  <c r="AC194" i="1"/>
  <c r="AD194" i="1"/>
  <c r="AE194" i="1"/>
  <c r="AF194" i="1"/>
  <c r="AG194" i="1"/>
  <c r="AH194" i="1"/>
  <c r="AA195" i="1"/>
  <c r="AB195" i="1"/>
  <c r="AC195" i="1"/>
  <c r="AD195" i="1"/>
  <c r="AE195" i="1"/>
  <c r="AF195" i="1"/>
  <c r="AG195" i="1"/>
  <c r="AH195" i="1"/>
  <c r="Z193" i="1"/>
  <c r="Z194" i="1"/>
  <c r="Z195" i="1"/>
  <c r="Z192" i="1"/>
  <c r="AA187" i="1"/>
  <c r="AB187" i="1"/>
  <c r="AC187" i="1"/>
  <c r="AD187" i="1"/>
  <c r="AE187" i="1"/>
  <c r="AF187" i="1"/>
  <c r="AG187" i="1"/>
  <c r="AH187" i="1"/>
  <c r="Z187" i="1"/>
  <c r="Z189" i="1" l="1"/>
  <c r="Z217" i="1"/>
  <c r="AZ105" i="1" l="1"/>
  <c r="BA105" i="1"/>
  <c r="BA106" i="1" s="1"/>
  <c r="DA103" i="1"/>
  <c r="AA102" i="1"/>
  <c r="AA130" i="1" s="1"/>
  <c r="AB102" i="1"/>
  <c r="AB130" i="1" s="1"/>
  <c r="AC102" i="1"/>
  <c r="AC130" i="1" s="1"/>
  <c r="AD102" i="1"/>
  <c r="AD130" i="1" s="1"/>
  <c r="AE102" i="1"/>
  <c r="AE130" i="1" s="1"/>
  <c r="AF102" i="1"/>
  <c r="AF130" i="1" s="1"/>
  <c r="AG102" i="1"/>
  <c r="AG130" i="1" s="1"/>
  <c r="AH102" i="1"/>
  <c r="AH130" i="1" s="1"/>
  <c r="AI102" i="1"/>
  <c r="AI130" i="1" s="1"/>
  <c r="AJ102" i="1"/>
  <c r="AJ130" i="1" s="1"/>
  <c r="AK102" i="1"/>
  <c r="AK130" i="1" s="1"/>
  <c r="AL102" i="1"/>
  <c r="AL130" i="1" s="1"/>
  <c r="AM102" i="1"/>
  <c r="AM130" i="1" s="1"/>
  <c r="AN102" i="1"/>
  <c r="AN130" i="1" s="1"/>
  <c r="AO102" i="1"/>
  <c r="AO130" i="1" s="1"/>
  <c r="AP102" i="1"/>
  <c r="AP130" i="1" s="1"/>
  <c r="AQ102" i="1"/>
  <c r="AQ130" i="1" s="1"/>
  <c r="AR102" i="1"/>
  <c r="AR130" i="1" s="1"/>
  <c r="AS102" i="1"/>
  <c r="AS130" i="1" s="1"/>
  <c r="AT102" i="1"/>
  <c r="AT130" i="1" s="1"/>
  <c r="AU102" i="1"/>
  <c r="AU130" i="1" s="1"/>
  <c r="AV102" i="1"/>
  <c r="AV130" i="1" s="1"/>
  <c r="Z102" i="1"/>
  <c r="Z130" i="1" s="1"/>
  <c r="AV105" i="1"/>
  <c r="AV106" i="1" s="1"/>
  <c r="AT105" i="1"/>
  <c r="AT106" i="1" s="1"/>
  <c r="AR105" i="1"/>
  <c r="BC105" i="1"/>
  <c r="BC106" i="1" s="1"/>
  <c r="BB105" i="1"/>
  <c r="BB106" i="1" s="1"/>
  <c r="AY105" i="1"/>
  <c r="AY106" i="1" s="1"/>
  <c r="AX105" i="1"/>
  <c r="AX106" i="1" s="1"/>
  <c r="AW105" i="1"/>
  <c r="AW106" i="1" s="1"/>
  <c r="AU105" i="1"/>
  <c r="AU106" i="1" s="1"/>
  <c r="AS105" i="1"/>
  <c r="AS106" i="1" s="1"/>
  <c r="AQ105" i="1"/>
  <c r="AQ106" i="1" s="1"/>
  <c r="AP105" i="1"/>
  <c r="AP106" i="1" s="1"/>
  <c r="AO105" i="1"/>
  <c r="AO106" i="1" s="1"/>
  <c r="AN105" i="1"/>
  <c r="AN106" i="1" s="1"/>
  <c r="AM105" i="1"/>
  <c r="AM106" i="1" s="1"/>
  <c r="AL105" i="1"/>
  <c r="AL106" i="1" s="1"/>
  <c r="AK105" i="1"/>
  <c r="AK106" i="1" s="1"/>
  <c r="AJ105" i="1"/>
  <c r="AJ106" i="1" s="1"/>
  <c r="AI105" i="1"/>
  <c r="AI106" i="1" s="1"/>
  <c r="AH105" i="1"/>
  <c r="AH106" i="1" s="1"/>
  <c r="AG105" i="1"/>
  <c r="AG106" i="1" s="1"/>
  <c r="AF105" i="1"/>
  <c r="AF106" i="1" s="1"/>
  <c r="AE105" i="1"/>
  <c r="AE106" i="1" s="1"/>
  <c r="AD105" i="1"/>
  <c r="AD106" i="1" s="1"/>
  <c r="AC105" i="1"/>
  <c r="AC106" i="1" s="1"/>
  <c r="AB105" i="1"/>
  <c r="AB106" i="1" s="1"/>
  <c r="AA105" i="1"/>
  <c r="AA106" i="1" s="1"/>
  <c r="Z105" i="1"/>
  <c r="Z106" i="1" s="1"/>
  <c r="Y105" i="1"/>
  <c r="Y106" i="1" s="1"/>
  <c r="X105" i="1"/>
  <c r="X106" i="1" s="1"/>
  <c r="W105" i="1"/>
  <c r="W106" i="1" s="1"/>
  <c r="V105" i="1"/>
  <c r="V106" i="1" s="1"/>
  <c r="U105" i="1"/>
  <c r="U106" i="1" s="1"/>
  <c r="T105" i="1"/>
  <c r="T106" i="1" s="1"/>
  <c r="S105" i="1"/>
  <c r="S106" i="1" s="1"/>
  <c r="R105" i="1"/>
  <c r="R106" i="1" s="1"/>
  <c r="Q105" i="1"/>
  <c r="Q106" i="1" s="1"/>
  <c r="P105" i="1"/>
  <c r="P106" i="1" s="1"/>
  <c r="O105" i="1"/>
  <c r="O106" i="1" s="1"/>
  <c r="N105" i="1"/>
  <c r="N106" i="1" s="1"/>
  <c r="M105" i="1"/>
  <c r="M106" i="1" s="1"/>
  <c r="L105" i="1"/>
  <c r="L106" i="1" s="1"/>
  <c r="K105" i="1"/>
  <c r="K106" i="1" s="1"/>
  <c r="J105" i="1"/>
  <c r="J106" i="1" s="1"/>
  <c r="I105" i="1"/>
  <c r="I106" i="1" s="1"/>
  <c r="H105" i="1"/>
  <c r="H106" i="1" s="1"/>
  <c r="G105" i="1"/>
  <c r="G106" i="1" s="1"/>
  <c r="F105" i="1"/>
  <c r="F106" i="1" s="1"/>
  <c r="E105" i="1"/>
  <c r="E106" i="1" s="1"/>
  <c r="D105" i="1"/>
  <c r="D106" i="1" s="1"/>
  <c r="C105" i="1"/>
  <c r="C106" i="1" s="1"/>
  <c r="B105" i="1"/>
  <c r="B106" i="1" s="1"/>
  <c r="Y104" i="1"/>
  <c r="X104" i="1"/>
  <c r="S104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G104" i="1" l="1"/>
  <c r="V104" i="1"/>
  <c r="W104" i="1"/>
  <c r="U104" i="1"/>
  <c r="B104" i="1"/>
  <c r="R104" i="1"/>
  <c r="O104" i="1"/>
  <c r="P104" i="1"/>
  <c r="Q104" i="1"/>
  <c r="T104" i="1"/>
  <c r="M104" i="1"/>
  <c r="D104" i="1"/>
  <c r="E104" i="1"/>
  <c r="F104" i="1"/>
  <c r="L104" i="1"/>
  <c r="H104" i="1"/>
  <c r="C104" i="1"/>
  <c r="I104" i="1"/>
  <c r="J104" i="1"/>
  <c r="K104" i="1"/>
  <c r="N104" i="1"/>
  <c r="DG105" i="1"/>
  <c r="DM105" i="1"/>
  <c r="DS105" i="1"/>
  <c r="DY105" i="1"/>
  <c r="EE105" i="1"/>
  <c r="DE105" i="1"/>
  <c r="DB105" i="1"/>
  <c r="DB104" i="1" s="1"/>
  <c r="DA108" i="1"/>
  <c r="DH105" i="1"/>
  <c r="DN105" i="1"/>
  <c r="DT105" i="1"/>
  <c r="DZ105" i="1"/>
  <c r="EF105" i="1"/>
  <c r="DA110" i="1"/>
  <c r="DC105" i="1"/>
  <c r="DI105" i="1"/>
  <c r="DO105" i="1"/>
  <c r="DU105" i="1"/>
  <c r="DA109" i="1"/>
  <c r="EA105" i="1"/>
  <c r="DD105" i="1"/>
  <c r="DJ105" i="1"/>
  <c r="DP105" i="1"/>
  <c r="DV105" i="1"/>
  <c r="EB105" i="1"/>
  <c r="DK105" i="1"/>
  <c r="DQ105" i="1"/>
  <c r="DW105" i="1"/>
  <c r="EC105" i="1"/>
  <c r="DF105" i="1"/>
  <c r="DL105" i="1"/>
  <c r="DR105" i="1"/>
  <c r="DX105" i="1"/>
  <c r="ED105" i="1"/>
  <c r="DA111" i="1"/>
  <c r="AZ106" i="1"/>
  <c r="AZ189" i="1"/>
  <c r="BC104" i="1"/>
  <c r="AR106" i="1"/>
  <c r="BC246" i="55"/>
  <c r="BC102" i="55"/>
  <c r="BC74" i="55"/>
  <c r="BC46" i="55"/>
  <c r="BC18" i="55"/>
  <c r="BC130" i="55" s="1"/>
  <c r="BC47" i="7"/>
  <c r="BC19" i="7"/>
  <c r="BC192" i="5"/>
  <c r="BC193" i="5"/>
  <c r="BC194" i="5"/>
  <c r="BC195" i="5"/>
  <c r="BC187" i="5"/>
  <c r="BC161" i="5"/>
  <c r="BC160" i="5" s="1"/>
  <c r="BC49" i="5"/>
  <c r="BC50" i="5" s="1"/>
  <c r="BC46" i="5"/>
  <c r="BC74" i="5" s="1"/>
  <c r="BC102" i="5" s="1"/>
  <c r="BC186" i="5"/>
  <c r="BC130" i="5"/>
  <c r="BC158" i="5" s="1"/>
  <c r="BO24" i="41"/>
  <c r="BO223" i="40"/>
  <c r="BO180" i="40"/>
  <c r="BO91" i="40"/>
  <c r="BO134" i="40" s="1"/>
  <c r="BO177" i="40" s="1"/>
  <c r="BO220" i="40" s="1"/>
  <c r="BO45" i="39"/>
  <c r="BO173" i="39"/>
  <c r="BO215" i="39" s="1"/>
  <c r="BO131" i="39"/>
  <c r="BO89" i="39"/>
  <c r="BC189" i="5" l="1"/>
  <c r="BC75" i="7"/>
  <c r="ED106" i="1"/>
  <c r="ED104" i="1"/>
  <c r="DW104" i="1"/>
  <c r="DW106" i="1"/>
  <c r="EB106" i="1"/>
  <c r="EB104" i="1"/>
  <c r="DI106" i="1"/>
  <c r="DI104" i="1"/>
  <c r="EF104" i="1"/>
  <c r="EF106" i="1"/>
  <c r="DN104" i="1"/>
  <c r="DN106" i="1"/>
  <c r="DL104" i="1"/>
  <c r="DL106" i="1"/>
  <c r="DJ104" i="1"/>
  <c r="DJ106" i="1"/>
  <c r="DE104" i="1"/>
  <c r="DE106" i="1"/>
  <c r="DS104" i="1"/>
  <c r="DS106" i="1"/>
  <c r="DX104" i="1"/>
  <c r="DX106" i="1"/>
  <c r="DV106" i="1"/>
  <c r="DV104" i="1"/>
  <c r="DU104" i="1"/>
  <c r="DU106" i="1"/>
  <c r="DZ106" i="1"/>
  <c r="DZ104" i="1"/>
  <c r="DH104" i="1"/>
  <c r="DH106" i="1"/>
  <c r="EE104" i="1"/>
  <c r="EE106" i="1"/>
  <c r="DF106" i="1"/>
  <c r="DF104" i="1"/>
  <c r="DQ104" i="1"/>
  <c r="DQ106" i="1"/>
  <c r="DD106" i="1"/>
  <c r="DD104" i="1"/>
  <c r="DC104" i="1"/>
  <c r="DC106" i="1"/>
  <c r="DM106" i="1"/>
  <c r="DM104" i="1"/>
  <c r="EC106" i="1"/>
  <c r="EC104" i="1"/>
  <c r="EA106" i="1"/>
  <c r="EA104" i="1"/>
  <c r="DT106" i="1"/>
  <c r="DT104" i="1"/>
  <c r="DA105" i="1"/>
  <c r="DA104" i="1" s="1"/>
  <c r="DY106" i="1"/>
  <c r="DY104" i="1"/>
  <c r="DR106" i="1"/>
  <c r="DR104" i="1"/>
  <c r="DK106" i="1"/>
  <c r="DK104" i="1"/>
  <c r="DP104" i="1"/>
  <c r="DP106" i="1"/>
  <c r="DO104" i="1"/>
  <c r="DO106" i="1"/>
  <c r="DG106" i="1"/>
  <c r="DG104" i="1"/>
  <c r="BR106" i="1"/>
  <c r="BQ106" i="1"/>
  <c r="BP106" i="1"/>
  <c r="BO106" i="1"/>
  <c r="BM105" i="1"/>
  <c r="BM106" i="1" s="1"/>
  <c r="BN105" i="1"/>
  <c r="BN106" i="1" s="1"/>
  <c r="BK105" i="1"/>
  <c r="BK106" i="1" s="1"/>
  <c r="BL106" i="1"/>
  <c r="BJ105" i="1"/>
  <c r="BJ106" i="1" s="1"/>
  <c r="BI105" i="1"/>
  <c r="BI106" i="1" s="1"/>
  <c r="BC48" i="5"/>
  <c r="BG105" i="1"/>
  <c r="BG106" i="1" s="1"/>
  <c r="BH105" i="1"/>
  <c r="BH106" i="1" s="1"/>
  <c r="DB106" i="1"/>
  <c r="BE105" i="1"/>
  <c r="BE104" i="1" s="1"/>
  <c r="BF105" i="1"/>
  <c r="BF104" i="1" s="1"/>
  <c r="BC249" i="55"/>
  <c r="BC250" i="55" s="1"/>
  <c r="BD105" i="1"/>
  <c r="BD106" i="1" s="1"/>
  <c r="BC188" i="5"/>
  <c r="BC190" i="5"/>
  <c r="BC162" i="5"/>
  <c r="BC102" i="1"/>
  <c r="BC130" i="1" s="1"/>
  <c r="BC74" i="1"/>
  <c r="BC158" i="1"/>
  <c r="BC46" i="1"/>
  <c r="BK104" i="1" l="1"/>
  <c r="DA106" i="1"/>
  <c r="BE106" i="1"/>
  <c r="BM104" i="1"/>
  <c r="BN104" i="1"/>
  <c r="BL104" i="1"/>
  <c r="BJ104" i="1"/>
  <c r="BI104" i="1"/>
  <c r="BG104" i="1"/>
  <c r="BH104" i="1"/>
  <c r="BC248" i="55"/>
  <c r="BF106" i="1"/>
  <c r="BD104" i="1"/>
  <c r="BC214" i="1"/>
  <c r="BC186" i="1"/>
  <c r="BB77" i="55"/>
  <c r="BB246" i="55"/>
  <c r="BB102" i="55"/>
  <c r="BB74" i="55"/>
  <c r="BB46" i="55"/>
  <c r="BB18" i="55"/>
  <c r="BB130" i="55" s="1"/>
  <c r="BB47" i="7"/>
  <c r="BB19" i="7"/>
  <c r="BB187" i="5"/>
  <c r="BB192" i="5"/>
  <c r="BB193" i="5"/>
  <c r="BB194" i="5"/>
  <c r="BB195" i="5"/>
  <c r="BB75" i="7" l="1"/>
  <c r="BB249" i="55"/>
  <c r="BB248" i="55" s="1"/>
  <c r="BB133" i="5"/>
  <c r="BB46" i="5"/>
  <c r="BB74" i="5" s="1"/>
  <c r="BB102" i="5" s="1"/>
  <c r="BB186" i="5"/>
  <c r="BB130" i="5"/>
  <c r="BB158" i="5" s="1"/>
  <c r="BB46" i="1"/>
  <c r="BB102" i="1" l="1"/>
  <c r="BB130" i="1" s="1"/>
  <c r="BB74" i="1"/>
  <c r="BB158" i="1"/>
  <c r="BN45" i="40"/>
  <c r="BN91" i="40"/>
  <c r="BN134" i="40" s="1"/>
  <c r="BN177" i="40" s="1"/>
  <c r="BN220" i="40" s="1"/>
  <c r="BN45" i="39"/>
  <c r="BN46" i="39" s="1"/>
  <c r="BN173" i="39"/>
  <c r="BN215" i="39" s="1"/>
  <c r="BN131" i="39"/>
  <c r="BN89" i="39"/>
  <c r="BB186" i="1" l="1"/>
  <c r="BB214" i="1"/>
  <c r="BM24" i="41"/>
  <c r="AZ77" i="55" l="1"/>
  <c r="AZ76" i="55" s="1"/>
  <c r="BA77" i="55"/>
  <c r="BA249" i="55" l="1"/>
  <c r="BA250" i="55" s="1"/>
  <c r="AZ20" i="55"/>
  <c r="BA246" i="55"/>
  <c r="BA102" i="55"/>
  <c r="BA74" i="55"/>
  <c r="BA46" i="55"/>
  <c r="BA18" i="55"/>
  <c r="BA130" i="55" s="1"/>
  <c r="BA47" i="7"/>
  <c r="BA19" i="7"/>
  <c r="BA192" i="5"/>
  <c r="BA193" i="5"/>
  <c r="BA194" i="5"/>
  <c r="BA195" i="5"/>
  <c r="BA187" i="5"/>
  <c r="BA46" i="5"/>
  <c r="BA74" i="5" s="1"/>
  <c r="BA102" i="5" s="1"/>
  <c r="BA186" i="5"/>
  <c r="BA130" i="5"/>
  <c r="BA158" i="5" s="1"/>
  <c r="AZ21" i="1"/>
  <c r="AZ20" i="1" s="1"/>
  <c r="BA158" i="1"/>
  <c r="BM180" i="40"/>
  <c r="BL45" i="40"/>
  <c r="BM45" i="40"/>
  <c r="BM91" i="40"/>
  <c r="BM134" i="40" s="1"/>
  <c r="BM177" i="40" s="1"/>
  <c r="BM220" i="40" s="1"/>
  <c r="BM92" i="39"/>
  <c r="BL92" i="39"/>
  <c r="BM45" i="39"/>
  <c r="BL45" i="39"/>
  <c r="BL46" i="39" s="1"/>
  <c r="BM173" i="39"/>
  <c r="BM215" i="39" s="1"/>
  <c r="BM131" i="39"/>
  <c r="BM89" i="39"/>
  <c r="BA75" i="7" l="1"/>
  <c r="BA248" i="55"/>
  <c r="AZ22" i="1"/>
  <c r="BA189" i="5"/>
  <c r="BA188" i="5" s="1"/>
  <c r="BA214" i="1"/>
  <c r="BA186" i="1"/>
  <c r="BA46" i="1"/>
  <c r="BA102" i="1"/>
  <c r="BA130" i="1" s="1"/>
  <c r="BA74" i="1"/>
  <c r="AX105" i="55"/>
  <c r="AX104" i="55" s="1"/>
  <c r="AY105" i="55"/>
  <c r="AY104" i="55" s="1"/>
  <c r="AZ105" i="55"/>
  <c r="AZ104" i="55" s="1"/>
  <c r="BA190" i="5" l="1"/>
  <c r="AZ246" i="55"/>
  <c r="AZ102" i="55"/>
  <c r="AZ74" i="55"/>
  <c r="AZ46" i="55"/>
  <c r="AZ18" i="55"/>
  <c r="AZ130" i="55" s="1"/>
  <c r="AZ47" i="7"/>
  <c r="AZ19" i="7"/>
  <c r="AZ187" i="5"/>
  <c r="AZ186" i="5"/>
  <c r="AZ192" i="5"/>
  <c r="AZ193" i="5"/>
  <c r="AZ194" i="5"/>
  <c r="AZ195" i="5"/>
  <c r="AZ46" i="5"/>
  <c r="AZ74" i="5" s="1"/>
  <c r="AZ102" i="5" s="1"/>
  <c r="AZ130" i="5"/>
  <c r="AZ158" i="5" s="1"/>
  <c r="AZ158" i="1"/>
  <c r="BL91" i="40"/>
  <c r="BL134" i="40" s="1"/>
  <c r="BL177" i="40" s="1"/>
  <c r="BL220" i="40" s="1"/>
  <c r="BL173" i="39"/>
  <c r="BL215" i="39" s="1"/>
  <c r="BL131" i="39"/>
  <c r="BL89" i="39"/>
  <c r="AZ75" i="7" l="1"/>
  <c r="AZ190" i="1"/>
  <c r="AZ189" i="5"/>
  <c r="AZ190" i="5" s="1"/>
  <c r="AZ188" i="5"/>
  <c r="AZ249" i="55"/>
  <c r="AZ248" i="55" s="1"/>
  <c r="AZ214" i="1"/>
  <c r="AZ186" i="1"/>
  <c r="AZ46" i="1"/>
  <c r="AZ102" i="1"/>
  <c r="AZ130" i="1" s="1"/>
  <c r="AZ74" i="1"/>
  <c r="AZ250" i="55" l="1"/>
  <c r="AY77" i="55" l="1"/>
  <c r="AY78" i="55" s="1"/>
  <c r="AY246" i="55"/>
  <c r="AY102" i="55"/>
  <c r="AY74" i="55"/>
  <c r="AY46" i="55"/>
  <c r="AY18" i="55"/>
  <c r="AY130" i="55" s="1"/>
  <c r="Z82" i="7"/>
  <c r="AA82" i="7"/>
  <c r="AB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Z83" i="7"/>
  <c r="AA83" i="7"/>
  <c r="AB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Z84" i="7"/>
  <c r="AA84" i="7"/>
  <c r="AB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A81" i="7"/>
  <c r="AB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A76" i="7"/>
  <c r="AB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Y47" i="7"/>
  <c r="AY19" i="7"/>
  <c r="Z192" i="5"/>
  <c r="AA192" i="5"/>
  <c r="AB192" i="5"/>
  <c r="AC192" i="5"/>
  <c r="AD192" i="5"/>
  <c r="AE192" i="5"/>
  <c r="AF192" i="5"/>
  <c r="AG192" i="5"/>
  <c r="AH192" i="5"/>
  <c r="AI192" i="5"/>
  <c r="AJ192" i="5"/>
  <c r="AN192" i="5"/>
  <c r="AO192" i="5"/>
  <c r="AP192" i="5"/>
  <c r="AQ192" i="5"/>
  <c r="AR192" i="5"/>
  <c r="AS192" i="5"/>
  <c r="AT192" i="5"/>
  <c r="AU192" i="5"/>
  <c r="AV192" i="5"/>
  <c r="AW192" i="5"/>
  <c r="AX192" i="5"/>
  <c r="Z193" i="5"/>
  <c r="AA193" i="5"/>
  <c r="AB193" i="5"/>
  <c r="AC193" i="5"/>
  <c r="AD193" i="5"/>
  <c r="AE193" i="5"/>
  <c r="AF193" i="5"/>
  <c r="AG193" i="5"/>
  <c r="AH193" i="5"/>
  <c r="AI193" i="5"/>
  <c r="AJ193" i="5"/>
  <c r="AN193" i="5"/>
  <c r="AO193" i="5"/>
  <c r="AP193" i="5"/>
  <c r="AQ193" i="5"/>
  <c r="AR193" i="5"/>
  <c r="AS193" i="5"/>
  <c r="AT193" i="5"/>
  <c r="AU193" i="5"/>
  <c r="AV193" i="5"/>
  <c r="AW193" i="5"/>
  <c r="AX193" i="5"/>
  <c r="Z194" i="5"/>
  <c r="AA194" i="5"/>
  <c r="AB194" i="5"/>
  <c r="AC194" i="5"/>
  <c r="AD194" i="5"/>
  <c r="AE194" i="5"/>
  <c r="AF194" i="5"/>
  <c r="AG194" i="5"/>
  <c r="AH194" i="5"/>
  <c r="AI194" i="5"/>
  <c r="AJ194" i="5"/>
  <c r="AN194" i="5"/>
  <c r="AO194" i="5"/>
  <c r="AP194" i="5"/>
  <c r="AQ194" i="5"/>
  <c r="AR194" i="5"/>
  <c r="AS194" i="5"/>
  <c r="AT194" i="5"/>
  <c r="AU194" i="5"/>
  <c r="AV194" i="5"/>
  <c r="AW194" i="5"/>
  <c r="AX194" i="5"/>
  <c r="Z195" i="5"/>
  <c r="AA195" i="5"/>
  <c r="AB195" i="5"/>
  <c r="AC195" i="5"/>
  <c r="AD195" i="5"/>
  <c r="AE195" i="5"/>
  <c r="AF195" i="5"/>
  <c r="AG195" i="5"/>
  <c r="AH195" i="5"/>
  <c r="AI195" i="5"/>
  <c r="AJ195" i="5"/>
  <c r="AN195" i="5"/>
  <c r="AO195" i="5"/>
  <c r="AP195" i="5"/>
  <c r="AQ195" i="5"/>
  <c r="AR195" i="5"/>
  <c r="AS195" i="5"/>
  <c r="AT195" i="5"/>
  <c r="AU195" i="5"/>
  <c r="AV195" i="5"/>
  <c r="AW195" i="5"/>
  <c r="AX195" i="5"/>
  <c r="AY193" i="5"/>
  <c r="AY194" i="5"/>
  <c r="AY195" i="5"/>
  <c r="AY192" i="5"/>
  <c r="Z187" i="5"/>
  <c r="AA187" i="5"/>
  <c r="AB187" i="5"/>
  <c r="AC187" i="5"/>
  <c r="AD187" i="5"/>
  <c r="AE187" i="5"/>
  <c r="AF187" i="5"/>
  <c r="AG187" i="5"/>
  <c r="AH187" i="5"/>
  <c r="AI187" i="5"/>
  <c r="AJ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Y46" i="5"/>
  <c r="AY74" i="5" s="1"/>
  <c r="AY102" i="5" s="1"/>
  <c r="AY186" i="5"/>
  <c r="AY130" i="5"/>
  <c r="AY158" i="5" s="1"/>
  <c r="AY102" i="1"/>
  <c r="AY130" i="1" s="1"/>
  <c r="BJ24" i="41"/>
  <c r="BJ25" i="41" s="1"/>
  <c r="BK24" i="41"/>
  <c r="BK25" i="41" s="1"/>
  <c r="BK45" i="40"/>
  <c r="BK46" i="40" s="1"/>
  <c r="BK91" i="40"/>
  <c r="BK134" i="40" s="1"/>
  <c r="BK177" i="40" s="1"/>
  <c r="BK220" i="40" s="1"/>
  <c r="BK134" i="39"/>
  <c r="BK45" i="39"/>
  <c r="BK46" i="39" s="1"/>
  <c r="BK173" i="39"/>
  <c r="BK215" i="39" s="1"/>
  <c r="BK131" i="39"/>
  <c r="BK89" i="39"/>
  <c r="AV189" i="5" l="1"/>
  <c r="AT189" i="5"/>
  <c r="AT190" i="5" s="1"/>
  <c r="AA189" i="5"/>
  <c r="AA188" i="5" s="1"/>
  <c r="AN189" i="5"/>
  <c r="AN190" i="5" s="1"/>
  <c r="AG189" i="5"/>
  <c r="AG190" i="5" s="1"/>
  <c r="AP189" i="5"/>
  <c r="AP188" i="5" s="1"/>
  <c r="AE189" i="5"/>
  <c r="AE188" i="5" s="1"/>
  <c r="AY75" i="7"/>
  <c r="DA214" i="1"/>
  <c r="AY76" i="55"/>
  <c r="AJ189" i="5"/>
  <c r="AJ190" i="5" s="1"/>
  <c r="AD189" i="5"/>
  <c r="AD188" i="5" s="1"/>
  <c r="AS189" i="5"/>
  <c r="AS188" i="5" s="1"/>
  <c r="AX189" i="5"/>
  <c r="AX188" i="5" s="1"/>
  <c r="AR189" i="5"/>
  <c r="AR190" i="5" s="1"/>
  <c r="AI189" i="5"/>
  <c r="AI188" i="5" s="1"/>
  <c r="AC189" i="5"/>
  <c r="AC190" i="5" s="1"/>
  <c r="AY189" i="5"/>
  <c r="AY190" i="5" s="1"/>
  <c r="AW189" i="5"/>
  <c r="AW188" i="5" s="1"/>
  <c r="AQ189" i="5"/>
  <c r="AQ190" i="5" s="1"/>
  <c r="AH189" i="5"/>
  <c r="AH190" i="5" s="1"/>
  <c r="AB189" i="5"/>
  <c r="AB190" i="5" s="1"/>
  <c r="AU189" i="5"/>
  <c r="AU190" i="5" s="1"/>
  <c r="AO189" i="5"/>
  <c r="AO188" i="5" s="1"/>
  <c r="AF189" i="5"/>
  <c r="AF190" i="5" s="1"/>
  <c r="Z189" i="5"/>
  <c r="Z190" i="5" s="1"/>
  <c r="AA190" i="5"/>
  <c r="AV190" i="5"/>
  <c r="AV188" i="5"/>
  <c r="DA130" i="1"/>
  <c r="AY46" i="1"/>
  <c r="AY74" i="1"/>
  <c r="AY158" i="1"/>
  <c r="AN188" i="5" l="1"/>
  <c r="AD190" i="5"/>
  <c r="AJ188" i="5"/>
  <c r="AO190" i="5"/>
  <c r="AW190" i="5"/>
  <c r="AC188" i="5"/>
  <c r="AQ188" i="5"/>
  <c r="AT188" i="5"/>
  <c r="AR188" i="5"/>
  <c r="AP190" i="5"/>
  <c r="AH188" i="5"/>
  <c r="AE190" i="5"/>
  <c r="AF188" i="5"/>
  <c r="AX190" i="5"/>
  <c r="AS190" i="5"/>
  <c r="AG188" i="5"/>
  <c r="Z188" i="5"/>
  <c r="AU188" i="5"/>
  <c r="AI190" i="5"/>
  <c r="AB188" i="5"/>
  <c r="AY188" i="5"/>
  <c r="AY214" i="1"/>
  <c r="AY186" i="1"/>
  <c r="Z77" i="55"/>
  <c r="Z76" i="55" s="1"/>
  <c r="Z188" i="55" s="1"/>
  <c r="AA77" i="55"/>
  <c r="AA76" i="55" s="1"/>
  <c r="AA188" i="55" s="1"/>
  <c r="AB77" i="55"/>
  <c r="AB78" i="55" s="1"/>
  <c r="AC77" i="55"/>
  <c r="AC76" i="55" s="1"/>
  <c r="AC188" i="55" s="1"/>
  <c r="AD77" i="55"/>
  <c r="AD78" i="55" s="1"/>
  <c r="AE77" i="55"/>
  <c r="AE78" i="55" s="1"/>
  <c r="AF77" i="55"/>
  <c r="AF76" i="55" s="1"/>
  <c r="AF188" i="55" s="1"/>
  <c r="AG77" i="55"/>
  <c r="AG76" i="55" s="1"/>
  <c r="AG188" i="55" s="1"/>
  <c r="AH77" i="55"/>
  <c r="AH78" i="55" s="1"/>
  <c r="AI77" i="55"/>
  <c r="AI76" i="55" s="1"/>
  <c r="AI188" i="55" s="1"/>
  <c r="AJ77" i="55"/>
  <c r="AJ78" i="55" s="1"/>
  <c r="AK77" i="55"/>
  <c r="AK78" i="55" s="1"/>
  <c r="AL77" i="55"/>
  <c r="AL78" i="55" s="1"/>
  <c r="AM77" i="55"/>
  <c r="AM76" i="55" s="1"/>
  <c r="AM188" i="55" s="1"/>
  <c r="AN77" i="55"/>
  <c r="AN78" i="55" s="1"/>
  <c r="AO77" i="55"/>
  <c r="AO76" i="55" s="1"/>
  <c r="AO188" i="55" s="1"/>
  <c r="AP77" i="55"/>
  <c r="AP76" i="55" s="1"/>
  <c r="AP188" i="55" s="1"/>
  <c r="AQ77" i="55"/>
  <c r="AQ76" i="55" s="1"/>
  <c r="AQ188" i="55" s="1"/>
  <c r="AR77" i="55"/>
  <c r="AR76" i="55" s="1"/>
  <c r="AR188" i="55" s="1"/>
  <c r="AS77" i="55"/>
  <c r="AS78" i="55" s="1"/>
  <c r="AT77" i="55"/>
  <c r="AT76" i="55" s="1"/>
  <c r="AU77" i="55"/>
  <c r="AU78" i="55" s="1"/>
  <c r="AV77" i="55"/>
  <c r="AV76" i="55" s="1"/>
  <c r="AW77" i="55"/>
  <c r="AW76" i="55" s="1"/>
  <c r="AW188" i="55" s="1"/>
  <c r="AX77" i="55"/>
  <c r="AX76" i="55" s="1"/>
  <c r="AU49" i="55"/>
  <c r="AU48" i="55" s="1"/>
  <c r="AV49" i="55"/>
  <c r="AV48" i="55" s="1"/>
  <c r="AW49" i="55"/>
  <c r="AW48" i="55" s="1"/>
  <c r="AX49" i="55"/>
  <c r="AX48" i="55" s="1"/>
  <c r="AA21" i="55"/>
  <c r="AA20" i="55" s="1"/>
  <c r="AB21" i="55"/>
  <c r="AB20" i="55" s="1"/>
  <c r="AC21" i="55"/>
  <c r="AC20" i="55" s="1"/>
  <c r="AD21" i="55"/>
  <c r="AD20" i="55" s="1"/>
  <c r="AE21" i="55"/>
  <c r="AE20" i="55" s="1"/>
  <c r="AF21" i="55"/>
  <c r="AF20" i="55" s="1"/>
  <c r="AG21" i="55"/>
  <c r="AG20" i="55" s="1"/>
  <c r="AH21" i="55"/>
  <c r="AH20" i="55" s="1"/>
  <c r="AI21" i="55"/>
  <c r="AI20" i="55" s="1"/>
  <c r="AJ21" i="55"/>
  <c r="AJ20" i="55" s="1"/>
  <c r="AK21" i="55"/>
  <c r="AK20" i="55" s="1"/>
  <c r="AL21" i="55"/>
  <c r="AL20" i="55" s="1"/>
  <c r="AM21" i="55"/>
  <c r="AM20" i="55" s="1"/>
  <c r="AN21" i="55"/>
  <c r="AN20" i="55" s="1"/>
  <c r="AO21" i="55"/>
  <c r="AO20" i="55" s="1"/>
  <c r="AP21" i="55"/>
  <c r="AP20" i="55" s="1"/>
  <c r="AQ21" i="55"/>
  <c r="AQ20" i="55" s="1"/>
  <c r="AR21" i="55"/>
  <c r="AR20" i="55" s="1"/>
  <c r="AS21" i="55"/>
  <c r="AS20" i="55" s="1"/>
  <c r="AT21" i="55"/>
  <c r="AT20" i="55" s="1"/>
  <c r="AU21" i="55"/>
  <c r="AU20" i="55" s="1"/>
  <c r="AV21" i="55"/>
  <c r="AV20" i="55" s="1"/>
  <c r="AW21" i="55"/>
  <c r="AW20" i="55" s="1"/>
  <c r="AX21" i="55"/>
  <c r="AX20" i="55" s="1"/>
  <c r="AA22" i="55"/>
  <c r="AB22" i="55"/>
  <c r="AC22" i="55"/>
  <c r="AD22" i="55"/>
  <c r="AI22" i="55"/>
  <c r="AJ22" i="55"/>
  <c r="AK22" i="55"/>
  <c r="AL22" i="55"/>
  <c r="AN22" i="55"/>
  <c r="AO22" i="55"/>
  <c r="AP22" i="55"/>
  <c r="AQ22" i="55"/>
  <c r="AR22" i="55"/>
  <c r="Z21" i="55"/>
  <c r="Z20" i="55" s="1"/>
  <c r="Z189" i="8"/>
  <c r="Z188" i="8" s="1"/>
  <c r="AA189" i="8"/>
  <c r="AA188" i="8" s="1"/>
  <c r="AB189" i="8"/>
  <c r="AB188" i="8" s="1"/>
  <c r="AC189" i="8"/>
  <c r="AC188" i="8" s="1"/>
  <c r="AD189" i="8"/>
  <c r="AD188" i="8" s="1"/>
  <c r="AE189" i="8"/>
  <c r="AE188" i="8" s="1"/>
  <c r="AF189" i="8"/>
  <c r="AF188" i="8" s="1"/>
  <c r="AG189" i="8"/>
  <c r="AG188" i="8" s="1"/>
  <c r="AH189" i="8"/>
  <c r="AH188" i="8" s="1"/>
  <c r="AI189" i="8"/>
  <c r="AI188" i="8" s="1"/>
  <c r="AJ189" i="8"/>
  <c r="AJ188" i="8" s="1"/>
  <c r="AK189" i="8"/>
  <c r="AK188" i="8" s="1"/>
  <c r="AL189" i="8"/>
  <c r="AL188" i="8" s="1"/>
  <c r="AM189" i="8"/>
  <c r="AM188" i="8" s="1"/>
  <c r="AN189" i="8"/>
  <c r="AN188" i="8" s="1"/>
  <c r="AO189" i="8"/>
  <c r="AO188" i="8" s="1"/>
  <c r="AP189" i="8"/>
  <c r="AP188" i="8" s="1"/>
  <c r="AQ189" i="8"/>
  <c r="AQ188" i="8" s="1"/>
  <c r="AR189" i="8"/>
  <c r="AR188" i="8" s="1"/>
  <c r="AS189" i="8"/>
  <c r="AS188" i="8" s="1"/>
  <c r="AT189" i="8"/>
  <c r="AT188" i="8" s="1"/>
  <c r="AU189" i="8"/>
  <c r="AU188" i="8" s="1"/>
  <c r="AV189" i="8"/>
  <c r="AV188" i="8" s="1"/>
  <c r="Z22" i="7"/>
  <c r="Z21" i="7" s="1"/>
  <c r="AA22" i="7"/>
  <c r="AA21" i="7" s="1"/>
  <c r="AB22" i="7"/>
  <c r="AB21" i="7" s="1"/>
  <c r="AC22" i="7"/>
  <c r="AC21" i="7" s="1"/>
  <c r="AD22" i="7"/>
  <c r="AD21" i="7" s="1"/>
  <c r="AE22" i="7"/>
  <c r="AE21" i="7" s="1"/>
  <c r="AF22" i="7"/>
  <c r="AF21" i="7" s="1"/>
  <c r="AG22" i="7"/>
  <c r="AG21" i="7" s="1"/>
  <c r="AH22" i="7"/>
  <c r="AH21" i="7" s="1"/>
  <c r="AI22" i="7"/>
  <c r="AI21" i="7" s="1"/>
  <c r="AJ22" i="7"/>
  <c r="AJ21" i="7" s="1"/>
  <c r="AK22" i="7"/>
  <c r="AK21" i="7" s="1"/>
  <c r="AL22" i="7"/>
  <c r="AL21" i="7" s="1"/>
  <c r="AM22" i="7"/>
  <c r="AM21" i="7" s="1"/>
  <c r="AN22" i="7"/>
  <c r="AN21" i="7" s="1"/>
  <c r="AO22" i="7"/>
  <c r="AO21" i="7" s="1"/>
  <c r="AP22" i="7"/>
  <c r="AP21" i="7" s="1"/>
  <c r="AQ22" i="7"/>
  <c r="AQ21" i="7" s="1"/>
  <c r="AR22" i="7"/>
  <c r="AR21" i="7" s="1"/>
  <c r="AS22" i="7"/>
  <c r="AS21" i="7" s="1"/>
  <c r="AW22" i="7"/>
  <c r="AW21" i="7" s="1"/>
  <c r="AX22" i="7"/>
  <c r="AX23" i="7" s="1"/>
  <c r="Z161" i="5"/>
  <c r="Z160" i="5" s="1"/>
  <c r="AA161" i="5"/>
  <c r="AA160" i="5" s="1"/>
  <c r="AB161" i="5"/>
  <c r="AB160" i="5" s="1"/>
  <c r="AC161" i="5"/>
  <c r="AC160" i="5" s="1"/>
  <c r="AD161" i="5"/>
  <c r="AD160" i="5" s="1"/>
  <c r="AE161" i="5"/>
  <c r="AE160" i="5" s="1"/>
  <c r="AF161" i="5"/>
  <c r="AF160" i="5" s="1"/>
  <c r="AG161" i="5"/>
  <c r="AG160" i="5" s="1"/>
  <c r="AH161" i="5"/>
  <c r="AH160" i="5" s="1"/>
  <c r="AI161" i="5"/>
  <c r="AI160" i="5" s="1"/>
  <c r="AJ161" i="5"/>
  <c r="AJ160" i="5" s="1"/>
  <c r="AN161" i="5"/>
  <c r="AN160" i="5" s="1"/>
  <c r="AO161" i="5"/>
  <c r="AO160" i="5" s="1"/>
  <c r="AP161" i="5"/>
  <c r="AP160" i="5" s="1"/>
  <c r="AQ161" i="5"/>
  <c r="AQ160" i="5" s="1"/>
  <c r="AR161" i="5"/>
  <c r="AR160" i="5" s="1"/>
  <c r="AS161" i="5"/>
  <c r="AS160" i="5" s="1"/>
  <c r="AT161" i="5"/>
  <c r="AT160" i="5" s="1"/>
  <c r="AU161" i="5"/>
  <c r="AU160" i="5" s="1"/>
  <c r="AV161" i="5"/>
  <c r="AV160" i="5" s="1"/>
  <c r="AW161" i="5"/>
  <c r="AW160" i="5" s="1"/>
  <c r="AX161" i="5"/>
  <c r="AX160" i="5" s="1"/>
  <c r="Z133" i="5"/>
  <c r="Z132" i="5" s="1"/>
  <c r="AA133" i="5"/>
  <c r="AA134" i="5" s="1"/>
  <c r="AB133" i="5"/>
  <c r="AB132" i="5" s="1"/>
  <c r="AC133" i="5"/>
  <c r="AC134" i="5" s="1"/>
  <c r="AD133" i="5"/>
  <c r="AD134" i="5" s="1"/>
  <c r="AE133" i="5"/>
  <c r="AE132" i="5" s="1"/>
  <c r="AF133" i="5"/>
  <c r="AF132" i="5" s="1"/>
  <c r="AG133" i="5"/>
  <c r="AG134" i="5" s="1"/>
  <c r="AH133" i="5"/>
  <c r="AH132" i="5" s="1"/>
  <c r="AI133" i="5"/>
  <c r="AI132" i="5" s="1"/>
  <c r="AJ133" i="5"/>
  <c r="AJ132" i="5" s="1"/>
  <c r="AK133" i="5"/>
  <c r="AK132" i="5" s="1"/>
  <c r="AL133" i="5"/>
  <c r="AL134" i="5" s="1"/>
  <c r="AM133" i="5"/>
  <c r="AM134" i="5" s="1"/>
  <c r="AN133" i="5"/>
  <c r="AN132" i="5" s="1"/>
  <c r="AO133" i="5"/>
  <c r="AO132" i="5" s="1"/>
  <c r="AP133" i="5"/>
  <c r="AP132" i="5" s="1"/>
  <c r="AQ133" i="5"/>
  <c r="AQ132" i="5" s="1"/>
  <c r="AR133" i="5"/>
  <c r="AR134" i="5" s="1"/>
  <c r="AS133" i="5"/>
  <c r="AS134" i="5" s="1"/>
  <c r="AT133" i="5"/>
  <c r="AT132" i="5" s="1"/>
  <c r="AU133" i="5"/>
  <c r="AU134" i="5" s="1"/>
  <c r="AV133" i="5"/>
  <c r="AV132" i="5" s="1"/>
  <c r="AW133" i="5"/>
  <c r="AW132" i="5" s="1"/>
  <c r="AX133" i="5"/>
  <c r="AX132" i="5" s="1"/>
  <c r="Z105" i="5"/>
  <c r="Z104" i="5" s="1"/>
  <c r="AA105" i="5"/>
  <c r="AA104" i="5" s="1"/>
  <c r="AB105" i="5"/>
  <c r="AB104" i="5" s="1"/>
  <c r="AC105" i="5"/>
  <c r="AC104" i="5" s="1"/>
  <c r="AD105" i="5"/>
  <c r="AD104" i="5" s="1"/>
  <c r="AE105" i="5"/>
  <c r="AE104" i="5" s="1"/>
  <c r="AF105" i="5"/>
  <c r="AF104" i="5" s="1"/>
  <c r="AG105" i="5"/>
  <c r="AG104" i="5" s="1"/>
  <c r="AH105" i="5"/>
  <c r="AH104" i="5" s="1"/>
  <c r="AI105" i="5"/>
  <c r="AI104" i="5" s="1"/>
  <c r="AJ105" i="5"/>
  <c r="AJ104" i="5" s="1"/>
  <c r="AK105" i="5"/>
  <c r="AK104" i="5" s="1"/>
  <c r="AL105" i="5"/>
  <c r="AL104" i="5" s="1"/>
  <c r="AM105" i="5"/>
  <c r="AM104" i="5" s="1"/>
  <c r="AN105" i="5"/>
  <c r="AN104" i="5" s="1"/>
  <c r="AO105" i="5"/>
  <c r="AO104" i="5" s="1"/>
  <c r="AP105" i="5"/>
  <c r="AP104" i="5" s="1"/>
  <c r="AQ105" i="5"/>
  <c r="AQ104" i="5" s="1"/>
  <c r="AR105" i="5"/>
  <c r="AR104" i="5" s="1"/>
  <c r="AS105" i="5"/>
  <c r="AS104" i="5" s="1"/>
  <c r="AT105" i="5"/>
  <c r="AT104" i="5" s="1"/>
  <c r="AU105" i="5"/>
  <c r="AU104" i="5" s="1"/>
  <c r="AV105" i="5"/>
  <c r="AV104" i="5" s="1"/>
  <c r="AW105" i="5"/>
  <c r="AW104" i="5" s="1"/>
  <c r="Z106" i="5"/>
  <c r="AA106" i="5"/>
  <c r="AB106" i="5"/>
  <c r="AC106" i="5"/>
  <c r="AD106" i="5"/>
  <c r="AE106" i="5"/>
  <c r="AF106" i="5"/>
  <c r="AK106" i="5"/>
  <c r="AM106" i="5"/>
  <c r="AX105" i="5"/>
  <c r="AX104" i="5" s="1"/>
  <c r="Z77" i="5"/>
  <c r="Z76" i="5" s="1"/>
  <c r="AA77" i="5"/>
  <c r="AA76" i="5" s="1"/>
  <c r="AB77" i="5"/>
  <c r="AB76" i="5" s="1"/>
  <c r="AC77" i="5"/>
  <c r="AC76" i="5" s="1"/>
  <c r="AD77" i="5"/>
  <c r="AD76" i="5" s="1"/>
  <c r="AE77" i="5"/>
  <c r="AE76" i="5" s="1"/>
  <c r="AF77" i="5"/>
  <c r="AF76" i="5" s="1"/>
  <c r="AG77" i="5"/>
  <c r="AG76" i="5" s="1"/>
  <c r="AH77" i="5"/>
  <c r="AH76" i="5" s="1"/>
  <c r="AI77" i="5"/>
  <c r="AI76" i="5" s="1"/>
  <c r="AJ77" i="5"/>
  <c r="AJ76" i="5" s="1"/>
  <c r="AK77" i="5"/>
  <c r="AK76" i="5" s="1"/>
  <c r="AL77" i="5"/>
  <c r="AL76" i="5" s="1"/>
  <c r="AM77" i="5"/>
  <c r="AM76" i="5" s="1"/>
  <c r="AN77" i="5"/>
  <c r="AN76" i="5" s="1"/>
  <c r="AO77" i="5"/>
  <c r="AO76" i="5" s="1"/>
  <c r="AP77" i="5"/>
  <c r="AP76" i="5" s="1"/>
  <c r="AQ77" i="5"/>
  <c r="AQ76" i="5" s="1"/>
  <c r="AR77" i="5"/>
  <c r="AR76" i="5" s="1"/>
  <c r="AS77" i="5"/>
  <c r="AS76" i="5" s="1"/>
  <c r="AT77" i="5"/>
  <c r="AT76" i="5" s="1"/>
  <c r="AU77" i="5"/>
  <c r="AU76" i="5" s="1"/>
  <c r="AV77" i="5"/>
  <c r="AV76" i="5" s="1"/>
  <c r="AW77" i="5"/>
  <c r="AW76" i="5" s="1"/>
  <c r="Z78" i="5"/>
  <c r="AA78" i="5"/>
  <c r="AB78" i="5"/>
  <c r="AC78" i="5"/>
  <c r="AD78" i="5"/>
  <c r="AX77" i="5"/>
  <c r="AX76" i="5" s="1"/>
  <c r="Z49" i="5"/>
  <c r="Z48" i="5" s="1"/>
  <c r="AA49" i="5"/>
  <c r="AA48" i="5" s="1"/>
  <c r="AB49" i="5"/>
  <c r="AB48" i="5" s="1"/>
  <c r="AC49" i="5"/>
  <c r="AC48" i="5" s="1"/>
  <c r="AD49" i="5"/>
  <c r="AD48" i="5" s="1"/>
  <c r="AE49" i="5"/>
  <c r="AE48" i="5" s="1"/>
  <c r="AF49" i="5"/>
  <c r="AF48" i="5" s="1"/>
  <c r="AG49" i="5"/>
  <c r="AG48" i="5" s="1"/>
  <c r="AH49" i="5"/>
  <c r="AH48" i="5" s="1"/>
  <c r="AI49" i="5"/>
  <c r="AI48" i="5" s="1"/>
  <c r="AJ49" i="5"/>
  <c r="AJ48" i="5" s="1"/>
  <c r="AK49" i="5"/>
  <c r="AK48" i="5" s="1"/>
  <c r="AL49" i="5"/>
  <c r="AL48" i="5" s="1"/>
  <c r="AM49" i="5"/>
  <c r="AM48" i="5" s="1"/>
  <c r="AN49" i="5"/>
  <c r="AN48" i="5" s="1"/>
  <c r="AO49" i="5"/>
  <c r="AO48" i="5" s="1"/>
  <c r="AP49" i="5"/>
  <c r="AP48" i="5" s="1"/>
  <c r="AQ49" i="5"/>
  <c r="AQ48" i="5" s="1"/>
  <c r="AR49" i="5"/>
  <c r="AR48" i="5" s="1"/>
  <c r="AS49" i="5"/>
  <c r="AS48" i="5" s="1"/>
  <c r="AT49" i="5"/>
  <c r="AT48" i="5" s="1"/>
  <c r="AU49" i="5"/>
  <c r="AU48" i="5" s="1"/>
  <c r="AV49" i="5"/>
  <c r="AV48" i="5" s="1"/>
  <c r="AW49" i="5"/>
  <c r="AW48" i="5" s="1"/>
  <c r="Z50" i="5"/>
  <c r="AA50" i="5"/>
  <c r="AH50" i="5"/>
  <c r="AX49" i="5"/>
  <c r="AX50" i="5" s="1"/>
  <c r="Z21" i="5"/>
  <c r="Z20" i="5" s="1"/>
  <c r="AA21" i="5"/>
  <c r="AA20" i="5" s="1"/>
  <c r="AB21" i="5"/>
  <c r="AB20" i="5" s="1"/>
  <c r="AC21" i="5"/>
  <c r="AC20" i="5" s="1"/>
  <c r="AD21" i="5"/>
  <c r="AD20" i="5" s="1"/>
  <c r="AE21" i="5"/>
  <c r="AE20" i="5" s="1"/>
  <c r="AF21" i="5"/>
  <c r="AF20" i="5" s="1"/>
  <c r="AG21" i="5"/>
  <c r="AG20" i="5" s="1"/>
  <c r="AH21" i="5"/>
  <c r="AH20" i="5" s="1"/>
  <c r="AI21" i="5"/>
  <c r="AI20" i="5" s="1"/>
  <c r="AJ21" i="5"/>
  <c r="AJ20" i="5" s="1"/>
  <c r="AK21" i="5"/>
  <c r="AK20" i="5" s="1"/>
  <c r="AL21" i="5"/>
  <c r="AL20" i="5" s="1"/>
  <c r="AM21" i="5"/>
  <c r="AM20" i="5" s="1"/>
  <c r="AN21" i="5"/>
  <c r="AN20" i="5" s="1"/>
  <c r="AO21" i="5"/>
  <c r="AO20" i="5" s="1"/>
  <c r="AP21" i="5"/>
  <c r="AP20" i="5" s="1"/>
  <c r="AQ21" i="5"/>
  <c r="AQ20" i="5" s="1"/>
  <c r="AR21" i="5"/>
  <c r="AR20" i="5" s="1"/>
  <c r="AS21" i="5"/>
  <c r="AS20" i="5" s="1"/>
  <c r="AT21" i="5"/>
  <c r="AT20" i="5" s="1"/>
  <c r="AU21" i="5"/>
  <c r="AU20" i="5" s="1"/>
  <c r="AV21" i="5"/>
  <c r="AV20" i="5" s="1"/>
  <c r="AW21" i="5"/>
  <c r="AW20" i="5" s="1"/>
  <c r="Z22" i="5"/>
  <c r="AA22" i="5"/>
  <c r="AB22" i="5"/>
  <c r="AX21" i="5"/>
  <c r="AX22" i="5" s="1"/>
  <c r="Z77" i="1"/>
  <c r="Z78" i="1" s="1"/>
  <c r="AA77" i="1"/>
  <c r="AA76" i="1" s="1"/>
  <c r="AB77" i="1"/>
  <c r="AB76" i="1" s="1"/>
  <c r="AC77" i="1"/>
  <c r="AC78" i="1" s="1"/>
  <c r="AD77" i="1"/>
  <c r="AD78" i="1" s="1"/>
  <c r="AE77" i="1"/>
  <c r="AE76" i="1" s="1"/>
  <c r="AF77" i="1"/>
  <c r="AF76" i="1" s="1"/>
  <c r="AG77" i="1"/>
  <c r="AG76" i="1" s="1"/>
  <c r="AH77" i="1"/>
  <c r="AH76" i="1" s="1"/>
  <c r="AL77" i="1"/>
  <c r="AL78" i="1" s="1"/>
  <c r="AM77" i="1"/>
  <c r="AM76" i="1" s="1"/>
  <c r="AN77" i="1"/>
  <c r="AN76" i="1" s="1"/>
  <c r="AO77" i="1"/>
  <c r="AO78" i="1" s="1"/>
  <c r="AP77" i="1"/>
  <c r="AP78" i="1" s="1"/>
  <c r="AQ77" i="1"/>
  <c r="AQ76" i="1" s="1"/>
  <c r="AR77" i="1"/>
  <c r="AR78" i="1" s="1"/>
  <c r="AS77" i="1"/>
  <c r="AS76" i="1" s="1"/>
  <c r="AT77" i="1"/>
  <c r="AT76" i="1" s="1"/>
  <c r="AU77" i="1"/>
  <c r="AU76" i="1" s="1"/>
  <c r="AV77" i="1"/>
  <c r="AV78" i="1" s="1"/>
  <c r="AW77" i="1"/>
  <c r="AW76" i="1" s="1"/>
  <c r="AX77" i="1"/>
  <c r="AX78" i="1" s="1"/>
  <c r="Z49" i="1"/>
  <c r="Z48" i="1" s="1"/>
  <c r="AA49" i="1"/>
  <c r="AA50" i="1" s="1"/>
  <c r="AB49" i="1"/>
  <c r="AB48" i="1" s="1"/>
  <c r="AC49" i="1"/>
  <c r="AC48" i="1" s="1"/>
  <c r="AD49" i="1"/>
  <c r="AD50" i="1" s="1"/>
  <c r="AE49" i="1"/>
  <c r="AE48" i="1" s="1"/>
  <c r="AF49" i="1"/>
  <c r="AF48" i="1" s="1"/>
  <c r="AG49" i="1"/>
  <c r="AG50" i="1" s="1"/>
  <c r="AH49" i="1"/>
  <c r="AH48" i="1" s="1"/>
  <c r="AI49" i="1"/>
  <c r="AI48" i="1" s="1"/>
  <c r="AJ49" i="1"/>
  <c r="AJ50" i="1" s="1"/>
  <c r="AK49" i="1"/>
  <c r="AK48" i="1" s="1"/>
  <c r="AL49" i="1"/>
  <c r="AL48" i="1" s="1"/>
  <c r="AM49" i="1"/>
  <c r="AM48" i="1" s="1"/>
  <c r="AN49" i="1"/>
  <c r="AN48" i="1" s="1"/>
  <c r="AO49" i="1"/>
  <c r="AO48" i="1" s="1"/>
  <c r="AP49" i="1"/>
  <c r="AP50" i="1" s="1"/>
  <c r="AQ49" i="1"/>
  <c r="AQ48" i="1" s="1"/>
  <c r="AR49" i="1"/>
  <c r="AR48" i="1" s="1"/>
  <c r="AS49" i="1"/>
  <c r="AS50" i="1" s="1"/>
  <c r="AT49" i="1"/>
  <c r="AT48" i="1" s="1"/>
  <c r="AU49" i="1"/>
  <c r="AU48" i="1" s="1"/>
  <c r="AV49" i="1"/>
  <c r="AV50" i="1" s="1"/>
  <c r="AW49" i="1"/>
  <c r="AW48" i="1" s="1"/>
  <c r="AX49" i="1"/>
  <c r="AX48" i="1" s="1"/>
  <c r="AA48" i="1"/>
  <c r="AU21" i="1"/>
  <c r="AU22" i="1" s="1"/>
  <c r="AV21" i="1"/>
  <c r="AV22" i="1" s="1"/>
  <c r="AW21" i="1"/>
  <c r="AW20" i="1" s="1"/>
  <c r="AX21" i="1"/>
  <c r="AX20" i="1" s="1"/>
  <c r="BH24" i="41"/>
  <c r="BH25" i="41" s="1"/>
  <c r="BI24" i="41"/>
  <c r="BI25" i="41" s="1"/>
  <c r="AL222" i="40"/>
  <c r="AM222" i="40"/>
  <c r="AN222" i="40"/>
  <c r="AO222" i="40"/>
  <c r="AP222" i="40"/>
  <c r="AP223" i="40" s="1"/>
  <c r="AQ222" i="40"/>
  <c r="AQ223" i="40" s="1"/>
  <c r="AT222" i="40"/>
  <c r="AT223" i="40" s="1"/>
  <c r="AU222" i="40"/>
  <c r="AU223" i="40" s="1"/>
  <c r="AV222" i="40"/>
  <c r="AV223" i="40" s="1"/>
  <c r="AW222" i="40"/>
  <c r="AW223" i="40" s="1"/>
  <c r="AX222" i="40"/>
  <c r="AX223" i="40" s="1"/>
  <c r="AY222" i="40"/>
  <c r="AY223" i="40" s="1"/>
  <c r="AZ222" i="40"/>
  <c r="AZ223" i="40" s="1"/>
  <c r="BA222" i="40"/>
  <c r="BA223" i="40" s="1"/>
  <c r="BB222" i="40"/>
  <c r="BB223" i="40" s="1"/>
  <c r="BC222" i="40"/>
  <c r="BC223" i="40" s="1"/>
  <c r="BD222" i="40"/>
  <c r="BD223" i="40" s="1"/>
  <c r="BE222" i="40"/>
  <c r="BE223" i="40" s="1"/>
  <c r="BF222" i="40"/>
  <c r="BF223" i="40" s="1"/>
  <c r="BG222" i="40"/>
  <c r="BG223" i="40" s="1"/>
  <c r="BH222" i="40"/>
  <c r="BH223" i="40" s="1"/>
  <c r="BI222" i="40"/>
  <c r="BI223" i="40" s="1"/>
  <c r="BJ222" i="40"/>
  <c r="BJ223" i="40" s="1"/>
  <c r="AL179" i="40"/>
  <c r="AM179" i="40"/>
  <c r="AN179" i="40"/>
  <c r="AO179" i="40"/>
  <c r="AP179" i="40"/>
  <c r="AP180" i="40" s="1"/>
  <c r="AQ179" i="40"/>
  <c r="AQ180" i="40" s="1"/>
  <c r="AT179" i="40"/>
  <c r="AT180" i="40" s="1"/>
  <c r="AU179" i="40"/>
  <c r="AU180" i="40" s="1"/>
  <c r="AV179" i="40"/>
  <c r="AV180" i="40" s="1"/>
  <c r="AW179" i="40"/>
  <c r="AW180" i="40" s="1"/>
  <c r="AX179" i="40"/>
  <c r="AX180" i="40" s="1"/>
  <c r="AY179" i="40"/>
  <c r="AY180" i="40" s="1"/>
  <c r="AZ179" i="40"/>
  <c r="AZ180" i="40" s="1"/>
  <c r="BA179" i="40"/>
  <c r="BA180" i="40" s="1"/>
  <c r="BB179" i="40"/>
  <c r="BB180" i="40" s="1"/>
  <c r="BC179" i="40"/>
  <c r="BC180" i="40" s="1"/>
  <c r="BD179" i="40"/>
  <c r="BD180" i="40" s="1"/>
  <c r="BE179" i="40"/>
  <c r="BE180" i="40" s="1"/>
  <c r="BF179" i="40"/>
  <c r="BF180" i="40" s="1"/>
  <c r="BG179" i="40"/>
  <c r="BG180" i="40" s="1"/>
  <c r="BH179" i="40"/>
  <c r="BH180" i="40" s="1"/>
  <c r="BI179" i="40"/>
  <c r="BI180" i="40" s="1"/>
  <c r="BJ179" i="40"/>
  <c r="BJ180" i="40" s="1"/>
  <c r="AL136" i="40"/>
  <c r="AM136" i="40"/>
  <c r="AN136" i="40"/>
  <c r="AO136" i="40"/>
  <c r="AP136" i="40"/>
  <c r="AP137" i="40" s="1"/>
  <c r="AQ136" i="40"/>
  <c r="AQ137" i="40" s="1"/>
  <c r="AT136" i="40"/>
  <c r="AT137" i="40" s="1"/>
  <c r="AU136" i="40"/>
  <c r="AU137" i="40" s="1"/>
  <c r="AV136" i="40"/>
  <c r="AV137" i="40" s="1"/>
  <c r="AW136" i="40"/>
  <c r="AW137" i="40" s="1"/>
  <c r="AX136" i="40"/>
  <c r="AX137" i="40" s="1"/>
  <c r="AY136" i="40"/>
  <c r="AY137" i="40" s="1"/>
  <c r="AZ136" i="40"/>
  <c r="AZ137" i="40" s="1"/>
  <c r="BA136" i="40"/>
  <c r="BA137" i="40" s="1"/>
  <c r="BB136" i="40"/>
  <c r="BB137" i="40" s="1"/>
  <c r="BC136" i="40"/>
  <c r="BC137" i="40" s="1"/>
  <c r="BD136" i="40"/>
  <c r="BD137" i="40" s="1"/>
  <c r="BE136" i="40"/>
  <c r="BE137" i="40" s="1"/>
  <c r="BF136" i="40"/>
  <c r="BF137" i="40" s="1"/>
  <c r="BG136" i="40"/>
  <c r="BG137" i="40" s="1"/>
  <c r="BH136" i="40"/>
  <c r="BH137" i="40" s="1"/>
  <c r="BJ136" i="40"/>
  <c r="BJ137" i="40" s="1"/>
  <c r="BI136" i="40"/>
  <c r="BI137" i="40" s="1"/>
  <c r="AL93" i="40"/>
  <c r="AM93" i="40"/>
  <c r="AN93" i="40"/>
  <c r="AO93" i="40"/>
  <c r="AP93" i="40"/>
  <c r="AP94" i="40" s="1"/>
  <c r="AQ93" i="40"/>
  <c r="AQ94" i="40" s="1"/>
  <c r="AT93" i="40"/>
  <c r="AT94" i="40" s="1"/>
  <c r="AU93" i="40"/>
  <c r="AU94" i="40" s="1"/>
  <c r="AV93" i="40"/>
  <c r="AV94" i="40" s="1"/>
  <c r="AW93" i="40"/>
  <c r="AW94" i="40" s="1"/>
  <c r="AX93" i="40"/>
  <c r="AX94" i="40" s="1"/>
  <c r="AY93" i="40"/>
  <c r="AY94" i="40" s="1"/>
  <c r="AZ93" i="40"/>
  <c r="AZ94" i="40" s="1"/>
  <c r="BA93" i="40"/>
  <c r="BA94" i="40" s="1"/>
  <c r="BB93" i="40"/>
  <c r="BB94" i="40" s="1"/>
  <c r="BC93" i="40"/>
  <c r="BC94" i="40" s="1"/>
  <c r="BD93" i="40"/>
  <c r="BD94" i="40" s="1"/>
  <c r="BE93" i="40"/>
  <c r="BE94" i="40" s="1"/>
  <c r="BF93" i="40"/>
  <c r="BF94" i="40" s="1"/>
  <c r="BG93" i="40"/>
  <c r="BG94" i="40" s="1"/>
  <c r="BH93" i="40"/>
  <c r="BH94" i="40" s="1"/>
  <c r="BI93" i="40"/>
  <c r="BI94" i="40" s="1"/>
  <c r="BJ93" i="40"/>
  <c r="BJ94" i="40" s="1"/>
  <c r="AL45" i="40"/>
  <c r="AL46" i="40" s="1"/>
  <c r="AM45" i="40"/>
  <c r="AM46" i="40" s="1"/>
  <c r="AN45" i="40"/>
  <c r="AN46" i="40" s="1"/>
  <c r="AO45" i="40"/>
  <c r="AO46" i="40" s="1"/>
  <c r="AP45" i="40"/>
  <c r="AP46" i="40" s="1"/>
  <c r="AQ45" i="40"/>
  <c r="AQ46" i="40" s="1"/>
  <c r="AT45" i="40"/>
  <c r="AU45" i="40"/>
  <c r="AU46" i="40" s="1"/>
  <c r="AV45" i="40"/>
  <c r="AV46" i="40" s="1"/>
  <c r="AW45" i="40"/>
  <c r="AW46" i="40" s="1"/>
  <c r="AX45" i="40"/>
  <c r="AX46" i="40" s="1"/>
  <c r="AY45" i="40"/>
  <c r="AY46" i="40" s="1"/>
  <c r="AZ45" i="40"/>
  <c r="AZ46" i="40" s="1"/>
  <c r="BA45" i="40"/>
  <c r="BA46" i="40" s="1"/>
  <c r="BB45" i="40"/>
  <c r="BB46" i="40" s="1"/>
  <c r="BC45" i="40"/>
  <c r="BC46" i="40" s="1"/>
  <c r="BD45" i="40"/>
  <c r="BD46" i="40" s="1"/>
  <c r="BE45" i="40"/>
  <c r="BE46" i="40" s="1"/>
  <c r="BF45" i="40"/>
  <c r="BF46" i="40" s="1"/>
  <c r="BG45" i="40"/>
  <c r="BG46" i="40" s="1"/>
  <c r="BH45" i="40"/>
  <c r="BH46" i="40" s="1"/>
  <c r="BI45" i="40"/>
  <c r="BI46" i="40" s="1"/>
  <c r="BJ45" i="40"/>
  <c r="BJ46" i="40" s="1"/>
  <c r="AL45" i="39"/>
  <c r="AL46" i="39" s="1"/>
  <c r="AM45" i="39"/>
  <c r="AM46" i="39" s="1"/>
  <c r="AN45" i="39"/>
  <c r="AN46" i="39" s="1"/>
  <c r="AO45" i="39"/>
  <c r="AO46" i="39" s="1"/>
  <c r="AP45" i="39"/>
  <c r="AP46" i="39" s="1"/>
  <c r="AQ45" i="39"/>
  <c r="AQ46" i="39" s="1"/>
  <c r="AT45" i="39"/>
  <c r="AU45" i="39"/>
  <c r="AU46" i="39" s="1"/>
  <c r="AV45" i="39"/>
  <c r="AV46" i="39" s="1"/>
  <c r="AW45" i="39"/>
  <c r="AW46" i="39" s="1"/>
  <c r="AX45" i="39"/>
  <c r="AX46" i="39" s="1"/>
  <c r="AY45" i="39"/>
  <c r="AY46" i="39" s="1"/>
  <c r="AZ45" i="39"/>
  <c r="AZ46" i="39" s="1"/>
  <c r="BA45" i="39"/>
  <c r="BA46" i="39" s="1"/>
  <c r="BB45" i="39"/>
  <c r="BB46" i="39" s="1"/>
  <c r="BC45" i="39"/>
  <c r="BC46" i="39" s="1"/>
  <c r="BD45" i="39"/>
  <c r="BD46" i="39" s="1"/>
  <c r="BE45" i="39"/>
  <c r="BE46" i="39" s="1"/>
  <c r="BF45" i="39"/>
  <c r="BF46" i="39" s="1"/>
  <c r="BG45" i="39"/>
  <c r="BG46" i="39" s="1"/>
  <c r="BH45" i="39"/>
  <c r="BH46" i="39" s="1"/>
  <c r="BI45" i="39"/>
  <c r="BI46" i="39" s="1"/>
  <c r="BJ45" i="39"/>
  <c r="BJ46" i="39" s="1"/>
  <c r="AX22" i="55" l="1"/>
  <c r="AP50" i="5"/>
  <c r="AV50" i="5"/>
  <c r="AO50" i="5"/>
  <c r="AH22" i="55"/>
  <c r="AW50" i="5"/>
  <c r="AN50" i="5"/>
  <c r="AR106" i="5"/>
  <c r="AG22" i="55"/>
  <c r="AL106" i="5"/>
  <c r="AU50" i="5"/>
  <c r="AT50" i="5"/>
  <c r="AP106" i="5"/>
  <c r="AF22" i="55"/>
  <c r="AE50" i="5"/>
  <c r="AE22" i="55"/>
  <c r="AM22" i="55"/>
  <c r="AL50" i="5"/>
  <c r="AS106" i="5"/>
  <c r="AM50" i="5"/>
  <c r="AV22" i="55"/>
  <c r="AU22" i="55"/>
  <c r="AJ106" i="5"/>
  <c r="AD50" i="5"/>
  <c r="AQ106" i="5"/>
  <c r="AJ190" i="8"/>
  <c r="AW22" i="55"/>
  <c r="AT22" i="55"/>
  <c r="AI106" i="5"/>
  <c r="AH106" i="5"/>
  <c r="AF50" i="5"/>
  <c r="AU106" i="5"/>
  <c r="AT106" i="5"/>
  <c r="AD132" i="5"/>
  <c r="AS22" i="55"/>
  <c r="AO106" i="5"/>
  <c r="AB50" i="5"/>
  <c r="AV106" i="5"/>
  <c r="AN106" i="5"/>
  <c r="AJ50" i="5"/>
  <c r="AR50" i="5"/>
  <c r="AX48" i="5"/>
  <c r="AC50" i="5"/>
  <c r="AS50" i="5"/>
  <c r="AK50" i="5"/>
  <c r="AG106" i="5"/>
  <c r="AQ50" i="5"/>
  <c r="AI50" i="5"/>
  <c r="AX134" i="5"/>
  <c r="AX21" i="7"/>
  <c r="AR22" i="5"/>
  <c r="AF22" i="5"/>
  <c r="AM22" i="5"/>
  <c r="AI22" i="5"/>
  <c r="AE22" i="5"/>
  <c r="AG22" i="5"/>
  <c r="AH22" i="5"/>
  <c r="AD22" i="5"/>
  <c r="AC22" i="5"/>
  <c r="AG50" i="5"/>
  <c r="AK22" i="5"/>
  <c r="AV22" i="5"/>
  <c r="AP22" i="5"/>
  <c r="AJ22" i="5"/>
  <c r="AP189" i="1"/>
  <c r="AV189" i="1"/>
  <c r="AU188" i="1"/>
  <c r="AU189" i="1"/>
  <c r="AO189" i="1"/>
  <c r="AW188" i="1"/>
  <c r="AW189" i="1"/>
  <c r="AT188" i="1"/>
  <c r="AT189" i="1"/>
  <c r="AN189" i="1"/>
  <c r="AQ188" i="1"/>
  <c r="AQ189" i="1"/>
  <c r="AS189" i="1"/>
  <c r="AM189" i="1"/>
  <c r="AX189" i="1"/>
  <c r="AR189" i="1"/>
  <c r="AL189" i="1"/>
  <c r="AR78" i="5"/>
  <c r="AO22" i="5"/>
  <c r="AU22" i="5"/>
  <c r="AS22" i="5"/>
  <c r="AT22" i="5"/>
  <c r="AN22" i="5"/>
  <c r="AF78" i="5"/>
  <c r="AW22" i="5"/>
  <c r="AQ22" i="5"/>
  <c r="AX50" i="55"/>
  <c r="AX78" i="55"/>
  <c r="AR78" i="55"/>
  <c r="AL22" i="5"/>
  <c r="AH78" i="5"/>
  <c r="AJ48" i="1"/>
  <c r="AD48" i="1"/>
  <c r="AV48" i="1"/>
  <c r="AP76" i="1"/>
  <c r="Z22" i="55"/>
  <c r="AP190" i="8"/>
  <c r="AO162" i="5"/>
  <c r="AV190" i="8"/>
  <c r="AR23" i="7"/>
  <c r="AG23" i="7"/>
  <c r="Z23" i="7"/>
  <c r="AG78" i="5"/>
  <c r="AJ78" i="5"/>
  <c r="AI78" i="5"/>
  <c r="AN78" i="1"/>
  <c r="AE78" i="1"/>
  <c r="AG190" i="8"/>
  <c r="AA190" i="8"/>
  <c r="AF23" i="7"/>
  <c r="Z77" i="7"/>
  <c r="AE23" i="7"/>
  <c r="AL23" i="7"/>
  <c r="AF162" i="5"/>
  <c r="AE78" i="5"/>
  <c r="AL78" i="5"/>
  <c r="AW106" i="5"/>
  <c r="AU78" i="5"/>
  <c r="AD162" i="5"/>
  <c r="AO78" i="5"/>
  <c r="AS162" i="5"/>
  <c r="AS132" i="5"/>
  <c r="AR76" i="1"/>
  <c r="AD76" i="1"/>
  <c r="AC76" i="1"/>
  <c r="AT78" i="1"/>
  <c r="AS23" i="7"/>
  <c r="AQ23" i="7"/>
  <c r="AA23" i="7"/>
  <c r="AM23" i="7"/>
  <c r="AR132" i="5"/>
  <c r="AF134" i="5"/>
  <c r="AN162" i="5"/>
  <c r="AC132" i="5"/>
  <c r="AE162" i="5"/>
  <c r="Z134" i="5"/>
  <c r="AN78" i="5"/>
  <c r="AM78" i="5"/>
  <c r="AT162" i="5"/>
  <c r="AP48" i="1"/>
  <c r="AG78" i="1"/>
  <c r="AG48" i="1"/>
  <c r="AV76" i="1"/>
  <c r="AA78" i="1"/>
  <c r="AT78" i="55"/>
  <c r="AO78" i="55"/>
  <c r="AU76" i="55"/>
  <c r="AF78" i="55"/>
  <c r="AH76" i="55"/>
  <c r="AH188" i="55" s="1"/>
  <c r="AC78" i="55"/>
  <c r="AM190" i="8"/>
  <c r="AE190" i="8"/>
  <c r="AS190" i="8"/>
  <c r="AD190" i="8"/>
  <c r="AQ77" i="7"/>
  <c r="AQ78" i="7"/>
  <c r="AQ79" i="7" s="1"/>
  <c r="AK77" i="7"/>
  <c r="AK78" i="7"/>
  <c r="AK79" i="7" s="1"/>
  <c r="AE77" i="7"/>
  <c r="AR77" i="7"/>
  <c r="AR78" i="7"/>
  <c r="AR79" i="7" s="1"/>
  <c r="AL77" i="7"/>
  <c r="AL78" i="7"/>
  <c r="AL79" i="7" s="1"/>
  <c r="AF77" i="7"/>
  <c r="AP77" i="7"/>
  <c r="AP78" i="7"/>
  <c r="AP79" i="7" s="1"/>
  <c r="AJ77" i="7"/>
  <c r="AJ78" i="7"/>
  <c r="AJ79" i="7" s="1"/>
  <c r="AK23" i="7"/>
  <c r="AO77" i="7"/>
  <c r="AO78" i="7"/>
  <c r="AO79" i="7" s="1"/>
  <c r="AI77" i="7"/>
  <c r="AI78" i="7"/>
  <c r="AI79" i="7" s="1"/>
  <c r="AN77" i="7"/>
  <c r="AN78" i="7"/>
  <c r="AN79" i="7" s="1"/>
  <c r="AH77" i="7"/>
  <c r="AH78" i="7"/>
  <c r="AH79" i="7" s="1"/>
  <c r="AS77" i="7"/>
  <c r="AS78" i="7"/>
  <c r="AS79" i="7" s="1"/>
  <c r="AM77" i="7"/>
  <c r="AM78" i="7"/>
  <c r="AM79" i="7" s="1"/>
  <c r="AG77" i="7"/>
  <c r="AA77" i="7"/>
  <c r="AL132" i="5"/>
  <c r="AU162" i="5"/>
  <c r="AV78" i="5"/>
  <c r="Z162" i="5"/>
  <c r="AK78" i="5"/>
  <c r="AF78" i="1"/>
  <c r="AU78" i="1"/>
  <c r="AQ78" i="55"/>
  <c r="Z78" i="55"/>
  <c r="AN76" i="55"/>
  <c r="AN188" i="55" s="1"/>
  <c r="AE76" i="55"/>
  <c r="AE188" i="55" s="1"/>
  <c r="AL76" i="55"/>
  <c r="AL188" i="55" s="1"/>
  <c r="AK76" i="55"/>
  <c r="AK188" i="55" s="1"/>
  <c r="AB76" i="55"/>
  <c r="AB188" i="55" s="1"/>
  <c r="AW78" i="55"/>
  <c r="AI78" i="55"/>
  <c r="AU190" i="8"/>
  <c r="AO190" i="8"/>
  <c r="AI190" i="8"/>
  <c r="AC190" i="8"/>
  <c r="AT190" i="8"/>
  <c r="AN190" i="8"/>
  <c r="AH190" i="8"/>
  <c r="AB190" i="8"/>
  <c r="AR190" i="8"/>
  <c r="AL190" i="8"/>
  <c r="AF190" i="8"/>
  <c r="Z190" i="8"/>
  <c r="AQ190" i="8"/>
  <c r="AK190" i="8"/>
  <c r="AP23" i="7"/>
  <c r="AJ23" i="7"/>
  <c r="AD23" i="7"/>
  <c r="AO23" i="7"/>
  <c r="AI23" i="7"/>
  <c r="AC23" i="7"/>
  <c r="AH23" i="7"/>
  <c r="AW23" i="7"/>
  <c r="AN23" i="7"/>
  <c r="AB23" i="7"/>
  <c r="AT78" i="5"/>
  <c r="AS78" i="5"/>
  <c r="AM132" i="5"/>
  <c r="AA132" i="5"/>
  <c r="AP134" i="5"/>
  <c r="AJ162" i="5"/>
  <c r="AV134" i="5"/>
  <c r="AW78" i="5"/>
  <c r="AQ78" i="5"/>
  <c r="AG132" i="5"/>
  <c r="AJ134" i="5"/>
  <c r="AU132" i="5"/>
  <c r="AO134" i="5"/>
  <c r="AI134" i="5"/>
  <c r="AX162" i="5"/>
  <c r="AR162" i="5"/>
  <c r="AI162" i="5"/>
  <c r="AC162" i="5"/>
  <c r="AT134" i="5"/>
  <c r="AN134" i="5"/>
  <c r="AH134" i="5"/>
  <c r="AB134" i="5"/>
  <c r="AW162" i="5"/>
  <c r="AQ162" i="5"/>
  <c r="AH162" i="5"/>
  <c r="AB162" i="5"/>
  <c r="AX20" i="5"/>
  <c r="AV162" i="5"/>
  <c r="AP162" i="5"/>
  <c r="AG162" i="5"/>
  <c r="AA162" i="5"/>
  <c r="AP78" i="5"/>
  <c r="AW134" i="5"/>
  <c r="AQ134" i="5"/>
  <c r="AK134" i="5"/>
  <c r="AE134" i="5"/>
  <c r="AM188" i="1"/>
  <c r="AM50" i="1"/>
  <c r="AO76" i="1"/>
  <c r="AX76" i="1"/>
  <c r="AS48" i="1"/>
  <c r="AW22" i="1"/>
  <c r="Z76" i="1"/>
  <c r="AX50" i="1"/>
  <c r="AR50" i="1"/>
  <c r="AL50" i="1"/>
  <c r="AF50" i="1"/>
  <c r="Z50" i="1"/>
  <c r="AS78" i="1"/>
  <c r="AM78" i="1"/>
  <c r="AV20" i="1"/>
  <c r="AN188" i="1"/>
  <c r="AW50" i="1"/>
  <c r="AQ50" i="1"/>
  <c r="AK50" i="1"/>
  <c r="AE50" i="1"/>
  <c r="AL76" i="1"/>
  <c r="AW78" i="1"/>
  <c r="AQ78" i="1"/>
  <c r="AH78" i="1"/>
  <c r="AB78" i="1"/>
  <c r="AU50" i="1"/>
  <c r="AO50" i="1"/>
  <c r="AI50" i="1"/>
  <c r="AC50" i="1"/>
  <c r="AT50" i="1"/>
  <c r="AN50" i="1"/>
  <c r="AH50" i="1"/>
  <c r="AB50" i="1"/>
  <c r="AJ76" i="55"/>
  <c r="AJ188" i="55" s="1"/>
  <c r="AD76" i="55"/>
  <c r="AD188" i="55" s="1"/>
  <c r="AM78" i="55"/>
  <c r="AG78" i="55"/>
  <c r="AA78" i="55"/>
  <c r="AV78" i="55"/>
  <c r="AP78" i="55"/>
  <c r="AS76" i="55"/>
  <c r="AW50" i="55"/>
  <c r="AV50" i="55"/>
  <c r="AU50" i="55"/>
  <c r="AU20" i="1"/>
  <c r="AG247" i="55"/>
  <c r="AH247" i="55"/>
  <c r="AI247" i="55"/>
  <c r="AJ247" i="55"/>
  <c r="AK247" i="55"/>
  <c r="AL247" i="55"/>
  <c r="AM247" i="55"/>
  <c r="AN247" i="55"/>
  <c r="AO247" i="55"/>
  <c r="AP247" i="55"/>
  <c r="AQ247" i="55"/>
  <c r="AR247" i="55"/>
  <c r="AS247" i="55"/>
  <c r="AT247" i="55"/>
  <c r="AU247" i="55"/>
  <c r="AV247" i="55"/>
  <c r="AW247" i="55"/>
  <c r="AR50" i="55"/>
  <c r="AS50" i="55"/>
  <c r="AT50" i="55"/>
  <c r="AX188" i="1" l="1"/>
  <c r="AS188" i="1"/>
  <c r="AR188" i="1"/>
  <c r="AP188" i="1"/>
  <c r="AV188" i="1"/>
  <c r="AL188" i="1"/>
  <c r="AO188" i="1"/>
  <c r="AX249" i="55"/>
  <c r="AX248" i="55" s="1"/>
  <c r="AX250" i="55" l="1"/>
  <c r="AX246" i="55"/>
  <c r="AX102" i="55"/>
  <c r="AX74" i="55"/>
  <c r="AX46" i="55"/>
  <c r="AX18" i="55"/>
  <c r="AX130" i="55" s="1"/>
  <c r="AX47" i="7"/>
  <c r="AX19" i="7"/>
  <c r="AX46" i="5"/>
  <c r="AX74" i="5" s="1"/>
  <c r="AX102" i="5" s="1"/>
  <c r="AX186" i="5"/>
  <c r="AX130" i="5"/>
  <c r="AX22" i="1"/>
  <c r="AX158" i="1"/>
  <c r="AX214" i="1" s="1"/>
  <c r="AX102" i="1"/>
  <c r="AX130" i="1" s="1"/>
  <c r="AX74" i="1"/>
  <c r="AX46" i="1"/>
  <c r="BJ173" i="39"/>
  <c r="BJ131" i="39"/>
  <c r="BJ89" i="39"/>
  <c r="AX190" i="1" l="1"/>
  <c r="AX186" i="1"/>
  <c r="Z252" i="55"/>
  <c r="AA252" i="55"/>
  <c r="AB252" i="55"/>
  <c r="AC252" i="55"/>
  <c r="AD252" i="55"/>
  <c r="AF252" i="55"/>
  <c r="AG252" i="55"/>
  <c r="AH252" i="55"/>
  <c r="AI252" i="55"/>
  <c r="AJ252" i="55"/>
  <c r="AK252" i="55"/>
  <c r="AL252" i="55"/>
  <c r="AM252" i="55"/>
  <c r="AN252" i="55"/>
  <c r="AO252" i="55"/>
  <c r="AP252" i="55"/>
  <c r="AQ252" i="55"/>
  <c r="AR252" i="55"/>
  <c r="AS252" i="55"/>
  <c r="AT252" i="55"/>
  <c r="AU252" i="55"/>
  <c r="AV252" i="55"/>
  <c r="Z253" i="55"/>
  <c r="AA253" i="55"/>
  <c r="AB253" i="55"/>
  <c r="AC253" i="55"/>
  <c r="AD253" i="55"/>
  <c r="AF253" i="55"/>
  <c r="AG253" i="55"/>
  <c r="AH253" i="55"/>
  <c r="AI253" i="55"/>
  <c r="AJ253" i="55"/>
  <c r="AK253" i="55"/>
  <c r="AL253" i="55"/>
  <c r="AM253" i="55"/>
  <c r="AN253" i="55"/>
  <c r="AO253" i="55"/>
  <c r="AP253" i="55"/>
  <c r="AQ253" i="55"/>
  <c r="AR253" i="55"/>
  <c r="AS253" i="55"/>
  <c r="AT253" i="55"/>
  <c r="AU253" i="55"/>
  <c r="AV253" i="55"/>
  <c r="Z254" i="55"/>
  <c r="AA254" i="55"/>
  <c r="AB254" i="55"/>
  <c r="AC254" i="55"/>
  <c r="AD254" i="55"/>
  <c r="AF254" i="55"/>
  <c r="AG254" i="55"/>
  <c r="AH254" i="55"/>
  <c r="AI254" i="55"/>
  <c r="AJ254" i="55"/>
  <c r="AK254" i="55"/>
  <c r="AL254" i="55"/>
  <c r="AM254" i="55"/>
  <c r="AN254" i="55"/>
  <c r="AO254" i="55"/>
  <c r="AP254" i="55"/>
  <c r="AQ254" i="55"/>
  <c r="AR254" i="55"/>
  <c r="AS254" i="55"/>
  <c r="AT254" i="55"/>
  <c r="AU254" i="55"/>
  <c r="AV254" i="55"/>
  <c r="Z255" i="55"/>
  <c r="AA255" i="55"/>
  <c r="AB255" i="55"/>
  <c r="AC255" i="55"/>
  <c r="AD255" i="55"/>
  <c r="AF255" i="55"/>
  <c r="AG255" i="55"/>
  <c r="AH255" i="55"/>
  <c r="AI255" i="55"/>
  <c r="AJ255" i="55"/>
  <c r="AK255" i="55"/>
  <c r="AL255" i="55"/>
  <c r="AM255" i="55"/>
  <c r="AN255" i="55"/>
  <c r="AO255" i="55"/>
  <c r="AP255" i="55"/>
  <c r="AQ255" i="55"/>
  <c r="AR255" i="55"/>
  <c r="AS255" i="55"/>
  <c r="AT255" i="55"/>
  <c r="AU255" i="55"/>
  <c r="AV255" i="55"/>
  <c r="AW253" i="55"/>
  <c r="AW254" i="55"/>
  <c r="AW255" i="55"/>
  <c r="AW252" i="55"/>
  <c r="Z247" i="55"/>
  <c r="AA247" i="55"/>
  <c r="AB247" i="55"/>
  <c r="AC247" i="55"/>
  <c r="AD247" i="55"/>
  <c r="Z221" i="8"/>
  <c r="AI221" i="8"/>
  <c r="AJ221" i="8"/>
  <c r="AK221" i="8"/>
  <c r="AL221" i="8"/>
  <c r="AM221" i="8"/>
  <c r="AN221" i="8"/>
  <c r="AO221" i="8"/>
  <c r="AP221" i="8"/>
  <c r="AQ221" i="8"/>
  <c r="AR221" i="8"/>
  <c r="AS221" i="8"/>
  <c r="AT221" i="8"/>
  <c r="AU221" i="8"/>
  <c r="AV221" i="8"/>
  <c r="Z222" i="8"/>
  <c r="AI222" i="8"/>
  <c r="AJ222" i="8"/>
  <c r="AK222" i="8"/>
  <c r="AL222" i="8"/>
  <c r="AM222" i="8"/>
  <c r="AN222" i="8"/>
  <c r="AO222" i="8"/>
  <c r="AP222" i="8"/>
  <c r="AQ222" i="8"/>
  <c r="AR222" i="8"/>
  <c r="AS222" i="8"/>
  <c r="AT222" i="8"/>
  <c r="AU222" i="8"/>
  <c r="AV222" i="8"/>
  <c r="Z223" i="8"/>
  <c r="AI223" i="8"/>
  <c r="AJ223" i="8"/>
  <c r="AK223" i="8"/>
  <c r="AL223" i="8"/>
  <c r="AM223" i="8"/>
  <c r="AN223" i="8"/>
  <c r="AO223" i="8"/>
  <c r="AP223" i="8"/>
  <c r="AQ223" i="8"/>
  <c r="AR223" i="8"/>
  <c r="AS223" i="8"/>
  <c r="AT223" i="8"/>
  <c r="AU223" i="8"/>
  <c r="AV223" i="8"/>
  <c r="Z220" i="8"/>
  <c r="AA220" i="8"/>
  <c r="AI220" i="8"/>
  <c r="AJ220" i="8"/>
  <c r="AK220" i="8"/>
  <c r="AL220" i="8"/>
  <c r="AM220" i="8"/>
  <c r="AN220" i="8"/>
  <c r="AO220" i="8"/>
  <c r="AP220" i="8"/>
  <c r="AQ220" i="8"/>
  <c r="AR220" i="8"/>
  <c r="AS220" i="8"/>
  <c r="AT220" i="8"/>
  <c r="AU220" i="8"/>
  <c r="AV220" i="8"/>
  <c r="Z81" i="7"/>
  <c r="Z76" i="7"/>
  <c r="Z167" i="1"/>
  <c r="AA167" i="1"/>
  <c r="AE167" i="1"/>
  <c r="AF167" i="1"/>
  <c r="AG167" i="1"/>
  <c r="AH167" i="1"/>
  <c r="Z166" i="1"/>
  <c r="AA166" i="1"/>
  <c r="AE166" i="1"/>
  <c r="AF166" i="1"/>
  <c r="AG166" i="1"/>
  <c r="AH166" i="1"/>
  <c r="Z165" i="1"/>
  <c r="AA165" i="1"/>
  <c r="AE165" i="1"/>
  <c r="AF165" i="1"/>
  <c r="AG165" i="1"/>
  <c r="AH165" i="1"/>
  <c r="Z164" i="1"/>
  <c r="AA164" i="1"/>
  <c r="AE164" i="1"/>
  <c r="AF164" i="1"/>
  <c r="AG164" i="1"/>
  <c r="AH164" i="1"/>
  <c r="Z159" i="1"/>
  <c r="AA159" i="1"/>
  <c r="AE159" i="1"/>
  <c r="AF159" i="1"/>
  <c r="AG159" i="1"/>
  <c r="AH159" i="1"/>
  <c r="AU217" i="8" l="1"/>
  <c r="AO217" i="8"/>
  <c r="AI217" i="8"/>
  <c r="AJ217" i="8"/>
  <c r="AT217" i="8"/>
  <c r="AF249" i="55"/>
  <c r="AC249" i="55"/>
  <c r="AC250" i="55" s="1"/>
  <c r="AR217" i="8"/>
  <c r="AL217" i="8"/>
  <c r="AS217" i="8"/>
  <c r="AM249" i="55"/>
  <c r="AG249" i="55"/>
  <c r="AG248" i="55" s="1"/>
  <c r="AR249" i="55"/>
  <c r="AL249" i="55"/>
  <c r="AS249" i="55"/>
  <c r="AW249" i="55"/>
  <c r="AW250" i="55" s="1"/>
  <c r="AQ249" i="55"/>
  <c r="AK249" i="55"/>
  <c r="AD249" i="55"/>
  <c r="AD250" i="55" s="1"/>
  <c r="AV249" i="55"/>
  <c r="AJ249" i="55"/>
  <c r="Z249" i="55"/>
  <c r="Z250" i="55" s="1"/>
  <c r="AU249" i="55"/>
  <c r="AO249" i="55"/>
  <c r="AI249" i="55"/>
  <c r="AB249" i="55"/>
  <c r="AB248" i="55" s="1"/>
  <c r="AP249" i="55"/>
  <c r="AT249" i="55"/>
  <c r="AN249" i="55"/>
  <c r="AH249" i="55"/>
  <c r="AV217" i="8"/>
  <c r="AP217" i="8"/>
  <c r="Z217" i="8"/>
  <c r="AA249" i="55"/>
  <c r="AA248" i="55" s="1"/>
  <c r="AQ217" i="8"/>
  <c r="AK217" i="8"/>
  <c r="AN217" i="8"/>
  <c r="AM217" i="8"/>
  <c r="Y49" i="1"/>
  <c r="Y48" i="1" s="1"/>
  <c r="X49" i="1"/>
  <c r="X48" i="1" s="1"/>
  <c r="W49" i="1"/>
  <c r="W50" i="1" s="1"/>
  <c r="V49" i="1"/>
  <c r="V50" i="1" s="1"/>
  <c r="U49" i="1"/>
  <c r="U48" i="1" s="1"/>
  <c r="T49" i="1"/>
  <c r="T50" i="1" s="1"/>
  <c r="S49" i="1"/>
  <c r="S48" i="1" s="1"/>
  <c r="R49" i="1"/>
  <c r="R48" i="1" s="1"/>
  <c r="Q49" i="1"/>
  <c r="Q50" i="1" s="1"/>
  <c r="P49" i="1"/>
  <c r="P50" i="1" s="1"/>
  <c r="O49" i="1"/>
  <c r="O50" i="1" s="1"/>
  <c r="N49" i="1"/>
  <c r="N50" i="1" s="1"/>
  <c r="M49" i="1"/>
  <c r="M50" i="1" s="1"/>
  <c r="L49" i="1"/>
  <c r="L48" i="1" s="1"/>
  <c r="K49" i="1"/>
  <c r="K50" i="1" s="1"/>
  <c r="J49" i="1"/>
  <c r="J50" i="1" s="1"/>
  <c r="I49" i="1"/>
  <c r="I50" i="1" s="1"/>
  <c r="H49" i="1"/>
  <c r="H50" i="1" s="1"/>
  <c r="G49" i="1"/>
  <c r="G50" i="1" s="1"/>
  <c r="F49" i="1"/>
  <c r="F48" i="1" s="1"/>
  <c r="E49" i="1"/>
  <c r="E50" i="1" s="1"/>
  <c r="D49" i="1"/>
  <c r="D50" i="1" s="1"/>
  <c r="C49" i="1"/>
  <c r="C48" i="1" s="1"/>
  <c r="B49" i="1"/>
  <c r="B50" i="1" s="1"/>
  <c r="AC248" i="55" l="1"/>
  <c r="AB250" i="55"/>
  <c r="AA250" i="55"/>
  <c r="AD248" i="55"/>
  <c r="AG250" i="55"/>
  <c r="AP250" i="55"/>
  <c r="AP248" i="55"/>
  <c r="AJ250" i="55"/>
  <c r="AJ248" i="55"/>
  <c r="AS248" i="55"/>
  <c r="AS250" i="55"/>
  <c r="AV250" i="55"/>
  <c r="AV248" i="55"/>
  <c r="AL250" i="55"/>
  <c r="AL248" i="55"/>
  <c r="AW248" i="55"/>
  <c r="AN250" i="55"/>
  <c r="AN248" i="55"/>
  <c r="AO250" i="55"/>
  <c r="AO248" i="55"/>
  <c r="AK250" i="55"/>
  <c r="AK248" i="55"/>
  <c r="Z248" i="55"/>
  <c r="AH250" i="55"/>
  <c r="AH248" i="55"/>
  <c r="AI250" i="55"/>
  <c r="AI248" i="55"/>
  <c r="AR250" i="55"/>
  <c r="AR248" i="55"/>
  <c r="AT250" i="55"/>
  <c r="AT248" i="55"/>
  <c r="AU250" i="55"/>
  <c r="AU248" i="55"/>
  <c r="AQ250" i="55"/>
  <c r="AQ248" i="55"/>
  <c r="AM250" i="55"/>
  <c r="AM248" i="55"/>
  <c r="DA47" i="1"/>
  <c r="E48" i="1"/>
  <c r="O48" i="1"/>
  <c r="Q48" i="1"/>
  <c r="G48" i="1"/>
  <c r="P48" i="1"/>
  <c r="U50" i="1"/>
  <c r="I48" i="1"/>
  <c r="W48" i="1"/>
  <c r="K48" i="1"/>
  <c r="C50" i="1"/>
  <c r="D48" i="1"/>
  <c r="M48" i="1"/>
  <c r="V48" i="1"/>
  <c r="S50" i="1"/>
  <c r="J48" i="1"/>
  <c r="Y50" i="1"/>
  <c r="B48" i="1"/>
  <c r="H48" i="1"/>
  <c r="N48" i="1"/>
  <c r="T48" i="1"/>
  <c r="F50" i="1"/>
  <c r="L50" i="1"/>
  <c r="R50" i="1"/>
  <c r="X50" i="1"/>
  <c r="AT21" i="1" l="1"/>
  <c r="AT215" i="8"/>
  <c r="AT22" i="1" l="1"/>
  <c r="AT20" i="1"/>
  <c r="AT216" i="8"/>
  <c r="AT218" i="8"/>
  <c r="DC19" i="55"/>
  <c r="DD19" i="55"/>
  <c r="DE19" i="55"/>
  <c r="DF19" i="55"/>
  <c r="DG19" i="55"/>
  <c r="DH19" i="55"/>
  <c r="DI19" i="55"/>
  <c r="DJ19" i="55"/>
  <c r="DK19" i="55"/>
  <c r="DL19" i="55"/>
  <c r="DM19" i="55"/>
  <c r="DN19" i="55"/>
  <c r="DO19" i="55"/>
  <c r="DP19" i="55"/>
  <c r="DQ19" i="55"/>
  <c r="DR19" i="55"/>
  <c r="DS19" i="55"/>
  <c r="DT19" i="55"/>
  <c r="DU19" i="55"/>
  <c r="DV19" i="55"/>
  <c r="DW19" i="55"/>
  <c r="DX19" i="55"/>
  <c r="DY19" i="55"/>
  <c r="DZ19" i="55"/>
  <c r="EA19" i="55"/>
  <c r="EB19" i="55"/>
  <c r="EC19" i="55"/>
  <c r="ED19" i="55"/>
  <c r="EE19" i="55"/>
  <c r="EF19" i="55"/>
  <c r="DA103" i="55" l="1"/>
  <c r="AW246" i="55"/>
  <c r="AW102" i="55"/>
  <c r="AW74" i="55"/>
  <c r="AW46" i="55"/>
  <c r="AW18" i="55"/>
  <c r="AW130" i="55" s="1"/>
  <c r="AW214" i="8"/>
  <c r="AW159" i="8"/>
  <c r="AW47" i="7"/>
  <c r="AW19" i="7"/>
  <c r="AW46" i="5"/>
  <c r="AW74" i="5" s="1"/>
  <c r="AW102" i="5" s="1"/>
  <c r="AW186" i="5"/>
  <c r="AW130" i="5"/>
  <c r="AW158" i="1"/>
  <c r="AW214" i="1" s="1"/>
  <c r="AW102" i="1"/>
  <c r="AW130" i="1" s="1"/>
  <c r="AW74" i="1"/>
  <c r="AW46" i="1"/>
  <c r="BI215" i="39"/>
  <c r="BI173" i="39"/>
  <c r="BI131" i="39"/>
  <c r="BI89" i="39"/>
  <c r="AW186" i="1" l="1"/>
  <c r="Y21" i="1"/>
  <c r="Y20" i="1" s="1"/>
  <c r="X21" i="1"/>
  <c r="X20" i="1" s="1"/>
  <c r="W21" i="1"/>
  <c r="W22" i="1" s="1"/>
  <c r="V21" i="1"/>
  <c r="V22" i="1" s="1"/>
  <c r="U21" i="1"/>
  <c r="U22" i="1" s="1"/>
  <c r="T21" i="1"/>
  <c r="T22" i="1" s="1"/>
  <c r="S21" i="1"/>
  <c r="S20" i="1" s="1"/>
  <c r="R21" i="1"/>
  <c r="R22" i="1" s="1"/>
  <c r="Q21" i="1"/>
  <c r="Q22" i="1" s="1"/>
  <c r="P21" i="1"/>
  <c r="P22" i="1" s="1"/>
  <c r="O21" i="1"/>
  <c r="O22" i="1" s="1"/>
  <c r="N21" i="1"/>
  <c r="N22" i="1" s="1"/>
  <c r="M21" i="1"/>
  <c r="M20" i="1" s="1"/>
  <c r="L21" i="1"/>
  <c r="L22" i="1" s="1"/>
  <c r="K21" i="1"/>
  <c r="K22" i="1" s="1"/>
  <c r="J21" i="1"/>
  <c r="J22" i="1" s="1"/>
  <c r="I21" i="1"/>
  <c r="I22" i="1" s="1"/>
  <c r="H21" i="1"/>
  <c r="H22" i="1" s="1"/>
  <c r="G21" i="1"/>
  <c r="G20" i="1" s="1"/>
  <c r="F21" i="1"/>
  <c r="F22" i="1" s="1"/>
  <c r="E21" i="1"/>
  <c r="E22" i="1" s="1"/>
  <c r="D21" i="1"/>
  <c r="D22" i="1" s="1"/>
  <c r="C21" i="1"/>
  <c r="C22" i="1" s="1"/>
  <c r="B21" i="1"/>
  <c r="B22" i="1" s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G221" i="1" s="1"/>
  <c r="DF25" i="1"/>
  <c r="DE25" i="1"/>
  <c r="DD25" i="1"/>
  <c r="DC25" i="1"/>
  <c r="DB25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EE220" i="1" l="1"/>
  <c r="DX221" i="1"/>
  <c r="ED221" i="1"/>
  <c r="DE222" i="1"/>
  <c r="DK222" i="1"/>
  <c r="DQ222" i="1"/>
  <c r="DW222" i="1"/>
  <c r="EC222" i="1"/>
  <c r="DD223" i="1"/>
  <c r="DJ223" i="1"/>
  <c r="DP223" i="1"/>
  <c r="DV223" i="1"/>
  <c r="EB223" i="1"/>
  <c r="DY220" i="1"/>
  <c r="DB220" i="1"/>
  <c r="EF220" i="1"/>
  <c r="EE221" i="1"/>
  <c r="DL222" i="1"/>
  <c r="DR222" i="1"/>
  <c r="DX222" i="1"/>
  <c r="ED222" i="1"/>
  <c r="DE223" i="1"/>
  <c r="DK223" i="1"/>
  <c r="DQ223" i="1"/>
  <c r="DW223" i="1"/>
  <c r="EC223" i="1"/>
  <c r="DG220" i="1"/>
  <c r="DF221" i="1"/>
  <c r="DH220" i="1"/>
  <c r="DZ220" i="1"/>
  <c r="DS221" i="1"/>
  <c r="DO220" i="1"/>
  <c r="DU220" i="1"/>
  <c r="EA220" i="1"/>
  <c r="DB221" i="1"/>
  <c r="DH221" i="1"/>
  <c r="DN221" i="1"/>
  <c r="DT221" i="1"/>
  <c r="DZ221" i="1"/>
  <c r="EF221" i="1"/>
  <c r="DG222" i="1"/>
  <c r="DM222" i="1"/>
  <c r="DS222" i="1"/>
  <c r="DY222" i="1"/>
  <c r="EE222" i="1"/>
  <c r="DF223" i="1"/>
  <c r="DL223" i="1"/>
  <c r="DR223" i="1"/>
  <c r="DX223" i="1"/>
  <c r="ED223" i="1"/>
  <c r="DM220" i="1"/>
  <c r="DR221" i="1"/>
  <c r="DN220" i="1"/>
  <c r="DY221" i="1"/>
  <c r="DI220" i="1"/>
  <c r="DD220" i="1"/>
  <c r="DJ220" i="1"/>
  <c r="DP220" i="1"/>
  <c r="DV220" i="1"/>
  <c r="EB220" i="1"/>
  <c r="DC221" i="1"/>
  <c r="DI221" i="1"/>
  <c r="DO221" i="1"/>
  <c r="DU221" i="1"/>
  <c r="EA221" i="1"/>
  <c r="DB222" i="1"/>
  <c r="DH222" i="1"/>
  <c r="DN222" i="1"/>
  <c r="DT222" i="1"/>
  <c r="DZ222" i="1"/>
  <c r="EF222" i="1"/>
  <c r="DG223" i="1"/>
  <c r="DM223" i="1"/>
  <c r="DS223" i="1"/>
  <c r="DY223" i="1"/>
  <c r="EE223" i="1"/>
  <c r="DL221" i="1"/>
  <c r="DT220" i="1"/>
  <c r="DM221" i="1"/>
  <c r="DC220" i="1"/>
  <c r="DE220" i="1"/>
  <c r="DK220" i="1"/>
  <c r="DQ220" i="1"/>
  <c r="DW220" i="1"/>
  <c r="EC220" i="1"/>
  <c r="DD221" i="1"/>
  <c r="DJ221" i="1"/>
  <c r="DP221" i="1"/>
  <c r="DV221" i="1"/>
  <c r="EB221" i="1"/>
  <c r="DC222" i="1"/>
  <c r="DI222" i="1"/>
  <c r="DO222" i="1"/>
  <c r="DU222" i="1"/>
  <c r="EA222" i="1"/>
  <c r="DB223" i="1"/>
  <c r="DH223" i="1"/>
  <c r="DN223" i="1"/>
  <c r="DT223" i="1"/>
  <c r="DZ223" i="1"/>
  <c r="EF223" i="1"/>
  <c r="DS220" i="1"/>
  <c r="DF222" i="1"/>
  <c r="DF220" i="1"/>
  <c r="DL220" i="1"/>
  <c r="DR220" i="1"/>
  <c r="DX220" i="1"/>
  <c r="ED220" i="1"/>
  <c r="DE221" i="1"/>
  <c r="DK221" i="1"/>
  <c r="DQ221" i="1"/>
  <c r="DW221" i="1"/>
  <c r="EC221" i="1"/>
  <c r="DD222" i="1"/>
  <c r="DJ222" i="1"/>
  <c r="DP222" i="1"/>
  <c r="DV222" i="1"/>
  <c r="EB222" i="1"/>
  <c r="DC223" i="1"/>
  <c r="DI223" i="1"/>
  <c r="DO223" i="1"/>
  <c r="DU223" i="1"/>
  <c r="EA223" i="1"/>
  <c r="DA19" i="1"/>
  <c r="DA24" i="1"/>
  <c r="DA27" i="1"/>
  <c r="DA25" i="1"/>
  <c r="DA26" i="1"/>
  <c r="I20" i="1"/>
  <c r="B20" i="1"/>
  <c r="K20" i="1"/>
  <c r="N20" i="1"/>
  <c r="W20" i="1"/>
  <c r="DB21" i="1"/>
  <c r="Q20" i="1"/>
  <c r="D20" i="1"/>
  <c r="E20" i="1"/>
  <c r="P20" i="1"/>
  <c r="Y22" i="1"/>
  <c r="H20" i="1"/>
  <c r="T20" i="1"/>
  <c r="G22" i="1"/>
  <c r="J20" i="1"/>
  <c r="V20" i="1"/>
  <c r="C20" i="1"/>
  <c r="U20" i="1"/>
  <c r="M22" i="1"/>
  <c r="O20" i="1"/>
  <c r="S22" i="1"/>
  <c r="DG21" i="1"/>
  <c r="DD21" i="1"/>
  <c r="DP21" i="1"/>
  <c r="DV21" i="1"/>
  <c r="EB21" i="1"/>
  <c r="DJ21" i="1"/>
  <c r="DL21" i="1"/>
  <c r="DR21" i="1"/>
  <c r="DX21" i="1"/>
  <c r="ED21" i="1"/>
  <c r="DT21" i="1"/>
  <c r="DM21" i="1"/>
  <c r="DQ21" i="1"/>
  <c r="DS21" i="1"/>
  <c r="EE21" i="1"/>
  <c r="DH21" i="1"/>
  <c r="DN21" i="1"/>
  <c r="DZ21" i="1"/>
  <c r="DY21" i="1"/>
  <c r="EF21" i="1"/>
  <c r="DC21" i="1"/>
  <c r="DI21" i="1"/>
  <c r="DO21" i="1"/>
  <c r="DU21" i="1"/>
  <c r="EA21" i="1"/>
  <c r="DE21" i="1"/>
  <c r="EC21" i="1"/>
  <c r="DW21" i="1"/>
  <c r="DK21" i="1"/>
  <c r="DF21" i="1"/>
  <c r="R20" i="1"/>
  <c r="F20" i="1"/>
  <c r="L20" i="1"/>
  <c r="X22" i="1"/>
  <c r="Z215" i="8"/>
  <c r="ED217" i="1" l="1"/>
  <c r="ED216" i="1" s="1"/>
  <c r="DI217" i="1"/>
  <c r="DI216" i="1" s="1"/>
  <c r="EA217" i="1"/>
  <c r="EA216" i="1" s="1"/>
  <c r="DL217" i="1"/>
  <c r="DL216" i="1" s="1"/>
  <c r="DY217" i="1"/>
  <c r="DY216" i="1" s="1"/>
  <c r="DP217" i="1"/>
  <c r="DP216" i="1" s="1"/>
  <c r="DT217" i="1"/>
  <c r="DT216" i="1" s="1"/>
  <c r="DG217" i="1"/>
  <c r="DG216" i="1" s="1"/>
  <c r="DF217" i="1"/>
  <c r="DF216" i="1" s="1"/>
  <c r="DQ217" i="1"/>
  <c r="DQ216" i="1" s="1"/>
  <c r="DV217" i="1"/>
  <c r="DV216" i="1" s="1"/>
  <c r="DD217" i="1"/>
  <c r="DD216" i="1" s="1"/>
  <c r="DO217" i="1"/>
  <c r="DO216" i="1" s="1"/>
  <c r="DS217" i="1"/>
  <c r="DS216" i="1" s="1"/>
  <c r="DU217" i="1"/>
  <c r="DU216" i="1" s="1"/>
  <c r="DX217" i="1"/>
  <c r="DX216" i="1" s="1"/>
  <c r="DC217" i="1"/>
  <c r="DC216" i="1" s="1"/>
  <c r="DN217" i="1"/>
  <c r="DN216" i="1" s="1"/>
  <c r="DH217" i="1"/>
  <c r="DH216" i="1" s="1"/>
  <c r="DA220" i="1"/>
  <c r="DB217" i="1"/>
  <c r="DB216" i="1" s="1"/>
  <c r="DZ217" i="1"/>
  <c r="DZ216" i="1" s="1"/>
  <c r="DR217" i="1"/>
  <c r="DR216" i="1" s="1"/>
  <c r="EC217" i="1"/>
  <c r="EC216" i="1" s="1"/>
  <c r="DK217" i="1"/>
  <c r="DK216" i="1" s="1"/>
  <c r="DW217" i="1"/>
  <c r="DW216" i="1" s="1"/>
  <c r="DE217" i="1"/>
  <c r="DE216" i="1" s="1"/>
  <c r="EB217" i="1"/>
  <c r="EB216" i="1" s="1"/>
  <c r="DJ217" i="1"/>
  <c r="DJ216" i="1" s="1"/>
  <c r="DM217" i="1"/>
  <c r="DM216" i="1" s="1"/>
  <c r="EF217" i="1"/>
  <c r="EF216" i="1" s="1"/>
  <c r="EE217" i="1"/>
  <c r="EE216" i="1" s="1"/>
  <c r="BR22" i="1"/>
  <c r="BQ22" i="1"/>
  <c r="BP22" i="1"/>
  <c r="BO22" i="1"/>
  <c r="BN21" i="1"/>
  <c r="BN22" i="1" s="1"/>
  <c r="BM21" i="1"/>
  <c r="BM22" i="1" s="1"/>
  <c r="BL21" i="1"/>
  <c r="BL22" i="1" s="1"/>
  <c r="BK21" i="1"/>
  <c r="BK22" i="1" s="1"/>
  <c r="BJ21" i="1"/>
  <c r="BJ22" i="1" s="1"/>
  <c r="BI21" i="1"/>
  <c r="BI22" i="1" s="1"/>
  <c r="BH21" i="1"/>
  <c r="BG21" i="1"/>
  <c r="BG22" i="1" s="1"/>
  <c r="DA21" i="1"/>
  <c r="DA20" i="1" s="1"/>
  <c r="BF21" i="1"/>
  <c r="BF22" i="1" s="1"/>
  <c r="BE21" i="1"/>
  <c r="BE22" i="1" s="1"/>
  <c r="BD21" i="1"/>
  <c r="BD22" i="1" s="1"/>
  <c r="BC21" i="1"/>
  <c r="BB21" i="1"/>
  <c r="BB22" i="1" s="1"/>
  <c r="BA21" i="1"/>
  <c r="AY21" i="1"/>
  <c r="AY22" i="1" s="1"/>
  <c r="Z216" i="8"/>
  <c r="Z218" i="8"/>
  <c r="EE20" i="1"/>
  <c r="DR20" i="1"/>
  <c r="DQ20" i="1"/>
  <c r="DC20" i="1"/>
  <c r="DU20" i="1"/>
  <c r="DZ20" i="1"/>
  <c r="DM20" i="1"/>
  <c r="DD20" i="1"/>
  <c r="DX20" i="1"/>
  <c r="DN20" i="1"/>
  <c r="DT20" i="1"/>
  <c r="DJ20" i="1"/>
  <c r="DG20" i="1"/>
  <c r="EC20" i="1"/>
  <c r="EB20" i="1"/>
  <c r="DV20" i="1"/>
  <c r="DH20" i="1"/>
  <c r="ED20" i="1"/>
  <c r="DB20" i="1"/>
  <c r="DF22" i="1"/>
  <c r="DK22" i="1"/>
  <c r="DE22" i="1"/>
  <c r="DE20" i="1"/>
  <c r="DW22" i="1"/>
  <c r="EA20" i="1"/>
  <c r="EA22" i="1"/>
  <c r="DS22" i="1"/>
  <c r="DL22" i="1"/>
  <c r="DP22" i="1"/>
  <c r="DW20" i="1"/>
  <c r="DL20" i="1"/>
  <c r="DI22" i="1"/>
  <c r="DY22" i="1"/>
  <c r="DY20" i="1"/>
  <c r="DH22" i="1"/>
  <c r="ED22" i="1"/>
  <c r="DP20" i="1"/>
  <c r="DK20" i="1"/>
  <c r="DQ22" i="1"/>
  <c r="DD22" i="1"/>
  <c r="DS20" i="1"/>
  <c r="DI20" i="1"/>
  <c r="EC22" i="1"/>
  <c r="DU22" i="1"/>
  <c r="DC22" i="1"/>
  <c r="DZ22" i="1"/>
  <c r="DB22" i="1"/>
  <c r="DX22" i="1"/>
  <c r="EB22" i="1"/>
  <c r="DO20" i="1"/>
  <c r="DO22" i="1"/>
  <c r="EE22" i="1"/>
  <c r="DM22" i="1"/>
  <c r="DJ22" i="1"/>
  <c r="DV22" i="1"/>
  <c r="EF20" i="1"/>
  <c r="EF22" i="1"/>
  <c r="DN22" i="1"/>
  <c r="DT22" i="1"/>
  <c r="DR22" i="1"/>
  <c r="DG22" i="1"/>
  <c r="DF20" i="1"/>
  <c r="AA215" i="8"/>
  <c r="AI215" i="8"/>
  <c r="AJ215" i="8"/>
  <c r="AK215" i="8"/>
  <c r="AL215" i="8"/>
  <c r="AM215" i="8"/>
  <c r="AN215" i="8"/>
  <c r="AO215" i="8"/>
  <c r="AP215" i="8"/>
  <c r="AQ215" i="8"/>
  <c r="AR215" i="8"/>
  <c r="AS215" i="8"/>
  <c r="AU215" i="8"/>
  <c r="AV215" i="8"/>
  <c r="EF195" i="8"/>
  <c r="EE195" i="8"/>
  <c r="ED195" i="8"/>
  <c r="EC195" i="8"/>
  <c r="EB195" i="8"/>
  <c r="EA195" i="8"/>
  <c r="DZ195" i="8"/>
  <c r="DY195" i="8"/>
  <c r="DX195" i="8"/>
  <c r="DW195" i="8"/>
  <c r="DV195" i="8"/>
  <c r="DU195" i="8"/>
  <c r="DT195" i="8"/>
  <c r="DS195" i="8"/>
  <c r="DR195" i="8"/>
  <c r="DQ195" i="8"/>
  <c r="DP195" i="8"/>
  <c r="DO195" i="8"/>
  <c r="DN195" i="8"/>
  <c r="DM195" i="8"/>
  <c r="DL195" i="8"/>
  <c r="DK195" i="8"/>
  <c r="DJ195" i="8"/>
  <c r="DI195" i="8"/>
  <c r="DH195" i="8"/>
  <c r="DG195" i="8"/>
  <c r="DF195" i="8"/>
  <c r="DE195" i="8"/>
  <c r="DD195" i="8"/>
  <c r="DC195" i="8"/>
  <c r="DB195" i="8"/>
  <c r="EF194" i="8"/>
  <c r="EE194" i="8"/>
  <c r="ED194" i="8"/>
  <c r="EC194" i="8"/>
  <c r="EB194" i="8"/>
  <c r="EA194" i="8"/>
  <c r="DZ194" i="8"/>
  <c r="DY194" i="8"/>
  <c r="DX194" i="8"/>
  <c r="DW194" i="8"/>
  <c r="DV194" i="8"/>
  <c r="DU194" i="8"/>
  <c r="DT194" i="8"/>
  <c r="DS194" i="8"/>
  <c r="DR194" i="8"/>
  <c r="DQ194" i="8"/>
  <c r="DP194" i="8"/>
  <c r="DO194" i="8"/>
  <c r="DN194" i="8"/>
  <c r="DM194" i="8"/>
  <c r="DL194" i="8"/>
  <c r="DK194" i="8"/>
  <c r="DJ194" i="8"/>
  <c r="DI194" i="8"/>
  <c r="DH194" i="8"/>
  <c r="DG194" i="8"/>
  <c r="DF194" i="8"/>
  <c r="DE194" i="8"/>
  <c r="DD194" i="8"/>
  <c r="DC194" i="8"/>
  <c r="DB194" i="8"/>
  <c r="EF193" i="8"/>
  <c r="EE193" i="8"/>
  <c r="ED193" i="8"/>
  <c r="EC193" i="8"/>
  <c r="EB193" i="8"/>
  <c r="EA193" i="8"/>
  <c r="DZ193" i="8"/>
  <c r="DY193" i="8"/>
  <c r="DX193" i="8"/>
  <c r="DW193" i="8"/>
  <c r="DV193" i="8"/>
  <c r="DU193" i="8"/>
  <c r="DT193" i="8"/>
  <c r="DS193" i="8"/>
  <c r="DR193" i="8"/>
  <c r="DQ193" i="8"/>
  <c r="DP193" i="8"/>
  <c r="DO193" i="8"/>
  <c r="DN193" i="8"/>
  <c r="DM193" i="8"/>
  <c r="DL193" i="8"/>
  <c r="DK193" i="8"/>
  <c r="DJ193" i="8"/>
  <c r="DI193" i="8"/>
  <c r="DH193" i="8"/>
  <c r="DG193" i="8"/>
  <c r="DF193" i="8"/>
  <c r="DE193" i="8"/>
  <c r="DD193" i="8"/>
  <c r="DC193" i="8"/>
  <c r="DB193" i="8"/>
  <c r="EF192" i="8"/>
  <c r="EE192" i="8"/>
  <c r="ED192" i="8"/>
  <c r="EC192" i="8"/>
  <c r="EB192" i="8"/>
  <c r="EA192" i="8"/>
  <c r="DZ192" i="8"/>
  <c r="DY192" i="8"/>
  <c r="DX192" i="8"/>
  <c r="DW192" i="8"/>
  <c r="DV192" i="8"/>
  <c r="DU192" i="8"/>
  <c r="DT192" i="8"/>
  <c r="DS192" i="8"/>
  <c r="DR192" i="8"/>
  <c r="DQ192" i="8"/>
  <c r="DP192" i="8"/>
  <c r="DO192" i="8"/>
  <c r="DN192" i="8"/>
  <c r="DM192" i="8"/>
  <c r="DL192" i="8"/>
  <c r="DK192" i="8"/>
  <c r="DJ192" i="8"/>
  <c r="DI192" i="8"/>
  <c r="DH192" i="8"/>
  <c r="DG192" i="8"/>
  <c r="DF192" i="8"/>
  <c r="DE192" i="8"/>
  <c r="DD192" i="8"/>
  <c r="DC192" i="8"/>
  <c r="DB192" i="8"/>
  <c r="BN20" i="1" l="1"/>
  <c r="BM20" i="1"/>
  <c r="BL20" i="1"/>
  <c r="BK20" i="1"/>
  <c r="BJ20" i="1"/>
  <c r="BI20" i="1"/>
  <c r="BG20" i="1"/>
  <c r="BH22" i="1"/>
  <c r="BH20" i="1"/>
  <c r="BF20" i="1"/>
  <c r="BE20" i="1"/>
  <c r="BD20" i="1"/>
  <c r="BC22" i="1"/>
  <c r="BC20" i="1"/>
  <c r="BA22" i="1"/>
  <c r="BA20" i="1"/>
  <c r="BB20" i="1"/>
  <c r="AY20" i="1"/>
  <c r="DA22" i="1"/>
  <c r="DB189" i="8"/>
  <c r="DB188" i="8" s="1"/>
  <c r="AK216" i="8"/>
  <c r="AK218" i="8"/>
  <c r="AU218" i="8"/>
  <c r="AU216" i="8"/>
  <c r="AN216" i="8"/>
  <c r="AN218" i="8"/>
  <c r="AS218" i="8"/>
  <c r="AS216" i="8"/>
  <c r="AM216" i="8"/>
  <c r="AM218" i="8"/>
  <c r="AP216" i="8"/>
  <c r="AP218" i="8"/>
  <c r="AR218" i="8"/>
  <c r="AR216" i="8"/>
  <c r="AL218" i="8"/>
  <c r="AL216" i="8"/>
  <c r="AJ216" i="8"/>
  <c r="AJ218" i="8"/>
  <c r="AQ216" i="8"/>
  <c r="AQ218" i="8"/>
  <c r="AV216" i="8"/>
  <c r="AV218" i="8"/>
  <c r="AO216" i="8"/>
  <c r="AO218" i="8"/>
  <c r="AI218" i="8"/>
  <c r="AI216" i="8"/>
  <c r="DJ189" i="8"/>
  <c r="DJ188" i="8" s="1"/>
  <c r="DV189" i="8"/>
  <c r="DV188" i="8" s="1"/>
  <c r="DK189" i="8"/>
  <c r="DK190" i="8" s="1"/>
  <c r="DW189" i="8"/>
  <c r="DW190" i="8" s="1"/>
  <c r="DR189" i="8"/>
  <c r="DR188" i="8" s="1"/>
  <c r="DA195" i="8"/>
  <c r="DI189" i="8"/>
  <c r="DI188" i="8" s="1"/>
  <c r="DD189" i="8"/>
  <c r="DD188" i="8" s="1"/>
  <c r="DP189" i="8"/>
  <c r="DP188" i="8" s="1"/>
  <c r="EB189" i="8"/>
  <c r="EB188" i="8" s="1"/>
  <c r="DE189" i="8"/>
  <c r="DE190" i="8" s="1"/>
  <c r="DQ189" i="8"/>
  <c r="DQ188" i="8" s="1"/>
  <c r="EC189" i="8"/>
  <c r="EC188" i="8" s="1"/>
  <c r="DF189" i="8"/>
  <c r="DF190" i="8" s="1"/>
  <c r="DL189" i="8"/>
  <c r="DL188" i="8" s="1"/>
  <c r="DX189" i="8"/>
  <c r="DX188" i="8" s="1"/>
  <c r="ED189" i="8"/>
  <c r="ED190" i="8" s="1"/>
  <c r="DA194" i="8"/>
  <c r="DO189" i="8"/>
  <c r="DO190" i="8" s="1"/>
  <c r="DG189" i="8"/>
  <c r="DG188" i="8" s="1"/>
  <c r="DY189" i="8"/>
  <c r="DY190" i="8" s="1"/>
  <c r="DC189" i="8"/>
  <c r="DC188" i="8" s="1"/>
  <c r="DM189" i="8"/>
  <c r="DM190" i="8" s="1"/>
  <c r="DS189" i="8"/>
  <c r="DS188" i="8" s="1"/>
  <c r="EE189" i="8"/>
  <c r="EE188" i="8" s="1"/>
  <c r="DA193" i="8"/>
  <c r="DA192" i="8"/>
  <c r="DH189" i="8"/>
  <c r="DH188" i="8" s="1"/>
  <c r="DN189" i="8"/>
  <c r="DN188" i="8" s="1"/>
  <c r="DT189" i="8"/>
  <c r="DT188" i="8" s="1"/>
  <c r="DZ189" i="8"/>
  <c r="DZ188" i="8" s="1"/>
  <c r="EF189" i="8"/>
  <c r="EF190" i="8" s="1"/>
  <c r="DA187" i="8"/>
  <c r="EA189" i="8"/>
  <c r="EA190" i="8" s="1"/>
  <c r="DU189" i="8"/>
  <c r="DU188" i="8" s="1"/>
  <c r="Y189" i="8"/>
  <c r="Y188" i="8" s="1"/>
  <c r="X189" i="8"/>
  <c r="X188" i="8" s="1"/>
  <c r="W189" i="8"/>
  <c r="W190" i="8" s="1"/>
  <c r="V189" i="8"/>
  <c r="V190" i="8" s="1"/>
  <c r="U189" i="8"/>
  <c r="U190" i="8" s="1"/>
  <c r="T189" i="8"/>
  <c r="T188" i="8" s="1"/>
  <c r="S189" i="8"/>
  <c r="S188" i="8" s="1"/>
  <c r="R189" i="8"/>
  <c r="R188" i="8" s="1"/>
  <c r="Q189" i="8"/>
  <c r="Q190" i="8" s="1"/>
  <c r="P189" i="8"/>
  <c r="P190" i="8" s="1"/>
  <c r="O189" i="8"/>
  <c r="O190" i="8" s="1"/>
  <c r="N189" i="8"/>
  <c r="N190" i="8" s="1"/>
  <c r="M189" i="8"/>
  <c r="M190" i="8" s="1"/>
  <c r="L189" i="8"/>
  <c r="L190" i="8" s="1"/>
  <c r="K189" i="8"/>
  <c r="K190" i="8" s="1"/>
  <c r="J189" i="8"/>
  <c r="J190" i="8" s="1"/>
  <c r="I189" i="8"/>
  <c r="I190" i="8" s="1"/>
  <c r="H189" i="8"/>
  <c r="H188" i="8" s="1"/>
  <c r="G189" i="8"/>
  <c r="G188" i="8" s="1"/>
  <c r="F189" i="8"/>
  <c r="F188" i="8" s="1"/>
  <c r="E189" i="8"/>
  <c r="E190" i="8" s="1"/>
  <c r="D189" i="8"/>
  <c r="D190" i="8" s="1"/>
  <c r="C189" i="8"/>
  <c r="C190" i="8" s="1"/>
  <c r="B189" i="8"/>
  <c r="B188" i="8" s="1"/>
  <c r="DB190" i="8" l="1"/>
  <c r="AW193" i="8"/>
  <c r="AW194" i="8"/>
  <c r="AW195" i="8"/>
  <c r="AW192" i="8"/>
  <c r="DF188" i="8"/>
  <c r="D188" i="8"/>
  <c r="V188" i="8"/>
  <c r="DG190" i="8"/>
  <c r="DE188" i="8"/>
  <c r="DU190" i="8"/>
  <c r="DT190" i="8"/>
  <c r="DP190" i="8"/>
  <c r="DD190" i="8"/>
  <c r="DN190" i="8"/>
  <c r="DR190" i="8"/>
  <c r="DW188" i="8"/>
  <c r="DC190" i="8"/>
  <c r="ED188" i="8"/>
  <c r="DJ190" i="8"/>
  <c r="DO188" i="8"/>
  <c r="DK188" i="8"/>
  <c r="DV190" i="8"/>
  <c r="DL190" i="8"/>
  <c r="DM188" i="8"/>
  <c r="DQ190" i="8"/>
  <c r="DA189" i="8"/>
  <c r="DA190" i="8" s="1"/>
  <c r="DY188" i="8"/>
  <c r="EF188" i="8"/>
  <c r="EB190" i="8"/>
  <c r="DX190" i="8"/>
  <c r="DI190" i="8"/>
  <c r="EA188" i="8"/>
  <c r="DS190" i="8"/>
  <c r="DH190" i="8"/>
  <c r="DZ190" i="8"/>
  <c r="EC190" i="8"/>
  <c r="EE190" i="8"/>
  <c r="J188" i="8"/>
  <c r="P188" i="8"/>
  <c r="Q188" i="8"/>
  <c r="H190" i="8"/>
  <c r="E188" i="8"/>
  <c r="W188" i="8"/>
  <c r="K188" i="8"/>
  <c r="B190" i="8"/>
  <c r="T190" i="8"/>
  <c r="N188" i="8"/>
  <c r="L188" i="8"/>
  <c r="M188" i="8"/>
  <c r="C188" i="8"/>
  <c r="I188" i="8"/>
  <c r="O188" i="8"/>
  <c r="U188" i="8"/>
  <c r="F190" i="8"/>
  <c r="R190" i="8"/>
  <c r="X190" i="8"/>
  <c r="G190" i="8"/>
  <c r="S190" i="8"/>
  <c r="Y190" i="8"/>
  <c r="EE23" i="41"/>
  <c r="EH23" i="41"/>
  <c r="AW189" i="8" l="1"/>
  <c r="DA188" i="8"/>
  <c r="DZ23" i="41"/>
  <c r="AW188" i="8" l="1"/>
  <c r="AW190" i="8"/>
  <c r="DQ23" i="41"/>
  <c r="AT20" i="7" l="1"/>
  <c r="AT76" i="7" s="1"/>
  <c r="AU20" i="7"/>
  <c r="AU76" i="7" s="1"/>
  <c r="AV20" i="7"/>
  <c r="AV76" i="7" s="1"/>
  <c r="BG30" i="41" l="1"/>
  <c r="BG29" i="41"/>
  <c r="BG28" i="41"/>
  <c r="BG27" i="41"/>
  <c r="Z21" i="8"/>
  <c r="AM217" i="1"/>
  <c r="AN217" i="1"/>
  <c r="AO217" i="1"/>
  <c r="AP217" i="1"/>
  <c r="AQ217" i="1"/>
  <c r="AU217" i="1"/>
  <c r="AV217" i="1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O20" i="8" s="1"/>
  <c r="AP21" i="8"/>
  <c r="AQ21" i="8"/>
  <c r="AR21" i="8"/>
  <c r="AS21" i="8"/>
  <c r="AT21" i="8"/>
  <c r="AU21" i="8"/>
  <c r="AV21" i="8"/>
  <c r="AM161" i="1" l="1"/>
  <c r="AM162" i="1" s="1"/>
  <c r="AL216" i="1"/>
  <c r="AQ218" i="1"/>
  <c r="AQ161" i="1"/>
  <c r="AQ162" i="1" s="1"/>
  <c r="AV218" i="1"/>
  <c r="AV161" i="1"/>
  <c r="AV162" i="1" s="1"/>
  <c r="AP218" i="1"/>
  <c r="AP161" i="1"/>
  <c r="AP162" i="1" s="1"/>
  <c r="AU218" i="1"/>
  <c r="AU161" i="1"/>
  <c r="AU162" i="1" s="1"/>
  <c r="AO218" i="1"/>
  <c r="AO161" i="1"/>
  <c r="AO162" i="1" s="1"/>
  <c r="AN161" i="1"/>
  <c r="AN162" i="1" s="1"/>
  <c r="BG24" i="41"/>
  <c r="BG25" i="41" s="1"/>
  <c r="AT20" i="8"/>
  <c r="AN20" i="8"/>
  <c r="AH20" i="8"/>
  <c r="AB20" i="8"/>
  <c r="AS20" i="8"/>
  <c r="AM20" i="8"/>
  <c r="AG20" i="8"/>
  <c r="AA20" i="8"/>
  <c r="AR20" i="8"/>
  <c r="AL20" i="8"/>
  <c r="AF20" i="8"/>
  <c r="AQ20" i="8"/>
  <c r="AK20" i="8"/>
  <c r="AE20" i="8"/>
  <c r="AV20" i="8"/>
  <c r="AP20" i="8"/>
  <c r="AJ20" i="8"/>
  <c r="AD20" i="8"/>
  <c r="AU20" i="8"/>
  <c r="AI20" i="8"/>
  <c r="AC20" i="8"/>
  <c r="EQ23" i="41"/>
  <c r="AO216" i="1" l="1"/>
  <c r="AO160" i="1"/>
  <c r="AV160" i="1"/>
  <c r="AV216" i="1"/>
  <c r="AM216" i="1"/>
  <c r="AM160" i="1"/>
  <c r="AP216" i="1"/>
  <c r="AP160" i="1"/>
  <c r="AQ216" i="1"/>
  <c r="AQ160" i="1"/>
  <c r="AN160" i="1"/>
  <c r="AN216" i="1"/>
  <c r="AU216" i="1"/>
  <c r="AU160" i="1"/>
  <c r="AL160" i="1"/>
  <c r="EH27" i="41" l="1"/>
  <c r="EI27" i="41"/>
  <c r="EJ27" i="41"/>
  <c r="EK27" i="41"/>
  <c r="EL27" i="41"/>
  <c r="EM27" i="41"/>
  <c r="EN27" i="41"/>
  <c r="EO27" i="41"/>
  <c r="EP27" i="41"/>
  <c r="EQ27" i="41"/>
  <c r="ER27" i="41"/>
  <c r="DC80" i="5" l="1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DS23" i="41" l="1"/>
  <c r="DC24" i="5" l="1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B25" i="48" l="1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V25" i="48"/>
  <c r="W25" i="48"/>
  <c r="X25" i="48"/>
  <c r="Y25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V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BR193" i="1" l="1"/>
  <c r="BR194" i="1"/>
  <c r="BR195" i="1"/>
  <c r="AM27" i="41"/>
  <c r="AN27" i="41"/>
  <c r="AO27" i="41"/>
  <c r="AP27" i="41"/>
  <c r="AQ27" i="41"/>
  <c r="AT27" i="41"/>
  <c r="AU27" i="41"/>
  <c r="AV27" i="41"/>
  <c r="AW27" i="41"/>
  <c r="AX27" i="41"/>
  <c r="AY27" i="41"/>
  <c r="AZ27" i="41"/>
  <c r="BA27" i="41"/>
  <c r="BB27" i="41"/>
  <c r="BC27" i="41"/>
  <c r="BD27" i="41"/>
  <c r="BE27" i="41"/>
  <c r="BF27" i="41"/>
  <c r="AM28" i="41"/>
  <c r="AN28" i="41"/>
  <c r="AO28" i="41"/>
  <c r="AP28" i="41"/>
  <c r="AQ28" i="41"/>
  <c r="AT28" i="41"/>
  <c r="AU28" i="41"/>
  <c r="AV28" i="41"/>
  <c r="AW28" i="41"/>
  <c r="AX28" i="41"/>
  <c r="AY28" i="41"/>
  <c r="AZ28" i="41"/>
  <c r="BA28" i="41"/>
  <c r="BB28" i="41"/>
  <c r="BC28" i="41"/>
  <c r="BD28" i="41"/>
  <c r="BE28" i="41"/>
  <c r="BF28" i="41"/>
  <c r="AM29" i="41"/>
  <c r="AN29" i="41"/>
  <c r="AO29" i="41"/>
  <c r="AP29" i="41"/>
  <c r="AQ29" i="41"/>
  <c r="AT29" i="41"/>
  <c r="AU29" i="41"/>
  <c r="AV29" i="41"/>
  <c r="AW29" i="41"/>
  <c r="AX29" i="41"/>
  <c r="AY29" i="41"/>
  <c r="AZ29" i="41"/>
  <c r="BA29" i="41"/>
  <c r="BB29" i="41"/>
  <c r="BC29" i="41"/>
  <c r="BD29" i="41"/>
  <c r="BE29" i="41"/>
  <c r="BF29" i="41"/>
  <c r="AM30" i="41"/>
  <c r="AN30" i="41"/>
  <c r="AO30" i="41"/>
  <c r="AP30" i="41"/>
  <c r="AQ30" i="41"/>
  <c r="AT30" i="41"/>
  <c r="AU30" i="41"/>
  <c r="AV30" i="41"/>
  <c r="AW30" i="41"/>
  <c r="AX30" i="41"/>
  <c r="AY30" i="41"/>
  <c r="AZ30" i="41"/>
  <c r="BA30" i="41"/>
  <c r="BB30" i="41"/>
  <c r="BC30" i="41"/>
  <c r="BD30" i="41"/>
  <c r="BE30" i="41"/>
  <c r="BF30" i="41"/>
  <c r="BP195" i="1" l="1"/>
  <c r="BQ195" i="1"/>
  <c r="BP194" i="1"/>
  <c r="BQ194" i="1"/>
  <c r="BP193" i="1"/>
  <c r="BQ193" i="1"/>
  <c r="BN195" i="1"/>
  <c r="BO195" i="1"/>
  <c r="BN194" i="1"/>
  <c r="BO194" i="1"/>
  <c r="BN193" i="1"/>
  <c r="BO193" i="1"/>
  <c r="BL195" i="1"/>
  <c r="BM195" i="1"/>
  <c r="BL194" i="1"/>
  <c r="BM194" i="1"/>
  <c r="BL193" i="1"/>
  <c r="BM193" i="1"/>
  <c r="BJ195" i="1"/>
  <c r="BK195" i="1"/>
  <c r="BJ194" i="1"/>
  <c r="BK194" i="1"/>
  <c r="BJ193" i="1"/>
  <c r="BK193" i="1"/>
  <c r="BH195" i="1"/>
  <c r="BI195" i="1"/>
  <c r="BH194" i="1"/>
  <c r="BI194" i="1"/>
  <c r="BH193" i="1"/>
  <c r="BI193" i="1"/>
  <c r="BF195" i="1"/>
  <c r="BG195" i="1"/>
  <c r="BF194" i="1"/>
  <c r="BG194" i="1"/>
  <c r="BF193" i="1"/>
  <c r="BG193" i="1"/>
  <c r="BF24" i="41"/>
  <c r="BF25" i="41" s="1"/>
  <c r="AZ24" i="41"/>
  <c r="AZ25" i="41" s="1"/>
  <c r="AT24" i="41"/>
  <c r="AU24" i="41"/>
  <c r="AU25" i="41" s="1"/>
  <c r="BE24" i="41"/>
  <c r="BE25" i="41" s="1"/>
  <c r="AY24" i="41"/>
  <c r="AY25" i="41" s="1"/>
  <c r="AQ24" i="41"/>
  <c r="AQ25" i="41" s="1"/>
  <c r="BD24" i="41"/>
  <c r="BD25" i="41" s="1"/>
  <c r="AX24" i="41"/>
  <c r="AX25" i="41" s="1"/>
  <c r="AP24" i="41"/>
  <c r="AP25" i="41" s="1"/>
  <c r="BA24" i="41"/>
  <c r="BA25" i="41" s="1"/>
  <c r="BC24" i="41"/>
  <c r="BC25" i="41" s="1"/>
  <c r="AW24" i="41"/>
  <c r="AW25" i="41" s="1"/>
  <c r="AO24" i="41"/>
  <c r="AO25" i="41" s="1"/>
  <c r="AM24" i="41"/>
  <c r="AM25" i="41" s="1"/>
  <c r="BB24" i="41"/>
  <c r="BB25" i="41" s="1"/>
  <c r="AV24" i="41"/>
  <c r="AV25" i="41" s="1"/>
  <c r="AN24" i="41"/>
  <c r="AN25" i="41" s="1"/>
  <c r="DB81" i="1"/>
  <c r="DB82" i="1"/>
  <c r="DB83" i="1"/>
  <c r="DA82" i="1" l="1"/>
  <c r="DA81" i="1"/>
  <c r="DA83" i="1"/>
  <c r="B26" i="50"/>
  <c r="C26" i="50"/>
  <c r="D26" i="50"/>
  <c r="E26" i="50"/>
  <c r="F26" i="50"/>
  <c r="G26" i="50"/>
  <c r="H26" i="50"/>
  <c r="I26" i="50"/>
  <c r="J26" i="50"/>
  <c r="K26" i="50"/>
  <c r="L26" i="50"/>
  <c r="M26" i="50"/>
  <c r="N26" i="50"/>
  <c r="O26" i="50"/>
  <c r="P26" i="50"/>
  <c r="Q26" i="50"/>
  <c r="R26" i="50"/>
  <c r="S26" i="50"/>
  <c r="T26" i="50"/>
  <c r="U26" i="50"/>
  <c r="V26" i="50"/>
  <c r="W26" i="50"/>
  <c r="X26" i="50"/>
  <c r="Y26" i="50"/>
  <c r="Z26" i="50"/>
  <c r="AA26" i="50"/>
  <c r="AB26" i="50"/>
  <c r="AC26" i="50"/>
  <c r="AD26" i="50"/>
  <c r="AE26" i="50"/>
  <c r="AF26" i="50"/>
  <c r="AG26" i="50"/>
  <c r="AH26" i="50"/>
  <c r="AI26" i="50"/>
  <c r="AJ26" i="50"/>
  <c r="B27" i="50"/>
  <c r="C27" i="50"/>
  <c r="D27" i="50"/>
  <c r="E27" i="50"/>
  <c r="F27" i="50"/>
  <c r="G27" i="50"/>
  <c r="H27" i="50"/>
  <c r="I27" i="50"/>
  <c r="J27" i="50"/>
  <c r="K27" i="50"/>
  <c r="L27" i="50"/>
  <c r="M27" i="50"/>
  <c r="N27" i="50"/>
  <c r="O27" i="50"/>
  <c r="P27" i="50"/>
  <c r="Q27" i="50"/>
  <c r="R27" i="50"/>
  <c r="S27" i="50"/>
  <c r="T27" i="50"/>
  <c r="U27" i="50"/>
  <c r="V27" i="50"/>
  <c r="W27" i="50"/>
  <c r="X27" i="50"/>
  <c r="Y27" i="50"/>
  <c r="Z27" i="50"/>
  <c r="AA27" i="50"/>
  <c r="AB27" i="50"/>
  <c r="AC27" i="50"/>
  <c r="AD27" i="50"/>
  <c r="AE27" i="50"/>
  <c r="AF27" i="50"/>
  <c r="AG27" i="50"/>
  <c r="AH27" i="50"/>
  <c r="AI27" i="50"/>
  <c r="AJ27" i="50"/>
  <c r="B28" i="50"/>
  <c r="C28" i="50"/>
  <c r="D28" i="50"/>
  <c r="E28" i="50"/>
  <c r="F28" i="50"/>
  <c r="G28" i="50"/>
  <c r="H28" i="50"/>
  <c r="I28" i="50"/>
  <c r="J28" i="50"/>
  <c r="K28" i="50"/>
  <c r="L28" i="50"/>
  <c r="M28" i="50"/>
  <c r="N28" i="50"/>
  <c r="O28" i="50"/>
  <c r="P28" i="50"/>
  <c r="Q28" i="50"/>
  <c r="R28" i="50"/>
  <c r="S28" i="50"/>
  <c r="T28" i="50"/>
  <c r="U28" i="50"/>
  <c r="V28" i="50"/>
  <c r="W28" i="50"/>
  <c r="X28" i="50"/>
  <c r="Y28" i="50"/>
  <c r="Z28" i="50"/>
  <c r="AA28" i="50"/>
  <c r="AB28" i="50"/>
  <c r="AC28" i="50"/>
  <c r="AD28" i="50"/>
  <c r="AE28" i="50"/>
  <c r="AF28" i="50"/>
  <c r="AG28" i="50"/>
  <c r="AH28" i="50"/>
  <c r="AI28" i="50"/>
  <c r="AJ28" i="50"/>
  <c r="B29" i="50"/>
  <c r="C29" i="50"/>
  <c r="D29" i="50"/>
  <c r="E29" i="50"/>
  <c r="F29" i="50"/>
  <c r="G29" i="50"/>
  <c r="H29" i="50"/>
  <c r="I29" i="50"/>
  <c r="J29" i="50"/>
  <c r="K29" i="50"/>
  <c r="L29" i="50"/>
  <c r="M29" i="50"/>
  <c r="N29" i="50"/>
  <c r="O29" i="50"/>
  <c r="P29" i="50"/>
  <c r="Q29" i="50"/>
  <c r="R29" i="50"/>
  <c r="S29" i="50"/>
  <c r="T29" i="50"/>
  <c r="U29" i="50"/>
  <c r="V29" i="50"/>
  <c r="W29" i="50"/>
  <c r="X29" i="50"/>
  <c r="Y29" i="50"/>
  <c r="Z29" i="50"/>
  <c r="AA29" i="50"/>
  <c r="AB29" i="50"/>
  <c r="AC29" i="50"/>
  <c r="AD29" i="50"/>
  <c r="AE29" i="50"/>
  <c r="AF29" i="50"/>
  <c r="AG29" i="50"/>
  <c r="AH29" i="50"/>
  <c r="AI29" i="50"/>
  <c r="AJ29" i="50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6" i="5"/>
  <c r="DS136" i="5"/>
  <c r="DT136" i="5"/>
  <c r="DU136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DR137" i="5"/>
  <c r="DS137" i="5"/>
  <c r="DT137" i="5"/>
  <c r="DU137" i="5"/>
  <c r="DV137" i="5"/>
  <c r="DW137" i="5"/>
  <c r="DX137" i="5"/>
  <c r="DY137" i="5"/>
  <c r="DZ137" i="5"/>
  <c r="EA137" i="5"/>
  <c r="EB137" i="5"/>
  <c r="EC137" i="5"/>
  <c r="ED137" i="5"/>
  <c r="EE137" i="5"/>
  <c r="EF137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8" i="5"/>
  <c r="DS138" i="5"/>
  <c r="DT138" i="5"/>
  <c r="DU138" i="5"/>
  <c r="DV138" i="5"/>
  <c r="DW138" i="5"/>
  <c r="DX138" i="5"/>
  <c r="DY138" i="5"/>
  <c r="DZ138" i="5"/>
  <c r="EA138" i="5"/>
  <c r="EB138" i="5"/>
  <c r="EC138" i="5"/>
  <c r="ED138" i="5"/>
  <c r="EE138" i="5"/>
  <c r="EF138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39" i="5"/>
  <c r="DS139" i="5"/>
  <c r="DT139" i="5"/>
  <c r="DU139" i="5"/>
  <c r="DV139" i="5"/>
  <c r="DW139" i="5"/>
  <c r="DX139" i="5"/>
  <c r="DY139" i="5"/>
  <c r="DZ139" i="5"/>
  <c r="EA139" i="5"/>
  <c r="EB139" i="5"/>
  <c r="EC139" i="5"/>
  <c r="ED139" i="5"/>
  <c r="EE139" i="5"/>
  <c r="EF139" i="5"/>
  <c r="EI23" i="41" l="1"/>
  <c r="DC52" i="5" l="1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DA53" i="5" l="1"/>
  <c r="DA54" i="5"/>
  <c r="B25" i="12" l="1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DW23" i="41" l="1"/>
  <c r="AR159" i="1" l="1"/>
  <c r="AR215" i="1"/>
  <c r="AS164" i="1"/>
  <c r="AS220" i="1"/>
  <c r="AS166" i="1"/>
  <c r="AS222" i="1"/>
  <c r="AS159" i="1"/>
  <c r="AS215" i="1"/>
  <c r="AT164" i="1"/>
  <c r="AT220" i="1"/>
  <c r="AT166" i="1"/>
  <c r="AT222" i="1"/>
  <c r="AR164" i="1"/>
  <c r="AR220" i="1"/>
  <c r="AT159" i="1"/>
  <c r="AT215" i="1"/>
  <c r="AR165" i="1"/>
  <c r="AR221" i="1"/>
  <c r="AR167" i="1"/>
  <c r="AR223" i="1"/>
  <c r="AS165" i="1"/>
  <c r="AS221" i="1"/>
  <c r="AS167" i="1"/>
  <c r="AS223" i="1"/>
  <c r="AR166" i="1"/>
  <c r="AR222" i="1"/>
  <c r="AT165" i="1"/>
  <c r="AT221" i="1"/>
  <c r="AT167" i="1"/>
  <c r="AT223" i="1"/>
  <c r="AT161" i="1" l="1"/>
  <c r="AT162" i="1" s="1"/>
  <c r="AT217" i="1"/>
  <c r="AT218" i="1" s="1"/>
  <c r="AR161" i="1"/>
  <c r="AR162" i="1" s="1"/>
  <c r="AR217" i="1"/>
  <c r="AR218" i="1" s="1"/>
  <c r="AS161" i="1"/>
  <c r="AS162" i="1" s="1"/>
  <c r="AS217" i="1"/>
  <c r="AS218" i="1" s="1"/>
  <c r="AT216" i="1" l="1"/>
  <c r="AT160" i="1"/>
  <c r="AR216" i="1"/>
  <c r="AR160" i="1"/>
  <c r="AS216" i="1"/>
  <c r="AS160" i="1"/>
  <c r="DO23" i="41" l="1"/>
  <c r="EL23" i="41" l="1"/>
  <c r="DX23" i="41" l="1"/>
  <c r="B25" i="26" l="1"/>
  <c r="C25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B26" i="26"/>
  <c r="C26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AC26" i="26"/>
  <c r="AD26" i="26"/>
  <c r="AE26" i="26"/>
  <c r="AF26" i="26"/>
  <c r="AG26" i="26"/>
  <c r="AH26" i="26"/>
  <c r="AI26" i="26"/>
  <c r="AJ26" i="26"/>
  <c r="B27" i="26"/>
  <c r="C27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B28" i="26"/>
  <c r="C28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DC108" i="5" l="1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8" i="5"/>
  <c r="DS108" i="5"/>
  <c r="DT108" i="5"/>
  <c r="DU108" i="5"/>
  <c r="DV108" i="5"/>
  <c r="DW108" i="5"/>
  <c r="DX108" i="5"/>
  <c r="DY108" i="5"/>
  <c r="DZ108" i="5"/>
  <c r="EA108" i="5"/>
  <c r="EB108" i="5"/>
  <c r="EC108" i="5"/>
  <c r="ED108" i="5"/>
  <c r="EE108" i="5"/>
  <c r="EF108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DR109" i="5"/>
  <c r="DS109" i="5"/>
  <c r="DT109" i="5"/>
  <c r="DU109" i="5"/>
  <c r="DV109" i="5"/>
  <c r="DW109" i="5"/>
  <c r="DX109" i="5"/>
  <c r="DY109" i="5"/>
  <c r="DZ109" i="5"/>
  <c r="EA109" i="5"/>
  <c r="EB109" i="5"/>
  <c r="EC109" i="5"/>
  <c r="ED109" i="5"/>
  <c r="EE109" i="5"/>
  <c r="EF109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0" i="5"/>
  <c r="DS110" i="5"/>
  <c r="DT110" i="5"/>
  <c r="DU110" i="5"/>
  <c r="DV110" i="5"/>
  <c r="DW110" i="5"/>
  <c r="DX110" i="5"/>
  <c r="DY110" i="5"/>
  <c r="DZ110" i="5"/>
  <c r="EA110" i="5"/>
  <c r="EB110" i="5"/>
  <c r="EC110" i="5"/>
  <c r="ED110" i="5"/>
  <c r="EE110" i="5"/>
  <c r="EF110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1" i="5"/>
  <c r="DS111" i="5"/>
  <c r="DT111" i="5"/>
  <c r="DU111" i="5"/>
  <c r="DV111" i="5"/>
  <c r="DW111" i="5"/>
  <c r="DX111" i="5"/>
  <c r="DY111" i="5"/>
  <c r="DZ111" i="5"/>
  <c r="EA111" i="5"/>
  <c r="EB111" i="5"/>
  <c r="EC111" i="5"/>
  <c r="ED111" i="5"/>
  <c r="EE111" i="5"/>
  <c r="EF111" i="5"/>
  <c r="AP75" i="7" l="1"/>
  <c r="AQ75" i="7"/>
  <c r="AR75" i="7"/>
  <c r="AS75" i="7"/>
  <c r="AP47" i="7"/>
  <c r="AQ47" i="7"/>
  <c r="AR47" i="7"/>
  <c r="AS47" i="7"/>
  <c r="AP19" i="7"/>
  <c r="AQ19" i="7"/>
  <c r="AR19" i="7"/>
  <c r="AS19" i="7"/>
  <c r="EO23" i="41" l="1"/>
  <c r="B26" i="12" l="1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B2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C30" i="54" l="1"/>
  <c r="D30" i="54"/>
  <c r="E30" i="54"/>
  <c r="F30" i="54"/>
  <c r="DB137" i="68" s="1"/>
  <c r="G30" i="54"/>
  <c r="DC137" i="68" s="1"/>
  <c r="H30" i="54"/>
  <c r="DD137" i="68" s="1"/>
  <c r="I30" i="54"/>
  <c r="DE137" i="68" s="1"/>
  <c r="J30" i="54"/>
  <c r="DF137" i="68" s="1"/>
  <c r="K30" i="54"/>
  <c r="DG137" i="68" s="1"/>
  <c r="L30" i="54"/>
  <c r="DH137" i="68" s="1"/>
  <c r="M30" i="54"/>
  <c r="DI137" i="68" s="1"/>
  <c r="N30" i="54"/>
  <c r="DJ137" i="68" s="1"/>
  <c r="O30" i="54"/>
  <c r="DK137" i="68" s="1"/>
  <c r="P30" i="54"/>
  <c r="DL137" i="68" s="1"/>
  <c r="Q30" i="54"/>
  <c r="DM137" i="68" s="1"/>
  <c r="R30" i="54"/>
  <c r="DN137" i="68" s="1"/>
  <c r="S30" i="54"/>
  <c r="DO137" i="68" s="1"/>
  <c r="T30" i="54"/>
  <c r="DP137" i="68" s="1"/>
  <c r="U30" i="54"/>
  <c r="DQ137" i="68" s="1"/>
  <c r="V30" i="54"/>
  <c r="DR137" i="68" s="1"/>
  <c r="W30" i="54"/>
  <c r="DS137" i="68" s="1"/>
  <c r="X30" i="54"/>
  <c r="DT137" i="68" s="1"/>
  <c r="Y30" i="54"/>
  <c r="DU137" i="68" s="1"/>
  <c r="DV24" i="55"/>
  <c r="DW24" i="55"/>
  <c r="DX24" i="55"/>
  <c r="DY24" i="55"/>
  <c r="DZ24" i="55"/>
  <c r="EA24" i="55"/>
  <c r="EB24" i="55"/>
  <c r="EC24" i="55"/>
  <c r="ED24" i="55"/>
  <c r="EE24" i="55"/>
  <c r="EF24" i="55"/>
  <c r="C31" i="54"/>
  <c r="D31" i="54"/>
  <c r="E31" i="54"/>
  <c r="F31" i="54"/>
  <c r="DB138" i="68" s="1"/>
  <c r="DB166" i="68" s="1"/>
  <c r="DN49" i="39" s="1"/>
  <c r="DN28" i="41" s="1"/>
  <c r="G31" i="54"/>
  <c r="DC138" i="68" s="1"/>
  <c r="DC166" i="68" s="1"/>
  <c r="DO49" i="39" s="1"/>
  <c r="DO28" i="41" s="1"/>
  <c r="H31" i="54"/>
  <c r="DD138" i="68" s="1"/>
  <c r="DD166" i="68" s="1"/>
  <c r="DP49" i="39" s="1"/>
  <c r="DP28" i="41" s="1"/>
  <c r="I31" i="54"/>
  <c r="DE138" i="68" s="1"/>
  <c r="J31" i="54"/>
  <c r="DF138" i="68" s="1"/>
  <c r="DF166" i="68" s="1"/>
  <c r="DR49" i="39" s="1"/>
  <c r="DR28" i="41" s="1"/>
  <c r="K31" i="54"/>
  <c r="DG138" i="68" s="1"/>
  <c r="DG166" i="68" s="1"/>
  <c r="DS49" i="39" s="1"/>
  <c r="DS28" i="41" s="1"/>
  <c r="L31" i="54"/>
  <c r="DH138" i="68" s="1"/>
  <c r="DH166" i="68" s="1"/>
  <c r="DT49" i="39" s="1"/>
  <c r="DT28" i="41" s="1"/>
  <c r="M31" i="54"/>
  <c r="DI138" i="68" s="1"/>
  <c r="DI166" i="68" s="1"/>
  <c r="DU49" i="39" s="1"/>
  <c r="DU28" i="41" s="1"/>
  <c r="N31" i="54"/>
  <c r="DJ138" i="68" s="1"/>
  <c r="DJ166" i="68" s="1"/>
  <c r="DV49" i="39" s="1"/>
  <c r="DV28" i="41" s="1"/>
  <c r="O31" i="54"/>
  <c r="DK138" i="68" s="1"/>
  <c r="DK166" i="68" s="1"/>
  <c r="DW49" i="39" s="1"/>
  <c r="DW28" i="41" s="1"/>
  <c r="P31" i="54"/>
  <c r="DL138" i="68" s="1"/>
  <c r="DL166" i="68" s="1"/>
  <c r="DX49" i="39" s="1"/>
  <c r="DX28" i="41" s="1"/>
  <c r="Q31" i="54"/>
  <c r="DM138" i="68" s="1"/>
  <c r="DM166" i="68" s="1"/>
  <c r="DY49" i="39" s="1"/>
  <c r="DY28" i="41" s="1"/>
  <c r="R31" i="54"/>
  <c r="DN138" i="68" s="1"/>
  <c r="DN166" i="68" s="1"/>
  <c r="DZ49" i="39" s="1"/>
  <c r="DZ28" i="41" s="1"/>
  <c r="S31" i="54"/>
  <c r="DO138" i="68" s="1"/>
  <c r="DO166" i="68" s="1"/>
  <c r="EA49" i="39" s="1"/>
  <c r="EA28" i="41" s="1"/>
  <c r="T31" i="54"/>
  <c r="DP138" i="68" s="1"/>
  <c r="DP166" i="68" s="1"/>
  <c r="EB49" i="39" s="1"/>
  <c r="EB28" i="41" s="1"/>
  <c r="U31" i="54"/>
  <c r="DQ138" i="68" s="1"/>
  <c r="DQ166" i="68" s="1"/>
  <c r="EC49" i="39" s="1"/>
  <c r="EC28" i="41" s="1"/>
  <c r="V31" i="54"/>
  <c r="DR138" i="68" s="1"/>
  <c r="DR166" i="68" s="1"/>
  <c r="ED49" i="39" s="1"/>
  <c r="ED28" i="41" s="1"/>
  <c r="W31" i="54"/>
  <c r="DS138" i="68" s="1"/>
  <c r="DS166" i="68" s="1"/>
  <c r="EE49" i="39" s="1"/>
  <c r="EE28" i="41" s="1"/>
  <c r="X31" i="54"/>
  <c r="DT138" i="68" s="1"/>
  <c r="DT166" i="68" s="1"/>
  <c r="EF49" i="39" s="1"/>
  <c r="EF28" i="41" s="1"/>
  <c r="Y31" i="54"/>
  <c r="DU138" i="68" s="1"/>
  <c r="DU166" i="68" s="1"/>
  <c r="EG49" i="39" s="1"/>
  <c r="EG28" i="41" s="1"/>
  <c r="Z31" i="54"/>
  <c r="DV138" i="68" s="1"/>
  <c r="AA31" i="54"/>
  <c r="DW138" i="68" s="1"/>
  <c r="AB31" i="54"/>
  <c r="DX138" i="68" s="1"/>
  <c r="AC31" i="54"/>
  <c r="DY138" i="68" s="1"/>
  <c r="AD31" i="54"/>
  <c r="DZ138" i="68" s="1"/>
  <c r="AE31" i="54"/>
  <c r="EA138" i="68" s="1"/>
  <c r="AF31" i="54"/>
  <c r="EB138" i="68" s="1"/>
  <c r="AG31" i="54"/>
  <c r="EC138" i="68" s="1"/>
  <c r="AH31" i="54"/>
  <c r="ED138" i="68" s="1"/>
  <c r="AI31" i="54"/>
  <c r="EE138" i="68" s="1"/>
  <c r="AJ31" i="54"/>
  <c r="EF138" i="68" s="1"/>
  <c r="B32" i="54"/>
  <c r="C32" i="54"/>
  <c r="D32" i="54"/>
  <c r="E32" i="54"/>
  <c r="F32" i="54"/>
  <c r="DB139" i="68" s="1"/>
  <c r="DB167" i="68" s="1"/>
  <c r="DN50" i="39" s="1"/>
  <c r="G32" i="54"/>
  <c r="DC139" i="68" s="1"/>
  <c r="DC167" i="68" s="1"/>
  <c r="DO50" i="39" s="1"/>
  <c r="H32" i="54"/>
  <c r="DD139" i="68" s="1"/>
  <c r="DD167" i="68" s="1"/>
  <c r="DP50" i="39" s="1"/>
  <c r="I32" i="54"/>
  <c r="DE139" i="68" s="1"/>
  <c r="J32" i="54"/>
  <c r="DF139" i="68" s="1"/>
  <c r="DF167" i="68" s="1"/>
  <c r="DR50" i="39" s="1"/>
  <c r="K32" i="54"/>
  <c r="DG139" i="68" s="1"/>
  <c r="DG167" i="68" s="1"/>
  <c r="DS50" i="39" s="1"/>
  <c r="L32" i="54"/>
  <c r="DH139" i="68" s="1"/>
  <c r="DH167" i="68" s="1"/>
  <c r="DT50" i="39" s="1"/>
  <c r="M32" i="54"/>
  <c r="DI139" i="68" s="1"/>
  <c r="DI167" i="68" s="1"/>
  <c r="DU50" i="39" s="1"/>
  <c r="N32" i="54"/>
  <c r="DJ139" i="68" s="1"/>
  <c r="DJ167" i="68" s="1"/>
  <c r="DV50" i="39" s="1"/>
  <c r="O32" i="54"/>
  <c r="DK139" i="68" s="1"/>
  <c r="DK167" i="68" s="1"/>
  <c r="DW50" i="39" s="1"/>
  <c r="P32" i="54"/>
  <c r="DL139" i="68" s="1"/>
  <c r="DL167" i="68" s="1"/>
  <c r="DX50" i="39" s="1"/>
  <c r="Q32" i="54"/>
  <c r="DM139" i="68" s="1"/>
  <c r="DM167" i="68" s="1"/>
  <c r="DY50" i="39" s="1"/>
  <c r="R32" i="54"/>
  <c r="DN139" i="68" s="1"/>
  <c r="DN167" i="68" s="1"/>
  <c r="DZ50" i="39" s="1"/>
  <c r="S32" i="54"/>
  <c r="DO139" i="68" s="1"/>
  <c r="DO167" i="68" s="1"/>
  <c r="EA50" i="39" s="1"/>
  <c r="T32" i="54"/>
  <c r="DP139" i="68" s="1"/>
  <c r="DP167" i="68" s="1"/>
  <c r="EB50" i="39" s="1"/>
  <c r="U32" i="54"/>
  <c r="DQ139" i="68" s="1"/>
  <c r="DQ167" i="68" s="1"/>
  <c r="EC50" i="39" s="1"/>
  <c r="V32" i="54"/>
  <c r="DR139" i="68" s="1"/>
  <c r="DR167" i="68" s="1"/>
  <c r="ED50" i="39" s="1"/>
  <c r="W32" i="54"/>
  <c r="DS139" i="68" s="1"/>
  <c r="DS167" i="68" s="1"/>
  <c r="EE50" i="39" s="1"/>
  <c r="X32" i="54"/>
  <c r="DT139" i="68" s="1"/>
  <c r="DT167" i="68" s="1"/>
  <c r="EF50" i="39" s="1"/>
  <c r="Y32" i="54"/>
  <c r="DU139" i="68" s="1"/>
  <c r="DU167" i="68" s="1"/>
  <c r="EG50" i="39" s="1"/>
  <c r="Z32" i="54"/>
  <c r="DV139" i="68" s="1"/>
  <c r="DV167" i="68" s="1"/>
  <c r="EH50" i="39" s="1"/>
  <c r="AA32" i="54"/>
  <c r="DW139" i="68" s="1"/>
  <c r="DW167" i="68" s="1"/>
  <c r="EI50" i="39" s="1"/>
  <c r="AB32" i="54"/>
  <c r="DX139" i="68" s="1"/>
  <c r="DX167" i="68" s="1"/>
  <c r="EJ50" i="39" s="1"/>
  <c r="AC32" i="54"/>
  <c r="DY139" i="68" s="1"/>
  <c r="DY167" i="68" s="1"/>
  <c r="EK50" i="39" s="1"/>
  <c r="AD32" i="54"/>
  <c r="DZ139" i="68" s="1"/>
  <c r="DZ167" i="68" s="1"/>
  <c r="EL50" i="39" s="1"/>
  <c r="AE32" i="54"/>
  <c r="EA139" i="68" s="1"/>
  <c r="EA167" i="68" s="1"/>
  <c r="EM50" i="39" s="1"/>
  <c r="AF32" i="54"/>
  <c r="EB139" i="68" s="1"/>
  <c r="EB167" i="68" s="1"/>
  <c r="EN50" i="39" s="1"/>
  <c r="AG32" i="54"/>
  <c r="EC139" i="68" s="1"/>
  <c r="EC167" i="68" s="1"/>
  <c r="EO50" i="39" s="1"/>
  <c r="AH32" i="54"/>
  <c r="ED139" i="68" s="1"/>
  <c r="ED167" i="68" s="1"/>
  <c r="EP50" i="39" s="1"/>
  <c r="AI32" i="54"/>
  <c r="EE139" i="68" s="1"/>
  <c r="EE167" i="68" s="1"/>
  <c r="EQ50" i="39" s="1"/>
  <c r="AJ32" i="54"/>
  <c r="EF139" i="68" s="1"/>
  <c r="EF167" i="68" s="1"/>
  <c r="ER50" i="39" s="1"/>
  <c r="B33" i="54"/>
  <c r="C33" i="54"/>
  <c r="D33" i="54"/>
  <c r="E33" i="54"/>
  <c r="F33" i="54"/>
  <c r="DB140" i="68" s="1"/>
  <c r="DB168" i="68" s="1"/>
  <c r="DN51" i="39" s="1"/>
  <c r="G33" i="54"/>
  <c r="DC140" i="68" s="1"/>
  <c r="DC168" i="68" s="1"/>
  <c r="DO51" i="39" s="1"/>
  <c r="H33" i="54"/>
  <c r="DD140" i="68" s="1"/>
  <c r="DD168" i="68" s="1"/>
  <c r="DP51" i="39" s="1"/>
  <c r="I33" i="54"/>
  <c r="DE140" i="68" s="1"/>
  <c r="J33" i="54"/>
  <c r="DF140" i="68" s="1"/>
  <c r="DF168" i="68" s="1"/>
  <c r="DR51" i="39" s="1"/>
  <c r="K33" i="54"/>
  <c r="DG140" i="68" s="1"/>
  <c r="DG168" i="68" s="1"/>
  <c r="DS51" i="39" s="1"/>
  <c r="L33" i="54"/>
  <c r="DH140" i="68" s="1"/>
  <c r="DH168" i="68" s="1"/>
  <c r="DT51" i="39" s="1"/>
  <c r="M33" i="54"/>
  <c r="DI140" i="68" s="1"/>
  <c r="DI168" i="68" s="1"/>
  <c r="DU51" i="39" s="1"/>
  <c r="N33" i="54"/>
  <c r="DJ140" i="68" s="1"/>
  <c r="DJ168" i="68" s="1"/>
  <c r="DV51" i="39" s="1"/>
  <c r="O33" i="54"/>
  <c r="DK140" i="68" s="1"/>
  <c r="DK168" i="68" s="1"/>
  <c r="DW51" i="39" s="1"/>
  <c r="P33" i="54"/>
  <c r="DL140" i="68" s="1"/>
  <c r="DL168" i="68" s="1"/>
  <c r="DX51" i="39" s="1"/>
  <c r="Q33" i="54"/>
  <c r="DM140" i="68" s="1"/>
  <c r="DM168" i="68" s="1"/>
  <c r="DY51" i="39" s="1"/>
  <c r="R33" i="54"/>
  <c r="DN140" i="68" s="1"/>
  <c r="DN168" i="68" s="1"/>
  <c r="DZ51" i="39" s="1"/>
  <c r="S33" i="54"/>
  <c r="DO140" i="68" s="1"/>
  <c r="DO168" i="68" s="1"/>
  <c r="EA51" i="39" s="1"/>
  <c r="T33" i="54"/>
  <c r="DP140" i="68" s="1"/>
  <c r="DP168" i="68" s="1"/>
  <c r="EB51" i="39" s="1"/>
  <c r="U33" i="54"/>
  <c r="DQ140" i="68" s="1"/>
  <c r="DQ168" i="68" s="1"/>
  <c r="EC51" i="39" s="1"/>
  <c r="V33" i="54"/>
  <c r="DR140" i="68" s="1"/>
  <c r="DR168" i="68" s="1"/>
  <c r="ED51" i="39" s="1"/>
  <c r="W33" i="54"/>
  <c r="DS140" i="68" s="1"/>
  <c r="DS168" i="68" s="1"/>
  <c r="EE51" i="39" s="1"/>
  <c r="X33" i="54"/>
  <c r="DT140" i="68" s="1"/>
  <c r="DT168" i="68" s="1"/>
  <c r="EF51" i="39" s="1"/>
  <c r="Y33" i="54"/>
  <c r="DU140" i="68" s="1"/>
  <c r="DU168" i="68" s="1"/>
  <c r="EG51" i="39" s="1"/>
  <c r="Z33" i="54"/>
  <c r="DV140" i="68" s="1"/>
  <c r="DV168" i="68" s="1"/>
  <c r="EH51" i="39" s="1"/>
  <c r="AA33" i="54"/>
  <c r="DW140" i="68" s="1"/>
  <c r="DW168" i="68" s="1"/>
  <c r="EI51" i="39" s="1"/>
  <c r="AB33" i="54"/>
  <c r="DX140" i="68" s="1"/>
  <c r="DX168" i="68" s="1"/>
  <c r="EJ51" i="39" s="1"/>
  <c r="AC33" i="54"/>
  <c r="DY140" i="68" s="1"/>
  <c r="DY168" i="68" s="1"/>
  <c r="EK51" i="39" s="1"/>
  <c r="AD33" i="54"/>
  <c r="DZ140" i="68" s="1"/>
  <c r="DZ168" i="68" s="1"/>
  <c r="EL51" i="39" s="1"/>
  <c r="AE33" i="54"/>
  <c r="EA140" i="68" s="1"/>
  <c r="EA168" i="68" s="1"/>
  <c r="EM51" i="39" s="1"/>
  <c r="AF33" i="54"/>
  <c r="EB140" i="68" s="1"/>
  <c r="EB168" i="68" s="1"/>
  <c r="EN51" i="39" s="1"/>
  <c r="AG33" i="54"/>
  <c r="EC140" i="68" s="1"/>
  <c r="EC168" i="68" s="1"/>
  <c r="EO51" i="39" s="1"/>
  <c r="AH33" i="54"/>
  <c r="ED140" i="68" s="1"/>
  <c r="ED168" i="68" s="1"/>
  <c r="EP51" i="39" s="1"/>
  <c r="AI33" i="54"/>
  <c r="EE140" i="68" s="1"/>
  <c r="EE168" i="68" s="1"/>
  <c r="EQ51" i="39" s="1"/>
  <c r="AJ33" i="54"/>
  <c r="EF140" i="68" s="1"/>
  <c r="EF168" i="68" s="1"/>
  <c r="ER51" i="39" s="1"/>
  <c r="ED166" i="68" l="1"/>
  <c r="ED134" i="68"/>
  <c r="DX166" i="68"/>
  <c r="DX134" i="68"/>
  <c r="DP165" i="68"/>
  <c r="DP134" i="68"/>
  <c r="DJ165" i="68"/>
  <c r="DJ134" i="68"/>
  <c r="DD134" i="68"/>
  <c r="DD165" i="68"/>
  <c r="DI134" i="68"/>
  <c r="DI165" i="68"/>
  <c r="DC134" i="68"/>
  <c r="DC165" i="68"/>
  <c r="DW166" i="68"/>
  <c r="DW134" i="68"/>
  <c r="EB166" i="68"/>
  <c r="EB134" i="68"/>
  <c r="DV166" i="68"/>
  <c r="DV134" i="68"/>
  <c r="DT165" i="68"/>
  <c r="DT134" i="68"/>
  <c r="DN134" i="68"/>
  <c r="DN165" i="68"/>
  <c r="DB134" i="68"/>
  <c r="DB165" i="68"/>
  <c r="DU134" i="68"/>
  <c r="DU165" i="68"/>
  <c r="EA166" i="68"/>
  <c r="EA134" i="68"/>
  <c r="DS134" i="68"/>
  <c r="DS165" i="68"/>
  <c r="DM134" i="68"/>
  <c r="DM165" i="68"/>
  <c r="EC166" i="68"/>
  <c r="EC134" i="68"/>
  <c r="EF166" i="68"/>
  <c r="EF134" i="68"/>
  <c r="DZ166" i="68"/>
  <c r="DZ134" i="68"/>
  <c r="DR165" i="68"/>
  <c r="DR134" i="68"/>
  <c r="DO165" i="68"/>
  <c r="DO134" i="68"/>
  <c r="EE166" i="68"/>
  <c r="EE134" i="68"/>
  <c r="DY166" i="68"/>
  <c r="DY134" i="68"/>
  <c r="DQ134" i="68"/>
  <c r="DQ165" i="68"/>
  <c r="DL134" i="68"/>
  <c r="DL165" i="68"/>
  <c r="DK165" i="68"/>
  <c r="DK134" i="68"/>
  <c r="DH134" i="68"/>
  <c r="DH165" i="68"/>
  <c r="DG165" i="68"/>
  <c r="DG134" i="68"/>
  <c r="DF165" i="68"/>
  <c r="DF134" i="68"/>
  <c r="DE167" i="68"/>
  <c r="DA139" i="68"/>
  <c r="DA138" i="68"/>
  <c r="DE166" i="68"/>
  <c r="DA140" i="68"/>
  <c r="DE168" i="68"/>
  <c r="DE165" i="68"/>
  <c r="DA137" i="68"/>
  <c r="DE134" i="68"/>
  <c r="DU26" i="55"/>
  <c r="EB27" i="55"/>
  <c r="DT27" i="55"/>
  <c r="DL27" i="55"/>
  <c r="DD27" i="55"/>
  <c r="EE26" i="55"/>
  <c r="DW26" i="55"/>
  <c r="DO26" i="55"/>
  <c r="DG26" i="55"/>
  <c r="DZ25" i="55"/>
  <c r="DR25" i="55"/>
  <c r="DJ25" i="55"/>
  <c r="DB25" i="55"/>
  <c r="DU24" i="55"/>
  <c r="DM24" i="55"/>
  <c r="DE24" i="55"/>
  <c r="EC26" i="55"/>
  <c r="EA27" i="55"/>
  <c r="DS27" i="55"/>
  <c r="DK27" i="55"/>
  <c r="DC27" i="55"/>
  <c r="ED26" i="55"/>
  <c r="DV26" i="55"/>
  <c r="DN26" i="55"/>
  <c r="DF26" i="55"/>
  <c r="DY25" i="55"/>
  <c r="DQ25" i="55"/>
  <c r="DI25" i="55"/>
  <c r="DT24" i="55"/>
  <c r="DL24" i="55"/>
  <c r="DD24" i="55"/>
  <c r="DR27" i="55"/>
  <c r="DM26" i="55"/>
  <c r="DP25" i="55"/>
  <c r="DS24" i="55"/>
  <c r="DK24" i="55"/>
  <c r="DC24" i="55"/>
  <c r="DY27" i="55"/>
  <c r="DQ27" i="55"/>
  <c r="DI27" i="55"/>
  <c r="EB26" i="55"/>
  <c r="DT26" i="55"/>
  <c r="DL26" i="55"/>
  <c r="DD26" i="55"/>
  <c r="EE25" i="55"/>
  <c r="DW25" i="55"/>
  <c r="DO25" i="55"/>
  <c r="DG25" i="55"/>
  <c r="DR24" i="55"/>
  <c r="DJ24" i="55"/>
  <c r="DZ27" i="55"/>
  <c r="EF25" i="55"/>
  <c r="DX27" i="55"/>
  <c r="DP27" i="55"/>
  <c r="DH27" i="55"/>
  <c r="EA26" i="55"/>
  <c r="DS26" i="55"/>
  <c r="DK26" i="55"/>
  <c r="DC26" i="55"/>
  <c r="ED25" i="55"/>
  <c r="DV25" i="55"/>
  <c r="DN25" i="55"/>
  <c r="DF25" i="55"/>
  <c r="DQ24" i="55"/>
  <c r="DI24" i="55"/>
  <c r="DJ27" i="55"/>
  <c r="DX25" i="55"/>
  <c r="EE27" i="55"/>
  <c r="DW27" i="55"/>
  <c r="DO27" i="55"/>
  <c r="DG27" i="55"/>
  <c r="DZ26" i="55"/>
  <c r="DR26" i="55"/>
  <c r="DJ26" i="55"/>
  <c r="DB26" i="55"/>
  <c r="EC25" i="55"/>
  <c r="DU25" i="55"/>
  <c r="DM25" i="55"/>
  <c r="DE25" i="55"/>
  <c r="DP24" i="55"/>
  <c r="DH24" i="55"/>
  <c r="DB27" i="55"/>
  <c r="DH25" i="55"/>
  <c r="ED27" i="55"/>
  <c r="DV27" i="55"/>
  <c r="DN27" i="55"/>
  <c r="DF27" i="55"/>
  <c r="DY26" i="55"/>
  <c r="DQ26" i="55"/>
  <c r="DI26" i="55"/>
  <c r="EB25" i="55"/>
  <c r="DT25" i="55"/>
  <c r="DL25" i="55"/>
  <c r="DD25" i="55"/>
  <c r="DO24" i="55"/>
  <c r="DG24" i="55"/>
  <c r="DE26" i="55"/>
  <c r="EF27" i="55"/>
  <c r="EC27" i="55"/>
  <c r="DU27" i="55"/>
  <c r="DM27" i="55"/>
  <c r="DE27" i="55"/>
  <c r="EF26" i="55"/>
  <c r="DX26" i="55"/>
  <c r="DP26" i="55"/>
  <c r="DH26" i="55"/>
  <c r="EA25" i="55"/>
  <c r="DS25" i="55"/>
  <c r="DK25" i="55"/>
  <c r="DC25" i="55"/>
  <c r="DN24" i="55"/>
  <c r="DF24" i="55"/>
  <c r="C23" i="41"/>
  <c r="D23" i="41"/>
  <c r="E23" i="41"/>
  <c r="F23" i="41"/>
  <c r="G23" i="41"/>
  <c r="H23" i="41"/>
  <c r="I23" i="41"/>
  <c r="J23" i="41"/>
  <c r="K23" i="41"/>
  <c r="L23" i="41"/>
  <c r="M23" i="41"/>
  <c r="N23" i="41"/>
  <c r="O23" i="41"/>
  <c r="P23" i="41"/>
  <c r="Q23" i="41"/>
  <c r="R23" i="41"/>
  <c r="S23" i="41"/>
  <c r="T23" i="41"/>
  <c r="U23" i="41"/>
  <c r="V23" i="41"/>
  <c r="W23" i="41"/>
  <c r="Z23" i="41"/>
  <c r="AA23" i="41"/>
  <c r="AB23" i="41"/>
  <c r="AC23" i="41"/>
  <c r="AD23" i="41"/>
  <c r="AE23" i="41"/>
  <c r="AF23" i="41"/>
  <c r="AG23" i="41"/>
  <c r="AH23" i="41"/>
  <c r="AI23" i="41"/>
  <c r="AJ23" i="41"/>
  <c r="AK23" i="41"/>
  <c r="C27" i="41"/>
  <c r="D27" i="41"/>
  <c r="E27" i="41"/>
  <c r="F27" i="41"/>
  <c r="G27" i="41"/>
  <c r="H27" i="41"/>
  <c r="I27" i="41"/>
  <c r="J27" i="41"/>
  <c r="K27" i="41"/>
  <c r="L27" i="41"/>
  <c r="M27" i="41"/>
  <c r="N27" i="41"/>
  <c r="O27" i="41"/>
  <c r="P27" i="41"/>
  <c r="Q27" i="41"/>
  <c r="R27" i="41"/>
  <c r="S27" i="41"/>
  <c r="T27" i="41"/>
  <c r="U27" i="41"/>
  <c r="V27" i="41"/>
  <c r="W27" i="41"/>
  <c r="X27" i="41"/>
  <c r="Y27" i="41"/>
  <c r="Z27" i="41"/>
  <c r="AA27" i="41"/>
  <c r="AB27" i="41"/>
  <c r="AC27" i="41"/>
  <c r="AD27" i="41"/>
  <c r="AE27" i="41"/>
  <c r="AF27" i="41"/>
  <c r="AG27" i="41"/>
  <c r="AH27" i="41"/>
  <c r="AI27" i="41"/>
  <c r="AJ27" i="41"/>
  <c r="AK27" i="41"/>
  <c r="AL27" i="41"/>
  <c r="C28" i="41"/>
  <c r="D28" i="41"/>
  <c r="E28" i="41"/>
  <c r="F28" i="4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Z28" i="41"/>
  <c r="AA28" i="41"/>
  <c r="AB28" i="41"/>
  <c r="AC28" i="41"/>
  <c r="AD28" i="41"/>
  <c r="AE28" i="41"/>
  <c r="AF28" i="41"/>
  <c r="AG28" i="41"/>
  <c r="AH28" i="41"/>
  <c r="AI28" i="41"/>
  <c r="AJ28" i="41"/>
  <c r="AK28" i="41"/>
  <c r="AL28" i="41"/>
  <c r="C29" i="41"/>
  <c r="D29" i="41"/>
  <c r="E29" i="41"/>
  <c r="F29" i="41"/>
  <c r="G29" i="41"/>
  <c r="H29" i="41"/>
  <c r="I29" i="41"/>
  <c r="J29" i="41"/>
  <c r="K29" i="41"/>
  <c r="L29" i="41"/>
  <c r="M29" i="41"/>
  <c r="N29" i="41"/>
  <c r="O29" i="41"/>
  <c r="P29" i="41"/>
  <c r="Q29" i="41"/>
  <c r="R29" i="41"/>
  <c r="S29" i="41"/>
  <c r="T29" i="41"/>
  <c r="U29" i="41"/>
  <c r="V29" i="41"/>
  <c r="W29" i="41"/>
  <c r="X29" i="41"/>
  <c r="Y29" i="41"/>
  <c r="Z29" i="41"/>
  <c r="AA29" i="41"/>
  <c r="AB29" i="41"/>
  <c r="AC29" i="41"/>
  <c r="AD29" i="41"/>
  <c r="AE29" i="41"/>
  <c r="AF29" i="41"/>
  <c r="AG29" i="41"/>
  <c r="AH29" i="41"/>
  <c r="AI29" i="41"/>
  <c r="AJ29" i="41"/>
  <c r="AK29" i="41"/>
  <c r="AL29" i="41"/>
  <c r="C30" i="41"/>
  <c r="D30" i="41"/>
  <c r="E30" i="41"/>
  <c r="F30" i="41"/>
  <c r="G30" i="41"/>
  <c r="H30" i="41"/>
  <c r="I30" i="41"/>
  <c r="J30" i="41"/>
  <c r="K30" i="41"/>
  <c r="L30" i="41"/>
  <c r="M30" i="41"/>
  <c r="N30" i="41"/>
  <c r="O30" i="41"/>
  <c r="P30" i="41"/>
  <c r="Q30" i="41"/>
  <c r="R30" i="41"/>
  <c r="S30" i="41"/>
  <c r="T30" i="41"/>
  <c r="U30" i="41"/>
  <c r="V30" i="41"/>
  <c r="W30" i="41"/>
  <c r="X30" i="41"/>
  <c r="Y30" i="41"/>
  <c r="Z30" i="41"/>
  <c r="AA30" i="41"/>
  <c r="AB30" i="41"/>
  <c r="AC30" i="41"/>
  <c r="AD30" i="41"/>
  <c r="AE30" i="41"/>
  <c r="AF30" i="41"/>
  <c r="AG30" i="41"/>
  <c r="AH30" i="41"/>
  <c r="AI30" i="41"/>
  <c r="AJ30" i="41"/>
  <c r="AK30" i="41"/>
  <c r="AL30" i="41"/>
  <c r="B28" i="41"/>
  <c r="B29" i="41"/>
  <c r="B30" i="41"/>
  <c r="B27" i="41"/>
  <c r="B23" i="41"/>
  <c r="DY133" i="68" l="1"/>
  <c r="DY135" i="68"/>
  <c r="DR133" i="68"/>
  <c r="DR135" i="68"/>
  <c r="EC135" i="68"/>
  <c r="EC133" i="68"/>
  <c r="EA133" i="68"/>
  <c r="EA135" i="68"/>
  <c r="DZ48" i="39"/>
  <c r="DZ27" i="41" s="1"/>
  <c r="DN162" i="68"/>
  <c r="EB133" i="68"/>
  <c r="EB135" i="68"/>
  <c r="DI162" i="68"/>
  <c r="DU48" i="39"/>
  <c r="DU27" i="41" s="1"/>
  <c r="DP135" i="68"/>
  <c r="DP133" i="68"/>
  <c r="EK49" i="39"/>
  <c r="EK28" i="41" s="1"/>
  <c r="DY162" i="68"/>
  <c r="DR162" i="68"/>
  <c r="ED48" i="39"/>
  <c r="ED27" i="41" s="1"/>
  <c r="EO49" i="39"/>
  <c r="EO28" i="41" s="1"/>
  <c r="EC162" i="68"/>
  <c r="EM49" i="39"/>
  <c r="EM28" i="41" s="1"/>
  <c r="EA162" i="68"/>
  <c r="DN133" i="68"/>
  <c r="DN135" i="68"/>
  <c r="EN49" i="39"/>
  <c r="EN28" i="41" s="1"/>
  <c r="EB162" i="68"/>
  <c r="DI133" i="68"/>
  <c r="DI135" i="68"/>
  <c r="EB48" i="39"/>
  <c r="EB27" i="41" s="1"/>
  <c r="DP162" i="68"/>
  <c r="EE135" i="68"/>
  <c r="EE133" i="68"/>
  <c r="DZ135" i="68"/>
  <c r="DZ133" i="68"/>
  <c r="DY48" i="39"/>
  <c r="DY27" i="41" s="1"/>
  <c r="DM162" i="68"/>
  <c r="EG48" i="39"/>
  <c r="EG27" i="41" s="1"/>
  <c r="DU162" i="68"/>
  <c r="DT133" i="68"/>
  <c r="DT135" i="68"/>
  <c r="DW135" i="68"/>
  <c r="DW133" i="68"/>
  <c r="DP48" i="39"/>
  <c r="DP27" i="41" s="1"/>
  <c r="DD162" i="68"/>
  <c r="DX135" i="68"/>
  <c r="DX133" i="68"/>
  <c r="EQ49" i="39"/>
  <c r="EQ28" i="41" s="1"/>
  <c r="EE162" i="68"/>
  <c r="EL49" i="39"/>
  <c r="EL28" i="41" s="1"/>
  <c r="DZ162" i="68"/>
  <c r="DM135" i="68"/>
  <c r="DM133" i="68"/>
  <c r="DU135" i="68"/>
  <c r="DU133" i="68"/>
  <c r="DT162" i="68"/>
  <c r="EF48" i="39"/>
  <c r="EF27" i="41" s="1"/>
  <c r="EI49" i="39"/>
  <c r="EI28" i="41" s="1"/>
  <c r="DW162" i="68"/>
  <c r="DD133" i="68"/>
  <c r="DD135" i="68"/>
  <c r="EJ49" i="39"/>
  <c r="EJ28" i="41" s="1"/>
  <c r="DX162" i="68"/>
  <c r="EC48" i="39"/>
  <c r="EC27" i="41" s="1"/>
  <c r="DQ162" i="68"/>
  <c r="DO135" i="68"/>
  <c r="DO133" i="68"/>
  <c r="EF135" i="68"/>
  <c r="EF133" i="68"/>
  <c r="DS162" i="68"/>
  <c r="EE48" i="39"/>
  <c r="EE27" i="41" s="1"/>
  <c r="DN48" i="39"/>
  <c r="DB162" i="68"/>
  <c r="DV135" i="68"/>
  <c r="DV133" i="68"/>
  <c r="DO48" i="39"/>
  <c r="DO27" i="41" s="1"/>
  <c r="DC162" i="68"/>
  <c r="DJ135" i="68"/>
  <c r="DJ133" i="68"/>
  <c r="ED135" i="68"/>
  <c r="ED133" i="68"/>
  <c r="DQ133" i="68"/>
  <c r="DQ135" i="68"/>
  <c r="EA48" i="39"/>
  <c r="EA27" i="41" s="1"/>
  <c r="DO162" i="68"/>
  <c r="ER49" i="39"/>
  <c r="ER28" i="41" s="1"/>
  <c r="EF162" i="68"/>
  <c r="DS135" i="68"/>
  <c r="DS133" i="68"/>
  <c r="DB135" i="68"/>
  <c r="DB133" i="68"/>
  <c r="EH49" i="39"/>
  <c r="EH28" i="41" s="1"/>
  <c r="DV162" i="68"/>
  <c r="DC133" i="68"/>
  <c r="DC135" i="68"/>
  <c r="DV48" i="39"/>
  <c r="DV27" i="41" s="1"/>
  <c r="DJ162" i="68"/>
  <c r="EP49" i="39"/>
  <c r="EP28" i="41" s="1"/>
  <c r="ED162" i="68"/>
  <c r="DL162" i="68"/>
  <c r="DX48" i="39"/>
  <c r="DX27" i="41" s="1"/>
  <c r="DL133" i="68"/>
  <c r="DL135" i="68"/>
  <c r="DK135" i="68"/>
  <c r="DK133" i="68"/>
  <c r="DW48" i="39"/>
  <c r="DW27" i="41" s="1"/>
  <c r="DK162" i="68"/>
  <c r="DH162" i="68"/>
  <c r="DT48" i="39"/>
  <c r="DT27" i="41" s="1"/>
  <c r="DH135" i="68"/>
  <c r="DH133" i="68"/>
  <c r="DG133" i="68"/>
  <c r="DG135" i="68"/>
  <c r="DG162" i="68"/>
  <c r="DS48" i="39"/>
  <c r="DS27" i="41" s="1"/>
  <c r="DF135" i="68"/>
  <c r="DF133" i="68"/>
  <c r="DF162" i="68"/>
  <c r="DR48" i="39"/>
  <c r="DR27" i="41" s="1"/>
  <c r="DQ51" i="39"/>
  <c r="DA168" i="68"/>
  <c r="DQ49" i="39"/>
  <c r="DA166" i="68"/>
  <c r="DE135" i="68"/>
  <c r="DE133" i="68"/>
  <c r="DA134" i="68"/>
  <c r="DA165" i="68"/>
  <c r="DE162" i="68"/>
  <c r="DQ48" i="39"/>
  <c r="DQ50" i="39"/>
  <c r="DA167" i="68"/>
  <c r="AL24" i="41"/>
  <c r="AL25" i="41" s="1"/>
  <c r="B24" i="41"/>
  <c r="B25" i="41" s="1"/>
  <c r="AI24" i="41"/>
  <c r="AI25" i="41" s="1"/>
  <c r="AC24" i="41"/>
  <c r="AC25" i="41" s="1"/>
  <c r="W24" i="41"/>
  <c r="W25" i="41" s="1"/>
  <c r="Q24" i="41"/>
  <c r="Q25" i="41" s="1"/>
  <c r="K24" i="41"/>
  <c r="K25" i="41" s="1"/>
  <c r="E24" i="41"/>
  <c r="E25" i="41" s="1"/>
  <c r="AH24" i="41"/>
  <c r="AH25" i="41" s="1"/>
  <c r="AB24" i="41"/>
  <c r="AB25" i="41" s="1"/>
  <c r="V24" i="41"/>
  <c r="V25" i="41" s="1"/>
  <c r="P24" i="41"/>
  <c r="P25" i="41" s="1"/>
  <c r="J24" i="41"/>
  <c r="J25" i="41" s="1"/>
  <c r="D24" i="41"/>
  <c r="D25" i="41" s="1"/>
  <c r="AG24" i="41"/>
  <c r="AG25" i="41" s="1"/>
  <c r="AA24" i="41"/>
  <c r="AA25" i="41" s="1"/>
  <c r="U24" i="41"/>
  <c r="U25" i="41" s="1"/>
  <c r="O24" i="41"/>
  <c r="O25" i="41" s="1"/>
  <c r="I24" i="41"/>
  <c r="I25" i="41" s="1"/>
  <c r="C24" i="41"/>
  <c r="C25" i="41" s="1"/>
  <c r="T24" i="41"/>
  <c r="T25" i="41" s="1"/>
  <c r="H24" i="41"/>
  <c r="H25" i="41" s="1"/>
  <c r="AK24" i="41"/>
  <c r="AK25" i="41" s="1"/>
  <c r="AE24" i="41"/>
  <c r="AE25" i="41" s="1"/>
  <c r="Y24" i="41"/>
  <c r="S24" i="41"/>
  <c r="S25" i="41" s="1"/>
  <c r="M24" i="41"/>
  <c r="M25" i="41" s="1"/>
  <c r="G24" i="41"/>
  <c r="G25" i="41" s="1"/>
  <c r="AF24" i="41"/>
  <c r="AF25" i="41" s="1"/>
  <c r="Z24" i="41"/>
  <c r="Z25" i="41" s="1"/>
  <c r="N24" i="41"/>
  <c r="N25" i="41" s="1"/>
  <c r="AJ24" i="41"/>
  <c r="AJ25" i="41" s="1"/>
  <c r="AD24" i="41"/>
  <c r="AD25" i="41" s="1"/>
  <c r="X24" i="41"/>
  <c r="R24" i="41"/>
  <c r="R25" i="41" s="1"/>
  <c r="L24" i="41"/>
  <c r="L25" i="41" s="1"/>
  <c r="F24" i="41"/>
  <c r="F25" i="41" s="1"/>
  <c r="U247" i="55"/>
  <c r="V247" i="55"/>
  <c r="W247" i="55"/>
  <c r="X247" i="55"/>
  <c r="Y247" i="55"/>
  <c r="U252" i="55"/>
  <c r="V252" i="55"/>
  <c r="W252" i="55"/>
  <c r="X252" i="55"/>
  <c r="Y252" i="55"/>
  <c r="U253" i="55"/>
  <c r="V253" i="55"/>
  <c r="W253" i="55"/>
  <c r="X253" i="55"/>
  <c r="Y253" i="55"/>
  <c r="U254" i="55"/>
  <c r="V254" i="55"/>
  <c r="W254" i="55"/>
  <c r="X254" i="55"/>
  <c r="Y254" i="55"/>
  <c r="U255" i="55"/>
  <c r="V255" i="55"/>
  <c r="W255" i="55"/>
  <c r="X255" i="55"/>
  <c r="Y255" i="55"/>
  <c r="T253" i="55"/>
  <c r="T254" i="55"/>
  <c r="T255" i="55"/>
  <c r="T252" i="55"/>
  <c r="T247" i="55"/>
  <c r="DB52" i="55"/>
  <c r="DB252" i="55" s="1"/>
  <c r="DC52" i="55"/>
  <c r="DC252" i="55" s="1"/>
  <c r="DD52" i="55"/>
  <c r="DD252" i="55" s="1"/>
  <c r="DE52" i="55"/>
  <c r="DE252" i="55" s="1"/>
  <c r="DF52" i="55"/>
  <c r="DF252" i="55" s="1"/>
  <c r="DG52" i="55"/>
  <c r="DG252" i="55" s="1"/>
  <c r="DH52" i="55"/>
  <c r="DH252" i="55" s="1"/>
  <c r="DI52" i="55"/>
  <c r="DI252" i="55" s="1"/>
  <c r="DJ52" i="55"/>
  <c r="DJ252" i="55" s="1"/>
  <c r="DK52" i="55"/>
  <c r="DK252" i="55" s="1"/>
  <c r="DL52" i="55"/>
  <c r="DL252" i="55" s="1"/>
  <c r="DM52" i="55"/>
  <c r="DM252" i="55" s="1"/>
  <c r="DN52" i="55"/>
  <c r="DN252" i="55" s="1"/>
  <c r="DO52" i="55"/>
  <c r="DO252" i="55" s="1"/>
  <c r="DP52" i="55"/>
  <c r="DP252" i="55" s="1"/>
  <c r="DQ52" i="55"/>
  <c r="DQ252" i="55" s="1"/>
  <c r="DR52" i="55"/>
  <c r="DR252" i="55" s="1"/>
  <c r="DS52" i="55"/>
  <c r="DS252" i="55" s="1"/>
  <c r="DT52" i="55"/>
  <c r="DT252" i="55" s="1"/>
  <c r="DU52" i="55"/>
  <c r="DU252" i="55" s="1"/>
  <c r="DV52" i="55"/>
  <c r="DV252" i="55" s="1"/>
  <c r="DW52" i="55"/>
  <c r="DW252" i="55" s="1"/>
  <c r="DX52" i="55"/>
  <c r="DX252" i="55" s="1"/>
  <c r="DY52" i="55"/>
  <c r="DY252" i="55" s="1"/>
  <c r="DZ52" i="55"/>
  <c r="DZ252" i="55" s="1"/>
  <c r="EA52" i="55"/>
  <c r="EA252" i="55" s="1"/>
  <c r="EB52" i="55"/>
  <c r="EB252" i="55" s="1"/>
  <c r="EC52" i="55"/>
  <c r="EC252" i="55" s="1"/>
  <c r="ED52" i="55"/>
  <c r="ED252" i="55" s="1"/>
  <c r="EE52" i="55"/>
  <c r="EE252" i="55" s="1"/>
  <c r="EF52" i="55"/>
  <c r="EF252" i="55" s="1"/>
  <c r="DB53" i="55"/>
  <c r="DB253" i="55" s="1"/>
  <c r="DC53" i="55"/>
  <c r="DC253" i="55" s="1"/>
  <c r="DD53" i="55"/>
  <c r="DD253" i="55" s="1"/>
  <c r="DE53" i="55"/>
  <c r="DE253" i="55" s="1"/>
  <c r="DF53" i="55"/>
  <c r="DF253" i="55" s="1"/>
  <c r="DG53" i="55"/>
  <c r="DG253" i="55" s="1"/>
  <c r="DH53" i="55"/>
  <c r="DH253" i="55" s="1"/>
  <c r="DI53" i="55"/>
  <c r="DI253" i="55" s="1"/>
  <c r="DJ53" i="55"/>
  <c r="DJ253" i="55" s="1"/>
  <c r="DK53" i="55"/>
  <c r="DK253" i="55" s="1"/>
  <c r="DL53" i="55"/>
  <c r="DL253" i="55" s="1"/>
  <c r="DM53" i="55"/>
  <c r="DM253" i="55" s="1"/>
  <c r="DN53" i="55"/>
  <c r="DN253" i="55" s="1"/>
  <c r="DO53" i="55"/>
  <c r="DO253" i="55" s="1"/>
  <c r="DP53" i="55"/>
  <c r="DP253" i="55" s="1"/>
  <c r="DQ53" i="55"/>
  <c r="DQ253" i="55" s="1"/>
  <c r="DR53" i="55"/>
  <c r="DR253" i="55" s="1"/>
  <c r="DS53" i="55"/>
  <c r="DS253" i="55" s="1"/>
  <c r="DT53" i="55"/>
  <c r="DT253" i="55" s="1"/>
  <c r="DU53" i="55"/>
  <c r="DU253" i="55" s="1"/>
  <c r="DV53" i="55"/>
  <c r="DV253" i="55" s="1"/>
  <c r="DW53" i="55"/>
  <c r="DW253" i="55" s="1"/>
  <c r="DX53" i="55"/>
  <c r="DX253" i="55" s="1"/>
  <c r="DY53" i="55"/>
  <c r="DY253" i="55" s="1"/>
  <c r="DZ53" i="55"/>
  <c r="DZ253" i="55" s="1"/>
  <c r="EA53" i="55"/>
  <c r="EA253" i="55" s="1"/>
  <c r="EB53" i="55"/>
  <c r="EB253" i="55" s="1"/>
  <c r="EC53" i="55"/>
  <c r="EC253" i="55" s="1"/>
  <c r="ED53" i="55"/>
  <c r="ED253" i="55" s="1"/>
  <c r="EE53" i="55"/>
  <c r="EE253" i="55" s="1"/>
  <c r="EF53" i="55"/>
  <c r="EF253" i="55" s="1"/>
  <c r="DB54" i="55"/>
  <c r="DB254" i="55" s="1"/>
  <c r="DC54" i="55"/>
  <c r="DC254" i="55" s="1"/>
  <c r="DD54" i="55"/>
  <c r="DD254" i="55" s="1"/>
  <c r="DE54" i="55"/>
  <c r="DE254" i="55" s="1"/>
  <c r="DF54" i="55"/>
  <c r="DF254" i="55" s="1"/>
  <c r="DG54" i="55"/>
  <c r="DG254" i="55" s="1"/>
  <c r="DH54" i="55"/>
  <c r="DH254" i="55" s="1"/>
  <c r="DI54" i="55"/>
  <c r="DI254" i="55" s="1"/>
  <c r="DJ54" i="55"/>
  <c r="DJ254" i="55" s="1"/>
  <c r="DK54" i="55"/>
  <c r="DK254" i="55" s="1"/>
  <c r="DL54" i="55"/>
  <c r="DL254" i="55" s="1"/>
  <c r="DM54" i="55"/>
  <c r="DM254" i="55" s="1"/>
  <c r="DN54" i="55"/>
  <c r="DN254" i="55" s="1"/>
  <c r="DO54" i="55"/>
  <c r="DO254" i="55" s="1"/>
  <c r="DP54" i="55"/>
  <c r="DP254" i="55" s="1"/>
  <c r="DQ54" i="55"/>
  <c r="DQ254" i="55" s="1"/>
  <c r="DR54" i="55"/>
  <c r="DR254" i="55" s="1"/>
  <c r="DS54" i="55"/>
  <c r="DS254" i="55" s="1"/>
  <c r="DT54" i="55"/>
  <c r="DT254" i="55" s="1"/>
  <c r="DU54" i="55"/>
  <c r="DU254" i="55" s="1"/>
  <c r="DV54" i="55"/>
  <c r="DV254" i="55" s="1"/>
  <c r="DW54" i="55"/>
  <c r="DW254" i="55" s="1"/>
  <c r="DX54" i="55"/>
  <c r="DX254" i="55" s="1"/>
  <c r="DY54" i="55"/>
  <c r="DY254" i="55" s="1"/>
  <c r="DZ54" i="55"/>
  <c r="DZ254" i="55" s="1"/>
  <c r="EA54" i="55"/>
  <c r="EA254" i="55" s="1"/>
  <c r="EB54" i="55"/>
  <c r="EB254" i="55" s="1"/>
  <c r="EC54" i="55"/>
  <c r="EC254" i="55" s="1"/>
  <c r="ED54" i="55"/>
  <c r="ED254" i="55" s="1"/>
  <c r="EE54" i="55"/>
  <c r="EE254" i="55" s="1"/>
  <c r="EF54" i="55"/>
  <c r="EF254" i="55" s="1"/>
  <c r="DB55" i="55"/>
  <c r="DB255" i="55" s="1"/>
  <c r="DC55" i="55"/>
  <c r="DC255" i="55" s="1"/>
  <c r="DD55" i="55"/>
  <c r="DD255" i="55" s="1"/>
  <c r="DE55" i="55"/>
  <c r="DE255" i="55" s="1"/>
  <c r="DF55" i="55"/>
  <c r="DF255" i="55" s="1"/>
  <c r="DG55" i="55"/>
  <c r="DG255" i="55" s="1"/>
  <c r="DH55" i="55"/>
  <c r="DH255" i="55" s="1"/>
  <c r="DI55" i="55"/>
  <c r="DI255" i="55" s="1"/>
  <c r="DJ55" i="55"/>
  <c r="DJ255" i="55" s="1"/>
  <c r="DK55" i="55"/>
  <c r="DK255" i="55" s="1"/>
  <c r="DL55" i="55"/>
  <c r="DL255" i="55" s="1"/>
  <c r="DM55" i="55"/>
  <c r="DM255" i="55" s="1"/>
  <c r="DN55" i="55"/>
  <c r="DN255" i="55" s="1"/>
  <c r="DO55" i="55"/>
  <c r="DO255" i="55" s="1"/>
  <c r="DP55" i="55"/>
  <c r="DP255" i="55" s="1"/>
  <c r="DQ55" i="55"/>
  <c r="DQ255" i="55" s="1"/>
  <c r="DR55" i="55"/>
  <c r="DR255" i="55" s="1"/>
  <c r="DS55" i="55"/>
  <c r="DS255" i="55" s="1"/>
  <c r="DT55" i="55"/>
  <c r="DT255" i="55" s="1"/>
  <c r="DU55" i="55"/>
  <c r="DU255" i="55" s="1"/>
  <c r="DV55" i="55"/>
  <c r="DV255" i="55" s="1"/>
  <c r="DW55" i="55"/>
  <c r="DW255" i="55" s="1"/>
  <c r="DX55" i="55"/>
  <c r="DX255" i="55" s="1"/>
  <c r="DY55" i="55"/>
  <c r="DY255" i="55" s="1"/>
  <c r="DZ55" i="55"/>
  <c r="DZ255" i="55" s="1"/>
  <c r="EA55" i="55"/>
  <c r="EA255" i="55" s="1"/>
  <c r="EB55" i="55"/>
  <c r="EB255" i="55" s="1"/>
  <c r="EC55" i="55"/>
  <c r="EC255" i="55" s="1"/>
  <c r="ED55" i="55"/>
  <c r="ED255" i="55" s="1"/>
  <c r="EE55" i="55"/>
  <c r="EE255" i="55" s="1"/>
  <c r="EF55" i="55"/>
  <c r="EF255" i="55" s="1"/>
  <c r="U49" i="55"/>
  <c r="U48" i="55" s="1"/>
  <c r="V49" i="55"/>
  <c r="V48" i="55" s="1"/>
  <c r="W49" i="55"/>
  <c r="W48" i="55" s="1"/>
  <c r="X49" i="55"/>
  <c r="X48" i="55" s="1"/>
  <c r="Y49" i="55"/>
  <c r="Y48" i="55" s="1"/>
  <c r="Z49" i="55"/>
  <c r="Z48" i="55" s="1"/>
  <c r="AA49" i="55"/>
  <c r="AA48" i="55" s="1"/>
  <c r="AB49" i="55"/>
  <c r="AB48" i="55" s="1"/>
  <c r="AC49" i="55"/>
  <c r="AC48" i="55" s="1"/>
  <c r="AD49" i="55"/>
  <c r="AD48" i="55" s="1"/>
  <c r="AE49" i="55"/>
  <c r="AE48" i="55" s="1"/>
  <c r="AF49" i="55"/>
  <c r="AF48" i="55" s="1"/>
  <c r="AG49" i="55"/>
  <c r="AG48" i="55" s="1"/>
  <c r="AH49" i="55"/>
  <c r="AH48" i="55" s="1"/>
  <c r="AI49" i="55"/>
  <c r="AI48" i="55" s="1"/>
  <c r="AJ49" i="55"/>
  <c r="AJ48" i="55" s="1"/>
  <c r="AK49" i="55"/>
  <c r="AK48" i="55" s="1"/>
  <c r="AL49" i="55"/>
  <c r="AL48" i="55" s="1"/>
  <c r="AM49" i="55"/>
  <c r="AM48" i="55" s="1"/>
  <c r="AN49" i="55"/>
  <c r="AN48" i="55" s="1"/>
  <c r="AO49" i="55"/>
  <c r="AO48" i="55" s="1"/>
  <c r="AP49" i="55"/>
  <c r="AP48" i="55" s="1"/>
  <c r="AQ49" i="55"/>
  <c r="AQ48" i="55" s="1"/>
  <c r="U77" i="55"/>
  <c r="U76" i="55" s="1"/>
  <c r="U188" i="55" s="1"/>
  <c r="V77" i="55"/>
  <c r="V76" i="55" s="1"/>
  <c r="V188" i="55" s="1"/>
  <c r="W77" i="55"/>
  <c r="W76" i="55" s="1"/>
  <c r="W188" i="55" s="1"/>
  <c r="X77" i="55"/>
  <c r="X76" i="55" s="1"/>
  <c r="X188" i="55" s="1"/>
  <c r="Y77" i="55"/>
  <c r="Y76" i="55" s="1"/>
  <c r="Y188" i="55" s="1"/>
  <c r="T102" i="55"/>
  <c r="U102" i="55"/>
  <c r="V102" i="55"/>
  <c r="W102" i="55"/>
  <c r="X102" i="55"/>
  <c r="Y102" i="55"/>
  <c r="Z102" i="55"/>
  <c r="AA102" i="55"/>
  <c r="AB102" i="55"/>
  <c r="AC102" i="55"/>
  <c r="AD102" i="55"/>
  <c r="AE102" i="55"/>
  <c r="AF102" i="55"/>
  <c r="AG102" i="55"/>
  <c r="AH102" i="55"/>
  <c r="AI102" i="55"/>
  <c r="AJ102" i="55"/>
  <c r="AK102" i="55"/>
  <c r="AL102" i="55"/>
  <c r="AM102" i="55"/>
  <c r="AN102" i="55"/>
  <c r="AO102" i="55"/>
  <c r="AP102" i="55"/>
  <c r="AQ102" i="55"/>
  <c r="AR102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AP74" i="55"/>
  <c r="AQ74" i="55"/>
  <c r="AR74" i="55"/>
  <c r="T46" i="55"/>
  <c r="U46" i="55"/>
  <c r="V46" i="55"/>
  <c r="W46" i="55"/>
  <c r="X46" i="55"/>
  <c r="Y46" i="55"/>
  <c r="Z46" i="55"/>
  <c r="AA46" i="55"/>
  <c r="AB46" i="55"/>
  <c r="AC46" i="55"/>
  <c r="AD46" i="55"/>
  <c r="AE46" i="55"/>
  <c r="AF46" i="55"/>
  <c r="AG46" i="55"/>
  <c r="AH46" i="55"/>
  <c r="AI46" i="55"/>
  <c r="AJ46" i="55"/>
  <c r="AK46" i="55"/>
  <c r="AL46" i="55"/>
  <c r="AM46" i="55"/>
  <c r="AN46" i="55"/>
  <c r="AO46" i="55"/>
  <c r="AP46" i="55"/>
  <c r="AQ46" i="55"/>
  <c r="AR46" i="55"/>
  <c r="T18" i="55"/>
  <c r="T130" i="55" s="1"/>
  <c r="U18" i="55"/>
  <c r="U130" i="55" s="1"/>
  <c r="V18" i="55"/>
  <c r="V130" i="55" s="1"/>
  <c r="W18" i="55"/>
  <c r="W130" i="55" s="1"/>
  <c r="X18" i="55"/>
  <c r="X130" i="55" s="1"/>
  <c r="Y18" i="55"/>
  <c r="Y130" i="55" s="1"/>
  <c r="Z18" i="55"/>
  <c r="Z130" i="55" s="1"/>
  <c r="AA18" i="55"/>
  <c r="AA130" i="55" s="1"/>
  <c r="AB18" i="55"/>
  <c r="AB130" i="55" s="1"/>
  <c r="AC18" i="55"/>
  <c r="AC130" i="55" s="1"/>
  <c r="AD18" i="55"/>
  <c r="AD130" i="55" s="1"/>
  <c r="AE18" i="55"/>
  <c r="AE130" i="55" s="1"/>
  <c r="AF18" i="55"/>
  <c r="AF130" i="55" s="1"/>
  <c r="AG18" i="55"/>
  <c r="AG130" i="55" s="1"/>
  <c r="AH18" i="55"/>
  <c r="AH130" i="55" s="1"/>
  <c r="AI18" i="55"/>
  <c r="AI130" i="55" s="1"/>
  <c r="AJ18" i="55"/>
  <c r="AJ130" i="55" s="1"/>
  <c r="AK18" i="55"/>
  <c r="AK130" i="55" s="1"/>
  <c r="AL18" i="55"/>
  <c r="AL130" i="55" s="1"/>
  <c r="AM18" i="55"/>
  <c r="AM130" i="55" s="1"/>
  <c r="AN18" i="55"/>
  <c r="AN130" i="55" s="1"/>
  <c r="AO18" i="55"/>
  <c r="AO130" i="55" s="1"/>
  <c r="AP18" i="55"/>
  <c r="AP130" i="55" s="1"/>
  <c r="AQ18" i="55"/>
  <c r="AQ130" i="55" s="1"/>
  <c r="AR18" i="55"/>
  <c r="AR130" i="55" s="1"/>
  <c r="DA18" i="55"/>
  <c r="AE50" i="55" l="1"/>
  <c r="DC163" i="68"/>
  <c r="DC161" i="68"/>
  <c r="DQ163" i="68"/>
  <c r="DQ161" i="68"/>
  <c r="DW161" i="68"/>
  <c r="DW163" i="68"/>
  <c r="EA161" i="68"/>
  <c r="EA163" i="68"/>
  <c r="DY161" i="68"/>
  <c r="DY163" i="68"/>
  <c r="DS163" i="68"/>
  <c r="DS161" i="68"/>
  <c r="ED163" i="68"/>
  <c r="ED161" i="68"/>
  <c r="DV163" i="68"/>
  <c r="DV161" i="68"/>
  <c r="EF163" i="68"/>
  <c r="EF161" i="68"/>
  <c r="DX163" i="68"/>
  <c r="DX161" i="68"/>
  <c r="DZ163" i="68"/>
  <c r="DZ161" i="68"/>
  <c r="DD163" i="68"/>
  <c r="DD161" i="68"/>
  <c r="DU161" i="68"/>
  <c r="DU163" i="68"/>
  <c r="EB163" i="68"/>
  <c r="EB161" i="68"/>
  <c r="EC161" i="68"/>
  <c r="EC163" i="68"/>
  <c r="DN161" i="68"/>
  <c r="DN163" i="68"/>
  <c r="DT163" i="68"/>
  <c r="DT161" i="68"/>
  <c r="DJ161" i="68"/>
  <c r="DJ163" i="68"/>
  <c r="DO163" i="68"/>
  <c r="DO161" i="68"/>
  <c r="DB163" i="68"/>
  <c r="DB161" i="68"/>
  <c r="EE163" i="68"/>
  <c r="EE161" i="68"/>
  <c r="DM161" i="68"/>
  <c r="DM163" i="68"/>
  <c r="DP163" i="68"/>
  <c r="DP161" i="68"/>
  <c r="DN91" i="39"/>
  <c r="DN27" i="41"/>
  <c r="DR161" i="68"/>
  <c r="DR163" i="68"/>
  <c r="DI163" i="68"/>
  <c r="DI161" i="68"/>
  <c r="DL163" i="68"/>
  <c r="DL161" i="68"/>
  <c r="DK163" i="68"/>
  <c r="DK161" i="68"/>
  <c r="DH161" i="68"/>
  <c r="DH163" i="68"/>
  <c r="DG163" i="68"/>
  <c r="DG161" i="68"/>
  <c r="DF163" i="68"/>
  <c r="DF161" i="68"/>
  <c r="DM48" i="39"/>
  <c r="DQ27" i="41"/>
  <c r="DQ28" i="41"/>
  <c r="DM28" i="41" s="1"/>
  <c r="DM49" i="39"/>
  <c r="DE163" i="68"/>
  <c r="DA162" i="68"/>
  <c r="DE161" i="68"/>
  <c r="DA135" i="68"/>
  <c r="DA133" i="68"/>
  <c r="X50" i="55"/>
  <c r="AK50" i="55"/>
  <c r="Y50" i="55"/>
  <c r="Z50" i="55"/>
  <c r="DL49" i="55"/>
  <c r="DL50" i="55" s="1"/>
  <c r="DP49" i="55"/>
  <c r="DP48" i="55" s="1"/>
  <c r="DQ49" i="55"/>
  <c r="DQ48" i="55" s="1"/>
  <c r="DO49" i="55"/>
  <c r="DO48" i="55" s="1"/>
  <c r="DA47" i="55"/>
  <c r="DN49" i="55"/>
  <c r="DN48" i="55" s="1"/>
  <c r="DM49" i="55"/>
  <c r="DM50" i="55" s="1"/>
  <c r="AL50" i="55"/>
  <c r="AF50" i="55"/>
  <c r="AI50" i="55"/>
  <c r="W50" i="55"/>
  <c r="AO50" i="55"/>
  <c r="AC50" i="55"/>
  <c r="V78" i="55"/>
  <c r="AD50" i="55"/>
  <c r="AJ50" i="55"/>
  <c r="U50" i="55"/>
  <c r="AA50" i="55"/>
  <c r="AG50" i="55"/>
  <c r="AM50" i="55"/>
  <c r="U78" i="55"/>
  <c r="Y78" i="55"/>
  <c r="X78" i="55"/>
  <c r="AN50" i="55"/>
  <c r="AH50" i="55"/>
  <c r="AB50" i="55"/>
  <c r="V50" i="55"/>
  <c r="W78" i="55"/>
  <c r="DB105" i="55"/>
  <c r="DB104" i="55" s="1"/>
  <c r="DB49" i="55"/>
  <c r="DB48" i="55" s="1"/>
  <c r="AP50" i="55"/>
  <c r="DA109" i="55"/>
  <c r="DA111" i="55"/>
  <c r="DA108" i="55"/>
  <c r="DA110" i="55"/>
  <c r="DA55" i="55"/>
  <c r="DA52" i="55"/>
  <c r="DA54" i="55"/>
  <c r="DA53" i="55"/>
  <c r="Y249" i="55"/>
  <c r="Y250" i="55" s="1"/>
  <c r="X249" i="55"/>
  <c r="X250" i="55" s="1"/>
  <c r="T249" i="55"/>
  <c r="W249" i="55"/>
  <c r="W250" i="55" s="1"/>
  <c r="V249" i="55"/>
  <c r="V250" i="55" s="1"/>
  <c r="U249" i="55"/>
  <c r="U250" i="55" s="1"/>
  <c r="DB77" i="55"/>
  <c r="DB78" i="55" s="1"/>
  <c r="EF77" i="55"/>
  <c r="EF78" i="55" s="1"/>
  <c r="EC77" i="55"/>
  <c r="EC78" i="55" s="1"/>
  <c r="DK77" i="55"/>
  <c r="DK78" i="55" s="1"/>
  <c r="EE77" i="55"/>
  <c r="EE78" i="55" s="1"/>
  <c r="DY77" i="55"/>
  <c r="DY78" i="55" s="1"/>
  <c r="DS77" i="55"/>
  <c r="DS78" i="55" s="1"/>
  <c r="DM77" i="55"/>
  <c r="DM78" i="55" s="1"/>
  <c r="DG77" i="55"/>
  <c r="DG78" i="55" s="1"/>
  <c r="DT77" i="55"/>
  <c r="DT78" i="55" s="1"/>
  <c r="DQ77" i="55"/>
  <c r="DQ78" i="55" s="1"/>
  <c r="DN77" i="55"/>
  <c r="DN78" i="55" s="1"/>
  <c r="ED77" i="55"/>
  <c r="ED78" i="55" s="1"/>
  <c r="DX77" i="55"/>
  <c r="DX78" i="55" s="1"/>
  <c r="DR77" i="55"/>
  <c r="DR78" i="55" s="1"/>
  <c r="DL77" i="55"/>
  <c r="DL78" i="55" s="1"/>
  <c r="DF77" i="55"/>
  <c r="DF78" i="55" s="1"/>
  <c r="DZ77" i="55"/>
  <c r="DZ78" i="55" s="1"/>
  <c r="DW77" i="55"/>
  <c r="DW78" i="55" s="1"/>
  <c r="DE77" i="55"/>
  <c r="DE78" i="55" s="1"/>
  <c r="EB77" i="55"/>
  <c r="EB78" i="55" s="1"/>
  <c r="DV77" i="55"/>
  <c r="DV78" i="55" s="1"/>
  <c r="DP77" i="55"/>
  <c r="DJ77" i="55"/>
  <c r="DJ78" i="55" s="1"/>
  <c r="DD77" i="55"/>
  <c r="DD78" i="55" s="1"/>
  <c r="EA77" i="55"/>
  <c r="EA78" i="55" s="1"/>
  <c r="DU77" i="55"/>
  <c r="DU78" i="55" s="1"/>
  <c r="DO77" i="55"/>
  <c r="DI77" i="55"/>
  <c r="DI78" i="55" s="1"/>
  <c r="DC77" i="55"/>
  <c r="DC78" i="55" s="1"/>
  <c r="DH77" i="55"/>
  <c r="DH78" i="55" s="1"/>
  <c r="EF49" i="55"/>
  <c r="EF48" i="55" s="1"/>
  <c r="DZ49" i="55"/>
  <c r="DZ50" i="55" s="1"/>
  <c r="DT49" i="55"/>
  <c r="DT50" i="55" s="1"/>
  <c r="DH49" i="55"/>
  <c r="DH48" i="55" s="1"/>
  <c r="EE49" i="55"/>
  <c r="EE50" i="55" s="1"/>
  <c r="DY49" i="55"/>
  <c r="DY50" i="55" s="1"/>
  <c r="DS49" i="55"/>
  <c r="DS50" i="55" s="1"/>
  <c r="DG49" i="55"/>
  <c r="DG48" i="55" s="1"/>
  <c r="EC49" i="55"/>
  <c r="EC48" i="55" s="1"/>
  <c r="DW49" i="55"/>
  <c r="DW50" i="55" s="1"/>
  <c r="DK49" i="55"/>
  <c r="DK48" i="55" s="1"/>
  <c r="DE49" i="55"/>
  <c r="DE50" i="55" s="1"/>
  <c r="EB49" i="55"/>
  <c r="EB50" i="55" s="1"/>
  <c r="DV49" i="55"/>
  <c r="DV48" i="55" s="1"/>
  <c r="DJ49" i="55"/>
  <c r="DJ50" i="55" s="1"/>
  <c r="DD49" i="55"/>
  <c r="DD48" i="55" s="1"/>
  <c r="ED49" i="55"/>
  <c r="ED50" i="55" s="1"/>
  <c r="DX49" i="55"/>
  <c r="DX50" i="55" s="1"/>
  <c r="DR49" i="55"/>
  <c r="DR50" i="55" s="1"/>
  <c r="DF49" i="55"/>
  <c r="DF50" i="55" s="1"/>
  <c r="EA49" i="55"/>
  <c r="EA50" i="55" s="1"/>
  <c r="DC49" i="55"/>
  <c r="DC50" i="55" s="1"/>
  <c r="DU49" i="55"/>
  <c r="DU50" i="55" s="1"/>
  <c r="DI49" i="55"/>
  <c r="DI50" i="55" s="1"/>
  <c r="AQ50" i="55"/>
  <c r="U187" i="5"/>
  <c r="V187" i="5"/>
  <c r="W187" i="5"/>
  <c r="X187" i="5"/>
  <c r="Y187" i="5"/>
  <c r="U192" i="5"/>
  <c r="V192" i="5"/>
  <c r="W192" i="5"/>
  <c r="X192" i="5"/>
  <c r="Y192" i="5"/>
  <c r="U193" i="5"/>
  <c r="V193" i="5"/>
  <c r="W193" i="5"/>
  <c r="X193" i="5"/>
  <c r="Y193" i="5"/>
  <c r="U194" i="5"/>
  <c r="V194" i="5"/>
  <c r="W194" i="5"/>
  <c r="X194" i="5"/>
  <c r="Y194" i="5"/>
  <c r="U195" i="5"/>
  <c r="V195" i="5"/>
  <c r="W195" i="5"/>
  <c r="X195" i="5"/>
  <c r="Y195" i="5"/>
  <c r="DA161" i="68" l="1"/>
  <c r="DA163" i="68"/>
  <c r="BR50" i="55"/>
  <c r="BQ50" i="55"/>
  <c r="BP50" i="55"/>
  <c r="BO50" i="55"/>
  <c r="BM105" i="55"/>
  <c r="BM104" i="55" s="1"/>
  <c r="BN105" i="55"/>
  <c r="BN49" i="55"/>
  <c r="BN50" i="55" s="1"/>
  <c r="BL49" i="55"/>
  <c r="BL50" i="55" s="1"/>
  <c r="BM49" i="55"/>
  <c r="BM50" i="55" s="1"/>
  <c r="BL48" i="55"/>
  <c r="BL105" i="55"/>
  <c r="BK105" i="55"/>
  <c r="BK49" i="55"/>
  <c r="BK50" i="55" s="1"/>
  <c r="BJ105" i="55"/>
  <c r="BJ49" i="55"/>
  <c r="BJ50" i="55" s="1"/>
  <c r="BI105" i="55"/>
  <c r="BI49" i="55"/>
  <c r="BI50" i="55" s="1"/>
  <c r="BH105" i="55"/>
  <c r="BH49" i="55"/>
  <c r="BH50" i="55" s="1"/>
  <c r="BG105" i="55"/>
  <c r="BF49" i="55"/>
  <c r="BF50" i="55" s="1"/>
  <c r="BG49" i="55"/>
  <c r="BG50" i="55" s="1"/>
  <c r="DP50" i="55"/>
  <c r="DP78" i="55"/>
  <c r="DP76" i="55"/>
  <c r="DO78" i="55"/>
  <c r="DO76" i="55"/>
  <c r="BF105" i="55"/>
  <c r="BE49" i="55"/>
  <c r="BE105" i="55"/>
  <c r="BD105" i="55"/>
  <c r="BD49" i="55"/>
  <c r="BC49" i="55"/>
  <c r="BC105" i="55"/>
  <c r="BB105" i="55"/>
  <c r="BA49" i="55"/>
  <c r="BA50" i="55" s="1"/>
  <c r="BB49" i="55"/>
  <c r="BA105" i="55"/>
  <c r="AY49" i="55"/>
  <c r="AY106" i="55"/>
  <c r="AX106" i="55"/>
  <c r="X189" i="5"/>
  <c r="X188" i="5" s="1"/>
  <c r="W189" i="5"/>
  <c r="W190" i="5" s="1"/>
  <c r="Y189" i="5"/>
  <c r="Y188" i="5" s="1"/>
  <c r="V189" i="5"/>
  <c r="V188" i="5" s="1"/>
  <c r="U189" i="5"/>
  <c r="U190" i="5" s="1"/>
  <c r="DB76" i="55"/>
  <c r="DJ48" i="55"/>
  <c r="DE48" i="55"/>
  <c r="DD50" i="55"/>
  <c r="DF48" i="55"/>
  <c r="DQ50" i="55"/>
  <c r="DG76" i="55"/>
  <c r="DK76" i="55"/>
  <c r="DX76" i="55"/>
  <c r="DF76" i="55"/>
  <c r="DY48" i="55"/>
  <c r="DD76" i="55"/>
  <c r="DH50" i="55"/>
  <c r="EC50" i="55"/>
  <c r="DR48" i="55"/>
  <c r="EF76" i="55"/>
  <c r="DU48" i="55"/>
  <c r="EA76" i="55"/>
  <c r="EF50" i="55"/>
  <c r="DK50" i="55"/>
  <c r="DL76" i="55"/>
  <c r="DC76" i="55"/>
  <c r="DU76" i="55"/>
  <c r="DT76" i="55"/>
  <c r="ED48" i="55"/>
  <c r="EB76" i="55"/>
  <c r="DO50" i="55"/>
  <c r="DV76" i="55"/>
  <c r="DI76" i="55"/>
  <c r="DQ76" i="55"/>
  <c r="EE76" i="55"/>
  <c r="DZ76" i="55"/>
  <c r="DS48" i="55"/>
  <c r="DZ48" i="55"/>
  <c r="EA48" i="55"/>
  <c r="DJ76" i="55"/>
  <c r="DN76" i="55"/>
  <c r="DY76" i="55"/>
  <c r="DH76" i="55"/>
  <c r="DV50" i="55"/>
  <c r="DL48" i="55"/>
  <c r="DW48" i="55"/>
  <c r="EE48" i="55"/>
  <c r="DI48" i="55"/>
  <c r="DW76" i="55"/>
  <c r="DE76" i="55"/>
  <c r="DR76" i="55"/>
  <c r="DS76" i="55"/>
  <c r="EC76" i="55"/>
  <c r="DM76" i="55"/>
  <c r="ED76" i="55"/>
  <c r="DN50" i="55"/>
  <c r="EB48" i="55"/>
  <c r="DX48" i="55"/>
  <c r="DM48" i="55"/>
  <c r="DT48" i="55"/>
  <c r="DC48" i="55"/>
  <c r="DG50" i="55"/>
  <c r="X190" i="5"/>
  <c r="BM106" i="55" l="1"/>
  <c r="BR106" i="55"/>
  <c r="BQ106" i="55"/>
  <c r="BP106" i="55"/>
  <c r="BO106" i="55"/>
  <c r="BN106" i="55"/>
  <c r="BN104" i="55"/>
  <c r="BN48" i="55"/>
  <c r="BM48" i="55"/>
  <c r="BL106" i="55"/>
  <c r="BL104" i="55"/>
  <c r="BK106" i="55"/>
  <c r="BK104" i="55"/>
  <c r="BK48" i="55"/>
  <c r="BJ106" i="55"/>
  <c r="BJ104" i="55"/>
  <c r="BJ48" i="55"/>
  <c r="BI48" i="55"/>
  <c r="BI106" i="55"/>
  <c r="BI104" i="55"/>
  <c r="BH106" i="55"/>
  <c r="BH104" i="55"/>
  <c r="BF48" i="55"/>
  <c r="BH48" i="55"/>
  <c r="BG48" i="55"/>
  <c r="BG106" i="55"/>
  <c r="BG104" i="55"/>
  <c r="BF106" i="55"/>
  <c r="BF104" i="55"/>
  <c r="BE106" i="55"/>
  <c r="BE104" i="55"/>
  <c r="BE50" i="55"/>
  <c r="BE48" i="55"/>
  <c r="BD50" i="55"/>
  <c r="BD48" i="55"/>
  <c r="BD106" i="55"/>
  <c r="BD104" i="55"/>
  <c r="BC106" i="55"/>
  <c r="BC104" i="55"/>
  <c r="BA48" i="55"/>
  <c r="BC50" i="55"/>
  <c r="BC48" i="55"/>
  <c r="BB50" i="55"/>
  <c r="BB48" i="55"/>
  <c r="BB106" i="55"/>
  <c r="BB104" i="55"/>
  <c r="BA106" i="55"/>
  <c r="BA104" i="55"/>
  <c r="AY50" i="55"/>
  <c r="AY48" i="55"/>
  <c r="V190" i="5"/>
  <c r="U188" i="5"/>
  <c r="W188" i="5"/>
  <c r="Y190" i="5"/>
  <c r="ED48" i="40" l="1"/>
  <c r="EE48" i="40"/>
  <c r="EF48" i="40"/>
  <c r="AH25" i="11"/>
  <c r="AI25" i="11"/>
  <c r="AJ25" i="11"/>
  <c r="AH25" i="13"/>
  <c r="AI25" i="13"/>
  <c r="AJ25" i="13"/>
  <c r="AH25" i="16"/>
  <c r="AI25" i="16"/>
  <c r="AJ25" i="16"/>
  <c r="AH25" i="17"/>
  <c r="AI25" i="17"/>
  <c r="AJ25" i="17"/>
  <c r="AH25" i="18"/>
  <c r="AI25" i="18"/>
  <c r="AJ25" i="18"/>
  <c r="AH25" i="46"/>
  <c r="AI25" i="46"/>
  <c r="AJ25" i="46"/>
  <c r="AH25" i="22"/>
  <c r="AI25" i="22"/>
  <c r="AJ25" i="22"/>
  <c r="AH25" i="23"/>
  <c r="AI25" i="23"/>
  <c r="AJ25" i="23"/>
  <c r="AH25" i="24"/>
  <c r="AI25" i="24"/>
  <c r="AJ25" i="24"/>
  <c r="ED164" i="5"/>
  <c r="ED192" i="5" s="1"/>
  <c r="EE164" i="5"/>
  <c r="EE192" i="5" s="1"/>
  <c r="EF164" i="5"/>
  <c r="EF192" i="5" s="1"/>
  <c r="AH25" i="25"/>
  <c r="AI25" i="25"/>
  <c r="AJ25" i="25"/>
  <c r="AH25" i="27"/>
  <c r="AI25" i="27"/>
  <c r="AJ25" i="27"/>
  <c r="ED53" i="6"/>
  <c r="EE53" i="6"/>
  <c r="EF53" i="6"/>
  <c r="ED25" i="7"/>
  <c r="EE25" i="7"/>
  <c r="EF25" i="7"/>
  <c r="ED53" i="7"/>
  <c r="EE53" i="7"/>
  <c r="EF53" i="7"/>
  <c r="AH25" i="34"/>
  <c r="AI25" i="34"/>
  <c r="AJ25" i="34"/>
  <c r="EE81" i="7" l="1"/>
  <c r="ED81" i="7"/>
  <c r="EF81" i="7"/>
  <c r="EF52" i="1"/>
  <c r="ED52" i="1"/>
  <c r="EE52" i="1"/>
  <c r="EF192" i="1" l="1"/>
  <c r="EF164" i="1"/>
  <c r="EE192" i="1"/>
  <c r="EE164" i="1"/>
  <c r="ED192" i="1"/>
  <c r="ED164" i="1"/>
  <c r="DR23" i="41"/>
  <c r="DT23" i="41"/>
  <c r="DU23" i="41"/>
  <c r="DV23" i="41"/>
  <c r="DY23" i="41"/>
  <c r="EA23" i="41"/>
  <c r="EB23" i="41"/>
  <c r="EC23" i="41"/>
  <c r="ED23" i="41"/>
  <c r="EF23" i="41"/>
  <c r="EG23" i="41"/>
  <c r="EJ23" i="41"/>
  <c r="EK23" i="41"/>
  <c r="EM23" i="41"/>
  <c r="EN23" i="41"/>
  <c r="EP23" i="41"/>
  <c r="ER23" i="41"/>
  <c r="DP23" i="41" l="1"/>
  <c r="C30" i="49"/>
  <c r="D30" i="49"/>
  <c r="E30" i="49"/>
  <c r="F30" i="49"/>
  <c r="DB52" i="1" s="1"/>
  <c r="G30" i="49"/>
  <c r="H30" i="49"/>
  <c r="I30" i="49"/>
  <c r="J30" i="49"/>
  <c r="K30" i="49"/>
  <c r="L30" i="49"/>
  <c r="M30" i="49"/>
  <c r="N30" i="49"/>
  <c r="O30" i="49"/>
  <c r="P30" i="49"/>
  <c r="Q30" i="49"/>
  <c r="R30" i="49"/>
  <c r="S30" i="49"/>
  <c r="T30" i="49"/>
  <c r="U30" i="49"/>
  <c r="V30" i="49"/>
  <c r="W30" i="49"/>
  <c r="X30" i="49"/>
  <c r="Y30" i="49"/>
  <c r="C31" i="49"/>
  <c r="D31" i="49"/>
  <c r="E31" i="49"/>
  <c r="F31" i="49"/>
  <c r="DB53" i="1" s="1"/>
  <c r="G31" i="49"/>
  <c r="H31" i="49"/>
  <c r="I31" i="49"/>
  <c r="J31" i="49"/>
  <c r="K31" i="49"/>
  <c r="L31" i="49"/>
  <c r="M31" i="49"/>
  <c r="N31" i="49"/>
  <c r="O31" i="49"/>
  <c r="P31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AE31" i="49"/>
  <c r="AF31" i="49"/>
  <c r="AG31" i="49"/>
  <c r="AH31" i="49"/>
  <c r="AI31" i="49"/>
  <c r="AJ31" i="49"/>
  <c r="B32" i="49"/>
  <c r="C32" i="49"/>
  <c r="D32" i="49"/>
  <c r="E32" i="49"/>
  <c r="F32" i="49"/>
  <c r="DB54" i="1" s="1"/>
  <c r="G32" i="49"/>
  <c r="H32" i="49"/>
  <c r="I32" i="49"/>
  <c r="J32" i="49"/>
  <c r="K32" i="49"/>
  <c r="L32" i="49"/>
  <c r="M32" i="49"/>
  <c r="N32" i="49"/>
  <c r="O32" i="49"/>
  <c r="P32" i="49"/>
  <c r="Q32" i="49"/>
  <c r="R32" i="49"/>
  <c r="S32" i="49"/>
  <c r="T32" i="49"/>
  <c r="U32" i="49"/>
  <c r="V32" i="49"/>
  <c r="W32" i="49"/>
  <c r="X32" i="49"/>
  <c r="Y32" i="49"/>
  <c r="Z32" i="49"/>
  <c r="AA32" i="49"/>
  <c r="AB32" i="49"/>
  <c r="AC32" i="49"/>
  <c r="AD32" i="49"/>
  <c r="AE32" i="49"/>
  <c r="AF32" i="49"/>
  <c r="AG32" i="49"/>
  <c r="AH32" i="49"/>
  <c r="AI32" i="49"/>
  <c r="AJ32" i="49"/>
  <c r="B33" i="49"/>
  <c r="C33" i="49"/>
  <c r="D33" i="49"/>
  <c r="E33" i="49"/>
  <c r="F33" i="49"/>
  <c r="DB55" i="1" s="1"/>
  <c r="G33" i="49"/>
  <c r="H33" i="49"/>
  <c r="I33" i="49"/>
  <c r="J33" i="49"/>
  <c r="K33" i="49"/>
  <c r="L33" i="49"/>
  <c r="M33" i="49"/>
  <c r="N33" i="49"/>
  <c r="O33" i="49"/>
  <c r="P33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AE33" i="49"/>
  <c r="AF33" i="49"/>
  <c r="AG33" i="49"/>
  <c r="AH33" i="49"/>
  <c r="AI33" i="49"/>
  <c r="AJ33" i="49"/>
  <c r="DB193" i="1" l="1"/>
  <c r="DB165" i="1"/>
  <c r="DB194" i="1"/>
  <c r="DB166" i="1"/>
  <c r="DB195" i="1"/>
  <c r="DB167" i="1"/>
  <c r="DG54" i="1"/>
  <c r="DR53" i="1"/>
  <c r="DT52" i="1"/>
  <c r="DY55" i="1"/>
  <c r="EB55" i="1"/>
  <c r="DP55" i="1"/>
  <c r="EA55" i="1"/>
  <c r="DU55" i="1"/>
  <c r="DO55" i="1"/>
  <c r="DI55" i="1"/>
  <c r="DC55" i="1"/>
  <c r="EF54" i="1"/>
  <c r="DZ54" i="1"/>
  <c r="DT54" i="1"/>
  <c r="DN54" i="1"/>
  <c r="DH54" i="1"/>
  <c r="DB49" i="1"/>
  <c r="EE53" i="1"/>
  <c r="DY53" i="1"/>
  <c r="DS53" i="1"/>
  <c r="DM53" i="1"/>
  <c r="DG53" i="1"/>
  <c r="EA52" i="1"/>
  <c r="DU52" i="1"/>
  <c r="DO52" i="1"/>
  <c r="DI52" i="1"/>
  <c r="DC52" i="1"/>
  <c r="EF55" i="1"/>
  <c r="DH55" i="1"/>
  <c r="DM54" i="1"/>
  <c r="DL53" i="1"/>
  <c r="DN52" i="1"/>
  <c r="DS55" i="1"/>
  <c r="ED54" i="1"/>
  <c r="DR54" i="1"/>
  <c r="DL54" i="1"/>
  <c r="DF54" i="1"/>
  <c r="EC53" i="1"/>
  <c r="DW53" i="1"/>
  <c r="DQ53" i="1"/>
  <c r="DK53" i="1"/>
  <c r="DE53" i="1"/>
  <c r="DY52" i="1"/>
  <c r="DS52" i="1"/>
  <c r="DM52" i="1"/>
  <c r="DG52" i="1"/>
  <c r="DZ55" i="1"/>
  <c r="DY54" i="1"/>
  <c r="DG55" i="1"/>
  <c r="DX54" i="1"/>
  <c r="DX55" i="1"/>
  <c r="DL55" i="1"/>
  <c r="DF55" i="1"/>
  <c r="EC54" i="1"/>
  <c r="DW54" i="1"/>
  <c r="DQ54" i="1"/>
  <c r="DK54" i="1"/>
  <c r="DE54" i="1"/>
  <c r="EB53" i="1"/>
  <c r="DV53" i="1"/>
  <c r="DP53" i="1"/>
  <c r="DJ53" i="1"/>
  <c r="DD53" i="1"/>
  <c r="DX52" i="1"/>
  <c r="DR52" i="1"/>
  <c r="DL52" i="1"/>
  <c r="DF52" i="1"/>
  <c r="DN55" i="1"/>
  <c r="DS54" i="1"/>
  <c r="DX53" i="1"/>
  <c r="DZ52" i="1"/>
  <c r="EE55" i="1"/>
  <c r="ED55" i="1"/>
  <c r="DR55" i="1"/>
  <c r="EC55" i="1"/>
  <c r="DW55" i="1"/>
  <c r="DQ55" i="1"/>
  <c r="DK55" i="1"/>
  <c r="DE55" i="1"/>
  <c r="EB54" i="1"/>
  <c r="DV54" i="1"/>
  <c r="DP54" i="1"/>
  <c r="DJ54" i="1"/>
  <c r="DD54" i="1"/>
  <c r="EA53" i="1"/>
  <c r="DU53" i="1"/>
  <c r="DO53" i="1"/>
  <c r="DI53" i="1"/>
  <c r="DC53" i="1"/>
  <c r="EC52" i="1"/>
  <c r="DW52" i="1"/>
  <c r="DQ52" i="1"/>
  <c r="DK52" i="1"/>
  <c r="DE52" i="1"/>
  <c r="DT55" i="1"/>
  <c r="EE54" i="1"/>
  <c r="ED53" i="1"/>
  <c r="DF53" i="1"/>
  <c r="DH52" i="1"/>
  <c r="DM55" i="1"/>
  <c r="DV55" i="1"/>
  <c r="DJ55" i="1"/>
  <c r="DD55" i="1"/>
  <c r="EA54" i="1"/>
  <c r="DU54" i="1"/>
  <c r="DO54" i="1"/>
  <c r="DI54" i="1"/>
  <c r="DC54" i="1"/>
  <c r="EF53" i="1"/>
  <c r="DZ53" i="1"/>
  <c r="DT53" i="1"/>
  <c r="DN53" i="1"/>
  <c r="DH53" i="1"/>
  <c r="EB52" i="1"/>
  <c r="DV52" i="1"/>
  <c r="DP52" i="1"/>
  <c r="DJ52" i="1"/>
  <c r="DD52" i="1"/>
  <c r="S25" i="34"/>
  <c r="T25" i="34"/>
  <c r="U25" i="34"/>
  <c r="V25" i="34"/>
  <c r="W25" i="34"/>
  <c r="X25" i="34"/>
  <c r="Y25" i="34"/>
  <c r="Z25" i="34"/>
  <c r="AA25" i="34"/>
  <c r="AB25" i="34"/>
  <c r="AC25" i="34"/>
  <c r="AD25" i="34"/>
  <c r="AE25" i="34"/>
  <c r="AF25" i="34"/>
  <c r="AG25" i="34"/>
  <c r="DO53" i="7"/>
  <c r="DP53" i="7"/>
  <c r="DQ53" i="7"/>
  <c r="DR53" i="7"/>
  <c r="DS53" i="7"/>
  <c r="DT53" i="7"/>
  <c r="DU53" i="7"/>
  <c r="DV53" i="7"/>
  <c r="DW53" i="7"/>
  <c r="DX53" i="7"/>
  <c r="DY53" i="7"/>
  <c r="DZ53" i="7"/>
  <c r="EA53" i="7"/>
  <c r="EB53" i="7"/>
  <c r="EC53" i="7"/>
  <c r="DO25" i="7"/>
  <c r="DP25" i="7"/>
  <c r="DQ25" i="7"/>
  <c r="DR25" i="7"/>
  <c r="DS25" i="7"/>
  <c r="DT25" i="7"/>
  <c r="DU25" i="7"/>
  <c r="DV25" i="7"/>
  <c r="DW25" i="7"/>
  <c r="DX25" i="7"/>
  <c r="DY25" i="7"/>
  <c r="DZ25" i="7"/>
  <c r="EA25" i="7"/>
  <c r="EB25" i="7"/>
  <c r="EC25" i="7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S25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S25" i="52"/>
  <c r="T25" i="52"/>
  <c r="U25" i="52"/>
  <c r="V25" i="52"/>
  <c r="W25" i="52"/>
  <c r="X25" i="52"/>
  <c r="Y25" i="52"/>
  <c r="S25" i="25"/>
  <c r="T25" i="25"/>
  <c r="U25" i="25"/>
  <c r="V25" i="25"/>
  <c r="W25" i="25"/>
  <c r="X25" i="25"/>
  <c r="Y25" i="25"/>
  <c r="Z25" i="25"/>
  <c r="AA25" i="25"/>
  <c r="AB25" i="25"/>
  <c r="AC25" i="25"/>
  <c r="AD25" i="25"/>
  <c r="AE25" i="25"/>
  <c r="AF25" i="25"/>
  <c r="AG25" i="25"/>
  <c r="DO164" i="5"/>
  <c r="DO192" i="5" s="1"/>
  <c r="DP164" i="5"/>
  <c r="DP192" i="5" s="1"/>
  <c r="DQ164" i="5"/>
  <c r="DQ192" i="5" s="1"/>
  <c r="DR164" i="5"/>
  <c r="DR192" i="5" s="1"/>
  <c r="DS164" i="5"/>
  <c r="DS192" i="5" s="1"/>
  <c r="DT164" i="5"/>
  <c r="DT192" i="5" s="1"/>
  <c r="DU164" i="5"/>
  <c r="DU192" i="5" s="1"/>
  <c r="DV164" i="5"/>
  <c r="DV192" i="5" s="1"/>
  <c r="DW164" i="5"/>
  <c r="DW192" i="5" s="1"/>
  <c r="DX164" i="5"/>
  <c r="DX192" i="5" s="1"/>
  <c r="DY164" i="5"/>
  <c r="DY192" i="5" s="1"/>
  <c r="DZ164" i="5"/>
  <c r="DZ192" i="5" s="1"/>
  <c r="EA164" i="5"/>
  <c r="EA192" i="5" s="1"/>
  <c r="EB164" i="5"/>
  <c r="EB192" i="5" s="1"/>
  <c r="EC164" i="5"/>
  <c r="EC192" i="5" s="1"/>
  <c r="S25" i="24"/>
  <c r="T25" i="24"/>
  <c r="U25" i="24"/>
  <c r="V25" i="24"/>
  <c r="W25" i="24"/>
  <c r="X25" i="24"/>
  <c r="Y25" i="24"/>
  <c r="Z25" i="24"/>
  <c r="AA25" i="24"/>
  <c r="AB25" i="24"/>
  <c r="AC25" i="24"/>
  <c r="AD25" i="24"/>
  <c r="AE25" i="24"/>
  <c r="AF25" i="24"/>
  <c r="AG25" i="24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S25" i="47"/>
  <c r="T25" i="47"/>
  <c r="U25" i="47"/>
  <c r="V25" i="47"/>
  <c r="W25" i="47"/>
  <c r="X25" i="47"/>
  <c r="Y25" i="47"/>
  <c r="S25" i="22"/>
  <c r="T25" i="22"/>
  <c r="U25" i="22"/>
  <c r="V25" i="22"/>
  <c r="W25" i="22"/>
  <c r="X25" i="22"/>
  <c r="Y25" i="22"/>
  <c r="Z25" i="22"/>
  <c r="AA25" i="22"/>
  <c r="AB25" i="22"/>
  <c r="AC25" i="22"/>
  <c r="AD25" i="22"/>
  <c r="AE25" i="22"/>
  <c r="AF25" i="22"/>
  <c r="AG25" i="22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DO48" i="40"/>
  <c r="DP48" i="40"/>
  <c r="DQ48" i="40"/>
  <c r="DR48" i="40"/>
  <c r="DS48" i="40"/>
  <c r="DT48" i="40"/>
  <c r="DU48" i="40"/>
  <c r="DV48" i="40"/>
  <c r="DW48" i="40"/>
  <c r="DX48" i="40"/>
  <c r="DY48" i="40"/>
  <c r="DZ48" i="40"/>
  <c r="EA48" i="40"/>
  <c r="EB48" i="40"/>
  <c r="EC48" i="40"/>
  <c r="DO29" i="41"/>
  <c r="DP29" i="41"/>
  <c r="DQ29" i="41"/>
  <c r="DS29" i="41"/>
  <c r="DT29" i="41"/>
  <c r="DU29" i="41"/>
  <c r="DV29" i="41"/>
  <c r="DW29" i="41"/>
  <c r="DX29" i="41"/>
  <c r="DY29" i="41"/>
  <c r="DZ29" i="41"/>
  <c r="EA29" i="41"/>
  <c r="EB29" i="41"/>
  <c r="EC29" i="41"/>
  <c r="ED29" i="41"/>
  <c r="EE29" i="41"/>
  <c r="EF29" i="41"/>
  <c r="EG29" i="41"/>
  <c r="EH29" i="41"/>
  <c r="EI29" i="41"/>
  <c r="EJ29" i="41"/>
  <c r="EK29" i="41"/>
  <c r="EL29" i="41"/>
  <c r="EM29" i="41"/>
  <c r="EN29" i="41"/>
  <c r="EO29" i="41"/>
  <c r="EP29" i="41"/>
  <c r="EQ29" i="41"/>
  <c r="DO30" i="41"/>
  <c r="DP30" i="41"/>
  <c r="DQ30" i="41"/>
  <c r="DR30" i="41"/>
  <c r="DS30" i="41"/>
  <c r="DT30" i="41"/>
  <c r="DU30" i="41"/>
  <c r="DV30" i="41"/>
  <c r="DW30" i="41"/>
  <c r="DX30" i="41"/>
  <c r="DY30" i="41"/>
  <c r="DZ30" i="41"/>
  <c r="EA30" i="41"/>
  <c r="EB30" i="41"/>
  <c r="EC30" i="41"/>
  <c r="ED30" i="41"/>
  <c r="EE30" i="41"/>
  <c r="EF30" i="41"/>
  <c r="EG30" i="41"/>
  <c r="EH30" i="41"/>
  <c r="EI30" i="41"/>
  <c r="EJ30" i="41"/>
  <c r="EK30" i="41"/>
  <c r="EL30" i="41"/>
  <c r="EM30" i="41"/>
  <c r="EN30" i="41"/>
  <c r="EO30" i="41"/>
  <c r="EP30" i="41"/>
  <c r="EQ30" i="41"/>
  <c r="EA192" i="1" l="1"/>
  <c r="EA164" i="1"/>
  <c r="DC194" i="1"/>
  <c r="DC166" i="1"/>
  <c r="DJ195" i="1"/>
  <c r="DJ167" i="1"/>
  <c r="DD194" i="1"/>
  <c r="DD166" i="1"/>
  <c r="DK195" i="1"/>
  <c r="DK167" i="1"/>
  <c r="DY194" i="1"/>
  <c r="DY166" i="1"/>
  <c r="DE193" i="1"/>
  <c r="DE165" i="1"/>
  <c r="EF194" i="1"/>
  <c r="EF166" i="1"/>
  <c r="DD192" i="1"/>
  <c r="DD164" i="1"/>
  <c r="DE192" i="1"/>
  <c r="DE164" i="1"/>
  <c r="DI193" i="1"/>
  <c r="DI165" i="1"/>
  <c r="DE194" i="1"/>
  <c r="DE166" i="1"/>
  <c r="DG192" i="1"/>
  <c r="DG164" i="1"/>
  <c r="EF195" i="1"/>
  <c r="EF167" i="1"/>
  <c r="DG193" i="1"/>
  <c r="DG165" i="1"/>
  <c r="DH194" i="1"/>
  <c r="DH166" i="1"/>
  <c r="DI195" i="1"/>
  <c r="DI167" i="1"/>
  <c r="DY195" i="1"/>
  <c r="DY167" i="1"/>
  <c r="DI194" i="1"/>
  <c r="DI166" i="1"/>
  <c r="DJ194" i="1"/>
  <c r="DJ166" i="1"/>
  <c r="DZ195" i="1"/>
  <c r="DZ167" i="1"/>
  <c r="DC195" i="1"/>
  <c r="DC167" i="1"/>
  <c r="DJ192" i="1"/>
  <c r="DJ164" i="1"/>
  <c r="DH192" i="1"/>
  <c r="DH164" i="1"/>
  <c r="DK192" i="1"/>
  <c r="DK164" i="1"/>
  <c r="DS194" i="1"/>
  <c r="DS166" i="1"/>
  <c r="DD193" i="1"/>
  <c r="DD165" i="1"/>
  <c r="DK194" i="1"/>
  <c r="DK166" i="1"/>
  <c r="DS195" i="1"/>
  <c r="DS167" i="1"/>
  <c r="DC192" i="1"/>
  <c r="DC164" i="1"/>
  <c r="DF195" i="1"/>
  <c r="DF167" i="1"/>
  <c r="DH195" i="1"/>
  <c r="DH167" i="1"/>
  <c r="DZ193" i="1"/>
  <c r="DZ165" i="1"/>
  <c r="EA194" i="1"/>
  <c r="EA166" i="1"/>
  <c r="DF193" i="1"/>
  <c r="DF165" i="1"/>
  <c r="DJ193" i="1"/>
  <c r="DJ165" i="1"/>
  <c r="DS192" i="1"/>
  <c r="DS164" i="1"/>
  <c r="DI192" i="1"/>
  <c r="DI164" i="1"/>
  <c r="DS193" i="1"/>
  <c r="DS165" i="1"/>
  <c r="DH193" i="1"/>
  <c r="DH165" i="1"/>
  <c r="DC193" i="1"/>
  <c r="DC165" i="1"/>
  <c r="DZ192" i="1"/>
  <c r="DZ164" i="1"/>
  <c r="DK193" i="1"/>
  <c r="DK165" i="1"/>
  <c r="EF193" i="1"/>
  <c r="EF165" i="1"/>
  <c r="DD195" i="1"/>
  <c r="DD167" i="1"/>
  <c r="EA193" i="1"/>
  <c r="EA165" i="1"/>
  <c r="DE195" i="1"/>
  <c r="DE167" i="1"/>
  <c r="DF192" i="1"/>
  <c r="DF164" i="1"/>
  <c r="DG195" i="1"/>
  <c r="DG167" i="1"/>
  <c r="DY192" i="1"/>
  <c r="DY164" i="1"/>
  <c r="DF194" i="1"/>
  <c r="DF166" i="1"/>
  <c r="DY193" i="1"/>
  <c r="DY165" i="1"/>
  <c r="DZ194" i="1"/>
  <c r="DZ166" i="1"/>
  <c r="EA195" i="1"/>
  <c r="EA167" i="1"/>
  <c r="DG194" i="1"/>
  <c r="DG166" i="1"/>
  <c r="EE194" i="1"/>
  <c r="EE166" i="1"/>
  <c r="EE195" i="1"/>
  <c r="EE167" i="1"/>
  <c r="EE193" i="1"/>
  <c r="EE165" i="1"/>
  <c r="ED194" i="1"/>
  <c r="ED166" i="1"/>
  <c r="ED193" i="1"/>
  <c r="ED165" i="1"/>
  <c r="ED195" i="1"/>
  <c r="ED167" i="1"/>
  <c r="EC192" i="1"/>
  <c r="EC164" i="1"/>
  <c r="EC194" i="1"/>
  <c r="EC166" i="1"/>
  <c r="EC195" i="1"/>
  <c r="EC167" i="1"/>
  <c r="EC193" i="1"/>
  <c r="EC165" i="1"/>
  <c r="EB192" i="1"/>
  <c r="EB164" i="1"/>
  <c r="EB193" i="1"/>
  <c r="EB165" i="1"/>
  <c r="EB195" i="1"/>
  <c r="EB167" i="1"/>
  <c r="EB194" i="1"/>
  <c r="EB166" i="1"/>
  <c r="DX193" i="1"/>
  <c r="DX165" i="1"/>
  <c r="DX195" i="1"/>
  <c r="DX167" i="1"/>
  <c r="DX194" i="1"/>
  <c r="DX166" i="1"/>
  <c r="DX192" i="1"/>
  <c r="DX164" i="1"/>
  <c r="DW195" i="1"/>
  <c r="DW167" i="1"/>
  <c r="DW193" i="1"/>
  <c r="DW165" i="1"/>
  <c r="DW192" i="1"/>
  <c r="DW164" i="1"/>
  <c r="DW194" i="1"/>
  <c r="DW166" i="1"/>
  <c r="DV193" i="1"/>
  <c r="DV165" i="1"/>
  <c r="DV195" i="1"/>
  <c r="DV167" i="1"/>
  <c r="DV194" i="1"/>
  <c r="DV166" i="1"/>
  <c r="DV192" i="1"/>
  <c r="DV164" i="1"/>
  <c r="DU192" i="1"/>
  <c r="DU164" i="1"/>
  <c r="DU194" i="1"/>
  <c r="DU166" i="1"/>
  <c r="DU193" i="1"/>
  <c r="DU165" i="1"/>
  <c r="DU195" i="1"/>
  <c r="DU167" i="1"/>
  <c r="DT195" i="1"/>
  <c r="DT167" i="1"/>
  <c r="DT193" i="1"/>
  <c r="DT165" i="1"/>
  <c r="DT192" i="1"/>
  <c r="DT164" i="1"/>
  <c r="DT194" i="1"/>
  <c r="DT166" i="1"/>
  <c r="DR192" i="1"/>
  <c r="DR164" i="1"/>
  <c r="DR194" i="1"/>
  <c r="DR166" i="1"/>
  <c r="DR195" i="1"/>
  <c r="DR167" i="1"/>
  <c r="DR193" i="1"/>
  <c r="DR165" i="1"/>
  <c r="DL194" i="1"/>
  <c r="DL166" i="1"/>
  <c r="DP195" i="1"/>
  <c r="DP167" i="1"/>
  <c r="DQ195" i="1"/>
  <c r="DQ167" i="1"/>
  <c r="DL192" i="1"/>
  <c r="DL164" i="1"/>
  <c r="DN193" i="1"/>
  <c r="DN165" i="1"/>
  <c r="DO194" i="1"/>
  <c r="DO166" i="1"/>
  <c r="DM195" i="1"/>
  <c r="DM167" i="1"/>
  <c r="DP194" i="1"/>
  <c r="DP166" i="1"/>
  <c r="DL195" i="1"/>
  <c r="DL167" i="1"/>
  <c r="DQ193" i="1"/>
  <c r="DQ165" i="1"/>
  <c r="DO193" i="1"/>
  <c r="DO165" i="1"/>
  <c r="DM192" i="1"/>
  <c r="DM164" i="1"/>
  <c r="DM193" i="1"/>
  <c r="DM165" i="1"/>
  <c r="DN194" i="1"/>
  <c r="DN166" i="1"/>
  <c r="DO195" i="1"/>
  <c r="DO167" i="1"/>
  <c r="DM194" i="1"/>
  <c r="DM166" i="1"/>
  <c r="DP192" i="1"/>
  <c r="DP164" i="1"/>
  <c r="DQ192" i="1"/>
  <c r="DQ164" i="1"/>
  <c r="DN195" i="1"/>
  <c r="DN167" i="1"/>
  <c r="DQ194" i="1"/>
  <c r="DQ166" i="1"/>
  <c r="DN192" i="1"/>
  <c r="DN164" i="1"/>
  <c r="DP193" i="1"/>
  <c r="DP165" i="1"/>
  <c r="DL193" i="1"/>
  <c r="DL165" i="1"/>
  <c r="DO192" i="1"/>
  <c r="DO164" i="1"/>
  <c r="DS81" i="7"/>
  <c r="DQ81" i="7"/>
  <c r="DW81" i="7"/>
  <c r="DT81" i="7"/>
  <c r="EC81" i="7"/>
  <c r="DR81" i="7"/>
  <c r="DP81" i="7"/>
  <c r="DZ81" i="7"/>
  <c r="DY81" i="7"/>
  <c r="DX81" i="7"/>
  <c r="EB81" i="7"/>
  <c r="DV81" i="7"/>
  <c r="EA81" i="7"/>
  <c r="DU81" i="7"/>
  <c r="DO81" i="7"/>
  <c r="ER30" i="41"/>
  <c r="DR29" i="41"/>
  <c r="DR24" i="41" s="1"/>
  <c r="DR25" i="41" s="1"/>
  <c r="DR45" i="39"/>
  <c r="DR46" i="39" s="1"/>
  <c r="DA54" i="1"/>
  <c r="DA55" i="1"/>
  <c r="DA53" i="1"/>
  <c r="DA52" i="1"/>
  <c r="AY49" i="1"/>
  <c r="DN45" i="39"/>
  <c r="DE49" i="1"/>
  <c r="DN29" i="41"/>
  <c r="DN30" i="41"/>
  <c r="BJ134" i="39"/>
  <c r="ED49" i="1"/>
  <c r="DJ49" i="1"/>
  <c r="DQ49" i="1"/>
  <c r="DS49" i="1"/>
  <c r="DN49" i="1"/>
  <c r="DI49" i="1"/>
  <c r="DD49" i="1"/>
  <c r="DV49" i="1"/>
  <c r="EF49" i="1"/>
  <c r="DW49" i="1"/>
  <c r="DF49" i="1"/>
  <c r="EB49" i="1"/>
  <c r="EA49" i="1"/>
  <c r="DX49" i="1"/>
  <c r="DP49" i="1"/>
  <c r="DZ49" i="1"/>
  <c r="DR49" i="1"/>
  <c r="DG49" i="1"/>
  <c r="DY49" i="1"/>
  <c r="DO49" i="1"/>
  <c r="DB50" i="1"/>
  <c r="DB48" i="1"/>
  <c r="DH49" i="1"/>
  <c r="DK49" i="1"/>
  <c r="EC49" i="1"/>
  <c r="DL49" i="1"/>
  <c r="DM49" i="1"/>
  <c r="DC49" i="1"/>
  <c r="DU49" i="1"/>
  <c r="EE49" i="1"/>
  <c r="DT49" i="1"/>
  <c r="EH45" i="39"/>
  <c r="EH46" i="39" s="1"/>
  <c r="EE45" i="39"/>
  <c r="EE46" i="39" s="1"/>
  <c r="DZ45" i="39"/>
  <c r="DZ46" i="39" s="1"/>
  <c r="DQ45" i="39"/>
  <c r="DQ46" i="39" s="1"/>
  <c r="EQ24" i="41"/>
  <c r="EQ25" i="41" s="1"/>
  <c r="EQ45" i="39"/>
  <c r="EQ46" i="39" s="1"/>
  <c r="DZ24" i="41"/>
  <c r="DS24" i="41"/>
  <c r="DS25" i="41" s="1"/>
  <c r="DS45" i="39"/>
  <c r="DS46" i="39" s="1"/>
  <c r="EI24" i="41"/>
  <c r="EI25" i="41" s="1"/>
  <c r="EI45" i="39"/>
  <c r="EI46" i="39" s="1"/>
  <c r="DW24" i="41"/>
  <c r="DW25" i="41" s="1"/>
  <c r="DW45" i="39"/>
  <c r="DW46" i="39" s="1"/>
  <c r="DO24" i="41"/>
  <c r="DO25" i="41" s="1"/>
  <c r="DO45" i="39"/>
  <c r="DO46" i="39" s="1"/>
  <c r="EL24" i="41"/>
  <c r="EL25" i="41" s="1"/>
  <c r="EL45" i="39"/>
  <c r="EL46" i="39" s="1"/>
  <c r="EE24" i="41"/>
  <c r="EE25" i="41" s="1"/>
  <c r="DX24" i="41"/>
  <c r="DX25" i="41" s="1"/>
  <c r="DX45" i="39"/>
  <c r="DX46" i="39" s="1"/>
  <c r="DQ24" i="41"/>
  <c r="DQ25" i="41" s="1"/>
  <c r="EO24" i="41"/>
  <c r="EO25" i="41" s="1"/>
  <c r="EO45" i="39"/>
  <c r="EO46" i="39" s="1"/>
  <c r="EH24" i="41"/>
  <c r="EH25" i="41" s="1"/>
  <c r="EC24" i="41"/>
  <c r="EC25" i="41" s="1"/>
  <c r="EN24" i="41"/>
  <c r="EN25" i="41" s="1"/>
  <c r="EB24" i="41"/>
  <c r="EB25" i="41" s="1"/>
  <c r="DV24" i="41"/>
  <c r="DV25" i="41" s="1"/>
  <c r="DP24" i="41"/>
  <c r="DP25" i="41" s="1"/>
  <c r="EM24" i="41"/>
  <c r="EM25" i="41" s="1"/>
  <c r="EG24" i="41"/>
  <c r="EG25" i="41" s="1"/>
  <c r="EA24" i="41"/>
  <c r="EA25" i="41" s="1"/>
  <c r="DU24" i="41"/>
  <c r="DU25" i="41" s="1"/>
  <c r="EF24" i="41"/>
  <c r="EF25" i="41" s="1"/>
  <c r="DT24" i="41"/>
  <c r="DT25" i="41" s="1"/>
  <c r="EK24" i="41"/>
  <c r="EK25" i="41" s="1"/>
  <c r="DY24" i="41"/>
  <c r="DY25" i="41" s="1"/>
  <c r="EP24" i="41"/>
  <c r="EP25" i="41" s="1"/>
  <c r="EJ24" i="41"/>
  <c r="EJ25" i="41" s="1"/>
  <c r="ED24" i="41"/>
  <c r="ED25" i="41" s="1"/>
  <c r="EF45" i="39"/>
  <c r="EF46" i="39" s="1"/>
  <c r="EK45" i="39"/>
  <c r="EK46" i="39" s="1"/>
  <c r="ED45" i="39"/>
  <c r="ED46" i="39" s="1"/>
  <c r="EC45" i="39"/>
  <c r="EC46" i="39" s="1"/>
  <c r="DU45" i="39"/>
  <c r="DU46" i="39" s="1"/>
  <c r="DY45" i="39"/>
  <c r="DY46" i="39" s="1"/>
  <c r="EJ45" i="39"/>
  <c r="EJ46" i="39" s="1"/>
  <c r="EN45" i="39"/>
  <c r="EN46" i="39" s="1"/>
  <c r="EB45" i="39"/>
  <c r="EB46" i="39" s="1"/>
  <c r="DT45" i="39"/>
  <c r="DT46" i="39" s="1"/>
  <c r="EP45" i="39"/>
  <c r="EP46" i="39" s="1"/>
  <c r="DV45" i="39"/>
  <c r="DV46" i="39" s="1"/>
  <c r="DP45" i="39"/>
  <c r="DP46" i="39" s="1"/>
  <c r="EM45" i="39"/>
  <c r="EM46" i="39" s="1"/>
  <c r="EG45" i="39"/>
  <c r="EG46" i="39" s="1"/>
  <c r="EA45" i="39"/>
  <c r="EA46" i="39" s="1"/>
  <c r="B25" i="52"/>
  <c r="C25" i="52"/>
  <c r="D25" i="52"/>
  <c r="E25" i="52"/>
  <c r="F25" i="52"/>
  <c r="G25" i="52"/>
  <c r="H25" i="52"/>
  <c r="I25" i="52"/>
  <c r="J25" i="52"/>
  <c r="K25" i="52"/>
  <c r="L25" i="52"/>
  <c r="M25" i="52"/>
  <c r="N25" i="52"/>
  <c r="O25" i="52"/>
  <c r="P25" i="52"/>
  <c r="Q25" i="52"/>
  <c r="R25" i="52"/>
  <c r="B26" i="52"/>
  <c r="C26" i="52"/>
  <c r="D26" i="52"/>
  <c r="E26" i="52"/>
  <c r="F26" i="52"/>
  <c r="G26" i="52"/>
  <c r="H26" i="52"/>
  <c r="I26" i="52"/>
  <c r="J26" i="52"/>
  <c r="K26" i="52"/>
  <c r="L26" i="52"/>
  <c r="M26" i="52"/>
  <c r="N26" i="52"/>
  <c r="O26" i="52"/>
  <c r="P26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AD26" i="52"/>
  <c r="AE26" i="52"/>
  <c r="AF26" i="52"/>
  <c r="AG26" i="52"/>
  <c r="AH26" i="52"/>
  <c r="AI26" i="52"/>
  <c r="AJ26" i="52"/>
  <c r="B27" i="52"/>
  <c r="C27" i="52"/>
  <c r="D27" i="52"/>
  <c r="E27" i="52"/>
  <c r="F27" i="52"/>
  <c r="G27" i="52"/>
  <c r="H27" i="52"/>
  <c r="I27" i="52"/>
  <c r="J27" i="52"/>
  <c r="K27" i="52"/>
  <c r="L27" i="52"/>
  <c r="M27" i="52"/>
  <c r="N27" i="52"/>
  <c r="O27" i="52"/>
  <c r="P27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C27" i="52"/>
  <c r="AD27" i="52"/>
  <c r="AE27" i="52"/>
  <c r="AF27" i="52"/>
  <c r="AG27" i="52"/>
  <c r="AH27" i="52"/>
  <c r="AI27" i="52"/>
  <c r="AJ27" i="52"/>
  <c r="B28" i="52"/>
  <c r="C28" i="52"/>
  <c r="D28" i="52"/>
  <c r="E28" i="52"/>
  <c r="F28" i="52"/>
  <c r="G28" i="52"/>
  <c r="H28" i="52"/>
  <c r="I28" i="52"/>
  <c r="J28" i="52"/>
  <c r="K28" i="52"/>
  <c r="L28" i="52"/>
  <c r="M28" i="52"/>
  <c r="N28" i="52"/>
  <c r="O28" i="52"/>
  <c r="P28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AD28" i="52"/>
  <c r="AE28" i="52"/>
  <c r="AF28" i="52"/>
  <c r="AG28" i="52"/>
  <c r="AH28" i="52"/>
  <c r="AI28" i="52"/>
  <c r="AJ28" i="52"/>
  <c r="B25" i="47"/>
  <c r="C25" i="47"/>
  <c r="D25" i="47"/>
  <c r="E25" i="47"/>
  <c r="F25" i="47"/>
  <c r="G25" i="47"/>
  <c r="H25" i="47"/>
  <c r="I25" i="47"/>
  <c r="J25" i="47"/>
  <c r="K25" i="47"/>
  <c r="L25" i="47"/>
  <c r="M25" i="47"/>
  <c r="N25" i="47"/>
  <c r="O25" i="47"/>
  <c r="P25" i="47"/>
  <c r="Q25" i="47"/>
  <c r="R25" i="47"/>
  <c r="B26" i="47"/>
  <c r="C26" i="47"/>
  <c r="D26" i="47"/>
  <c r="E26" i="47"/>
  <c r="F26" i="47"/>
  <c r="G26" i="47"/>
  <c r="H26" i="47"/>
  <c r="I26" i="47"/>
  <c r="J26" i="47"/>
  <c r="K26" i="47"/>
  <c r="L26" i="47"/>
  <c r="M26" i="47"/>
  <c r="N26" i="47"/>
  <c r="O26" i="47"/>
  <c r="P26" i="47"/>
  <c r="Q26" i="47"/>
  <c r="R26" i="47"/>
  <c r="S26" i="47"/>
  <c r="T26" i="47"/>
  <c r="U26" i="47"/>
  <c r="V26" i="47"/>
  <c r="W26" i="47"/>
  <c r="X26" i="47"/>
  <c r="Y26" i="47"/>
  <c r="Z26" i="47"/>
  <c r="AA26" i="47"/>
  <c r="AB26" i="47"/>
  <c r="AC26" i="47"/>
  <c r="AD26" i="47"/>
  <c r="AE26" i="47"/>
  <c r="AF26" i="47"/>
  <c r="AG26" i="47"/>
  <c r="AH26" i="47"/>
  <c r="AI26" i="47"/>
  <c r="AJ26" i="47"/>
  <c r="B27" i="47"/>
  <c r="C27" i="47"/>
  <c r="D27" i="47"/>
  <c r="E27" i="47"/>
  <c r="F27" i="47"/>
  <c r="G27" i="47"/>
  <c r="H27" i="47"/>
  <c r="I27" i="47"/>
  <c r="J27" i="47"/>
  <c r="K27" i="47"/>
  <c r="L27" i="47"/>
  <c r="M27" i="47"/>
  <c r="N27" i="47"/>
  <c r="O27" i="47"/>
  <c r="P27" i="47"/>
  <c r="Q27" i="47"/>
  <c r="R27" i="47"/>
  <c r="S27" i="47"/>
  <c r="T27" i="47"/>
  <c r="U27" i="47"/>
  <c r="V27" i="47"/>
  <c r="W27" i="47"/>
  <c r="X27" i="47"/>
  <c r="Y27" i="47"/>
  <c r="Z27" i="47"/>
  <c r="AA27" i="47"/>
  <c r="AB27" i="47"/>
  <c r="AC27" i="47"/>
  <c r="AD27" i="47"/>
  <c r="AE27" i="47"/>
  <c r="AF27" i="47"/>
  <c r="AG27" i="47"/>
  <c r="AH27" i="47"/>
  <c r="AI27" i="47"/>
  <c r="AJ27" i="47"/>
  <c r="B28" i="47"/>
  <c r="C28" i="47"/>
  <c r="D28" i="47"/>
  <c r="E28" i="47"/>
  <c r="F28" i="47"/>
  <c r="G28" i="47"/>
  <c r="H28" i="47"/>
  <c r="I28" i="47"/>
  <c r="J28" i="47"/>
  <c r="K28" i="47"/>
  <c r="L28" i="47"/>
  <c r="M28" i="47"/>
  <c r="N28" i="47"/>
  <c r="O28" i="47"/>
  <c r="P28" i="47"/>
  <c r="Q28" i="47"/>
  <c r="R28" i="47"/>
  <c r="S28" i="47"/>
  <c r="T28" i="47"/>
  <c r="U28" i="47"/>
  <c r="V28" i="47"/>
  <c r="W28" i="47"/>
  <c r="X28" i="47"/>
  <c r="Y28" i="47"/>
  <c r="Z28" i="47"/>
  <c r="AA28" i="47"/>
  <c r="AB28" i="47"/>
  <c r="AC28" i="47"/>
  <c r="AD28" i="47"/>
  <c r="AE28" i="47"/>
  <c r="AF28" i="47"/>
  <c r="AG28" i="47"/>
  <c r="AH28" i="47"/>
  <c r="AI28" i="47"/>
  <c r="AJ28" i="47"/>
  <c r="EF189" i="1" l="1"/>
  <c r="EF188" i="1" s="1"/>
  <c r="DI189" i="1"/>
  <c r="DI188" i="1" s="1"/>
  <c r="DY161" i="1"/>
  <c r="DY160" i="1" s="1"/>
  <c r="DI161" i="1"/>
  <c r="DI160" i="1" s="1"/>
  <c r="EF161" i="1"/>
  <c r="EF160" i="1" s="1"/>
  <c r="DZ189" i="1"/>
  <c r="DZ188" i="1" s="1"/>
  <c r="DC189" i="1"/>
  <c r="DC188" i="1" s="1"/>
  <c r="DC161" i="1"/>
  <c r="DC160" i="1" s="1"/>
  <c r="DH161" i="1"/>
  <c r="DH160" i="1" s="1"/>
  <c r="DZ161" i="1"/>
  <c r="DZ160" i="1" s="1"/>
  <c r="DF189" i="1"/>
  <c r="DF188" i="1" s="1"/>
  <c r="DH189" i="1"/>
  <c r="DH188" i="1" s="1"/>
  <c r="DF161" i="1"/>
  <c r="DF160" i="1" s="1"/>
  <c r="DD161" i="1"/>
  <c r="DD160" i="1" s="1"/>
  <c r="DJ161" i="1"/>
  <c r="DJ160" i="1" s="1"/>
  <c r="DY189" i="1"/>
  <c r="DY188" i="1" s="1"/>
  <c r="DJ189" i="1"/>
  <c r="DJ188" i="1" s="1"/>
  <c r="DD189" i="1"/>
  <c r="DD188" i="1" s="1"/>
  <c r="EE161" i="1"/>
  <c r="EE160" i="1" s="1"/>
  <c r="DS161" i="1"/>
  <c r="DS160" i="1" s="1"/>
  <c r="DK161" i="1"/>
  <c r="DK160" i="1" s="1"/>
  <c r="DG161" i="1"/>
  <c r="DG160" i="1" s="1"/>
  <c r="DE161" i="1"/>
  <c r="DE160" i="1" s="1"/>
  <c r="EA161" i="1"/>
  <c r="EA160" i="1" s="1"/>
  <c r="EE189" i="1"/>
  <c r="EE188" i="1" s="1"/>
  <c r="DS189" i="1"/>
  <c r="DS188" i="1" s="1"/>
  <c r="DK189" i="1"/>
  <c r="DK188" i="1" s="1"/>
  <c r="DG189" i="1"/>
  <c r="DG188" i="1" s="1"/>
  <c r="DE189" i="1"/>
  <c r="DE188" i="1" s="1"/>
  <c r="EA189" i="1"/>
  <c r="EA188" i="1" s="1"/>
  <c r="ED161" i="1"/>
  <c r="ED160" i="1" s="1"/>
  <c r="ED189" i="1"/>
  <c r="ED188" i="1" s="1"/>
  <c r="EC161" i="1"/>
  <c r="EC160" i="1" s="1"/>
  <c r="EC189" i="1"/>
  <c r="EC188" i="1" s="1"/>
  <c r="EB161" i="1"/>
  <c r="EB160" i="1" s="1"/>
  <c r="EB189" i="1"/>
  <c r="EB188" i="1" s="1"/>
  <c r="DW189" i="1"/>
  <c r="DW188" i="1" s="1"/>
  <c r="DW161" i="1"/>
  <c r="DW160" i="1" s="1"/>
  <c r="DX161" i="1"/>
  <c r="DX160" i="1" s="1"/>
  <c r="DX189" i="1"/>
  <c r="DX188" i="1" s="1"/>
  <c r="DV161" i="1"/>
  <c r="DV160" i="1" s="1"/>
  <c r="DV189" i="1"/>
  <c r="DV188" i="1" s="1"/>
  <c r="DT189" i="1"/>
  <c r="DT188" i="1" s="1"/>
  <c r="DU161" i="1"/>
  <c r="DU160" i="1" s="1"/>
  <c r="DU189" i="1"/>
  <c r="DU188" i="1" s="1"/>
  <c r="DT161" i="1"/>
  <c r="DT160" i="1" s="1"/>
  <c r="DP161" i="1"/>
  <c r="DP160" i="1" s="1"/>
  <c r="DN161" i="1"/>
  <c r="DN160" i="1" s="1"/>
  <c r="DN189" i="1"/>
  <c r="DN188" i="1" s="1"/>
  <c r="DM189" i="1"/>
  <c r="DM188" i="1" s="1"/>
  <c r="DM161" i="1"/>
  <c r="DM160" i="1" s="1"/>
  <c r="DO161" i="1"/>
  <c r="DO160" i="1" s="1"/>
  <c r="DQ161" i="1"/>
  <c r="DQ160" i="1" s="1"/>
  <c r="DR161" i="1"/>
  <c r="DR160" i="1" s="1"/>
  <c r="DO189" i="1"/>
  <c r="DO188" i="1" s="1"/>
  <c r="DQ189" i="1"/>
  <c r="DQ188" i="1" s="1"/>
  <c r="DR189" i="1"/>
  <c r="DR188" i="1" s="1"/>
  <c r="DP189" i="1"/>
  <c r="DP188" i="1" s="1"/>
  <c r="DL161" i="1"/>
  <c r="DL160" i="1" s="1"/>
  <c r="DL189" i="1"/>
  <c r="DL188" i="1" s="1"/>
  <c r="BM49" i="1"/>
  <c r="BM50" i="1" s="1"/>
  <c r="BL49" i="1"/>
  <c r="BK49" i="1"/>
  <c r="BI49" i="1"/>
  <c r="BI50" i="1" s="1"/>
  <c r="BJ49" i="1"/>
  <c r="BH49" i="1"/>
  <c r="BF49" i="1"/>
  <c r="BF50" i="1" s="1"/>
  <c r="BG49" i="1"/>
  <c r="ER45" i="39"/>
  <c r="ER46" i="39" s="1"/>
  <c r="DM51" i="39"/>
  <c r="DM50" i="39"/>
  <c r="DM30" i="41"/>
  <c r="ER29" i="41"/>
  <c r="ER24" i="41" s="1"/>
  <c r="ER25" i="41" s="1"/>
  <c r="BE49" i="1"/>
  <c r="BP45" i="39"/>
  <c r="BP46" i="39" s="1"/>
  <c r="BQ45" i="39"/>
  <c r="BQ46" i="39" s="1"/>
  <c r="BD49" i="1"/>
  <c r="BC49" i="1"/>
  <c r="BB49" i="1"/>
  <c r="BA49" i="1"/>
  <c r="DA49" i="1"/>
  <c r="DA50" i="1" s="1"/>
  <c r="DG50" i="1"/>
  <c r="EB50" i="1"/>
  <c r="DD48" i="1"/>
  <c r="ED50" i="1"/>
  <c r="DH48" i="1"/>
  <c r="DF50" i="1"/>
  <c r="DI50" i="1"/>
  <c r="DW48" i="1"/>
  <c r="DN50" i="1"/>
  <c r="EF50" i="1"/>
  <c r="DQ48" i="1"/>
  <c r="DE48" i="1"/>
  <c r="DS50" i="1"/>
  <c r="EA48" i="1"/>
  <c r="DV50" i="1"/>
  <c r="DJ48" i="1"/>
  <c r="DA193" i="1"/>
  <c r="DA194" i="1"/>
  <c r="DA195" i="1"/>
  <c r="AY50" i="1"/>
  <c r="AY48" i="1"/>
  <c r="ED48" i="1"/>
  <c r="DI48" i="1"/>
  <c r="BJ218" i="39"/>
  <c r="BJ176" i="39"/>
  <c r="DQ50" i="1"/>
  <c r="DE50" i="1"/>
  <c r="DW50" i="1"/>
  <c r="DF48" i="1"/>
  <c r="EB48" i="1"/>
  <c r="DS48" i="1"/>
  <c r="DN48" i="1"/>
  <c r="DV48" i="1"/>
  <c r="DJ50" i="1"/>
  <c r="EF48" i="1"/>
  <c r="DD50" i="1"/>
  <c r="EA50" i="1"/>
  <c r="DG48" i="1"/>
  <c r="DT50" i="1"/>
  <c r="DT48" i="1"/>
  <c r="DH50" i="1"/>
  <c r="DY48" i="1"/>
  <c r="DY50" i="1"/>
  <c r="DR50" i="1"/>
  <c r="DR48" i="1"/>
  <c r="EE48" i="1"/>
  <c r="EE50" i="1"/>
  <c r="DU50" i="1"/>
  <c r="DU48" i="1"/>
  <c r="DZ50" i="1"/>
  <c r="DZ48" i="1"/>
  <c r="DC48" i="1"/>
  <c r="DC50" i="1"/>
  <c r="DL50" i="1"/>
  <c r="DL48" i="1"/>
  <c r="EC50" i="1"/>
  <c r="EC48" i="1"/>
  <c r="DP48" i="1"/>
  <c r="DP50" i="1"/>
  <c r="DM50" i="1"/>
  <c r="DM48" i="1"/>
  <c r="DK50" i="1"/>
  <c r="DK48" i="1"/>
  <c r="DO50" i="1"/>
  <c r="DO48" i="1"/>
  <c r="DX50" i="1"/>
  <c r="DX48" i="1"/>
  <c r="DA254" i="55" l="1"/>
  <c r="DA253" i="55"/>
  <c r="DA255" i="55"/>
  <c r="DM45" i="39"/>
  <c r="DM46" i="39" s="1"/>
  <c r="BR50" i="1"/>
  <c r="CC46" i="39"/>
  <c r="CD46" i="39"/>
  <c r="BQ50" i="1"/>
  <c r="BM48" i="1"/>
  <c r="BP50" i="1"/>
  <c r="CA46" i="39"/>
  <c r="CB46" i="39"/>
  <c r="BO50" i="1"/>
  <c r="BN50" i="1"/>
  <c r="BN48" i="1"/>
  <c r="BY45" i="39"/>
  <c r="BY46" i="39" s="1"/>
  <c r="BZ46" i="39"/>
  <c r="BI48" i="1"/>
  <c r="BL50" i="1"/>
  <c r="BL48" i="1"/>
  <c r="BW45" i="39"/>
  <c r="BW46" i="39" s="1"/>
  <c r="BX46" i="39"/>
  <c r="BK50" i="1"/>
  <c r="BK48" i="1"/>
  <c r="BJ50" i="1"/>
  <c r="BJ48" i="1"/>
  <c r="BU45" i="39"/>
  <c r="BU46" i="39" s="1"/>
  <c r="BV45" i="39"/>
  <c r="BV46" i="39" s="1"/>
  <c r="BH50" i="1"/>
  <c r="BH48" i="1"/>
  <c r="BS45" i="39"/>
  <c r="BS46" i="39" s="1"/>
  <c r="BT45" i="39"/>
  <c r="BT46" i="39" s="1"/>
  <c r="BG50" i="1"/>
  <c r="BG48" i="1"/>
  <c r="BF48" i="1"/>
  <c r="DM29" i="41"/>
  <c r="BE50" i="1"/>
  <c r="BE48" i="1"/>
  <c r="BD50" i="1"/>
  <c r="BD48" i="1"/>
  <c r="BC50" i="1"/>
  <c r="BC48" i="1"/>
  <c r="BB50" i="1"/>
  <c r="BB48" i="1"/>
  <c r="BA50" i="1"/>
  <c r="BA48" i="1"/>
  <c r="DA48" i="1"/>
  <c r="EF249" i="55"/>
  <c r="EF248" i="55" s="1"/>
  <c r="DZ249" i="55"/>
  <c r="DZ248" i="55" s="1"/>
  <c r="DT249" i="55"/>
  <c r="DT248" i="55" s="1"/>
  <c r="EC249" i="55"/>
  <c r="EC248" i="55" s="1"/>
  <c r="DW249" i="55"/>
  <c r="DW248" i="55" s="1"/>
  <c r="DQ249" i="55"/>
  <c r="DQ248" i="55" s="1"/>
  <c r="DJ249" i="55"/>
  <c r="DJ248" i="55" s="1"/>
  <c r="DD249" i="55"/>
  <c r="DD248" i="55" s="1"/>
  <c r="EB249" i="55"/>
  <c r="EB248" i="55" s="1"/>
  <c r="DV249" i="55"/>
  <c r="DV248" i="55" s="1"/>
  <c r="DP249" i="55"/>
  <c r="DP248" i="55" s="1"/>
  <c r="DI249" i="55"/>
  <c r="DI248" i="55" s="1"/>
  <c r="DC249" i="55"/>
  <c r="DC248" i="55" s="1"/>
  <c r="DM249" i="55"/>
  <c r="DM248" i="55" s="1"/>
  <c r="ED249" i="55"/>
  <c r="ED248" i="55" s="1"/>
  <c r="DX249" i="55"/>
  <c r="DX248" i="55" s="1"/>
  <c r="DR249" i="55"/>
  <c r="DR248" i="55" s="1"/>
  <c r="DK249" i="55"/>
  <c r="DK248" i="55" s="1"/>
  <c r="DE249" i="55"/>
  <c r="DE248" i="55" s="1"/>
  <c r="EA249" i="55"/>
  <c r="EA248" i="55" s="1"/>
  <c r="DU249" i="55"/>
  <c r="DU248" i="55" s="1"/>
  <c r="DO249" i="55"/>
  <c r="DO248" i="55" s="1"/>
  <c r="DN249" i="55"/>
  <c r="DN248" i="55" s="1"/>
  <c r="DH249" i="55"/>
  <c r="DH248" i="55" s="1"/>
  <c r="DG249" i="55"/>
  <c r="DG248" i="55" s="1"/>
  <c r="EE249" i="55"/>
  <c r="EE248" i="55" s="1"/>
  <c r="DY249" i="55"/>
  <c r="DY248" i="55" s="1"/>
  <c r="DS249" i="55"/>
  <c r="DS248" i="55" s="1"/>
  <c r="DL249" i="55"/>
  <c r="DL248" i="55" s="1"/>
  <c r="DF249" i="55"/>
  <c r="DF248" i="55" s="1"/>
  <c r="DA75" i="1" l="1"/>
  <c r="DC48" i="40"/>
  <c r="DD48" i="40"/>
  <c r="DE48" i="40"/>
  <c r="DF48" i="40"/>
  <c r="DG48" i="40"/>
  <c r="DH48" i="40"/>
  <c r="DI48" i="40"/>
  <c r="DJ48" i="40"/>
  <c r="DK48" i="40"/>
  <c r="DL48" i="40"/>
  <c r="DM48" i="40"/>
  <c r="DN48" i="40"/>
  <c r="DB49" i="40"/>
  <c r="DB136" i="40" s="1"/>
  <c r="DC49" i="40"/>
  <c r="DD49" i="40"/>
  <c r="DE49" i="40"/>
  <c r="DF49" i="40"/>
  <c r="DG49" i="40"/>
  <c r="DH49" i="40"/>
  <c r="DI49" i="40"/>
  <c r="DJ49" i="40"/>
  <c r="DK49" i="40"/>
  <c r="DL49" i="40"/>
  <c r="DM49" i="40"/>
  <c r="DN49" i="40"/>
  <c r="DO49" i="40"/>
  <c r="DP49" i="40"/>
  <c r="DQ49" i="40"/>
  <c r="DR49" i="40"/>
  <c r="DS49" i="40"/>
  <c r="DT49" i="40"/>
  <c r="DU49" i="40"/>
  <c r="DV49" i="40"/>
  <c r="DW49" i="40"/>
  <c r="DX49" i="40"/>
  <c r="DY49" i="40"/>
  <c r="DZ49" i="40"/>
  <c r="EA49" i="40"/>
  <c r="EB49" i="40"/>
  <c r="EC49" i="40"/>
  <c r="ED49" i="40"/>
  <c r="EE49" i="40"/>
  <c r="AJ27" i="10"/>
  <c r="EF49" i="40" s="1"/>
  <c r="DB50" i="40"/>
  <c r="DC50" i="40"/>
  <c r="DD50" i="40"/>
  <c r="DE50" i="40"/>
  <c r="DF50" i="40"/>
  <c r="DG50" i="40"/>
  <c r="DH50" i="40"/>
  <c r="DI50" i="40"/>
  <c r="DJ50" i="40"/>
  <c r="DK50" i="40"/>
  <c r="DL50" i="40"/>
  <c r="DM50" i="40"/>
  <c r="DN50" i="40"/>
  <c r="DO50" i="40"/>
  <c r="DP50" i="40"/>
  <c r="DQ50" i="40"/>
  <c r="DR50" i="40"/>
  <c r="DS50" i="40"/>
  <c r="DT50" i="40"/>
  <c r="DU50" i="40"/>
  <c r="DV50" i="40"/>
  <c r="DW50" i="40"/>
  <c r="DX50" i="40"/>
  <c r="DY50" i="40"/>
  <c r="DZ50" i="40"/>
  <c r="EA50" i="40"/>
  <c r="EB50" i="40"/>
  <c r="EC50" i="40"/>
  <c r="ED50" i="40"/>
  <c r="EE50" i="40"/>
  <c r="AJ28" i="10"/>
  <c r="EF50" i="40" s="1"/>
  <c r="DB51" i="40"/>
  <c r="DB222" i="40" s="1"/>
  <c r="DC51" i="40"/>
  <c r="DD51" i="40"/>
  <c r="DE51" i="40"/>
  <c r="DF51" i="40"/>
  <c r="DG51" i="40"/>
  <c r="DH51" i="40"/>
  <c r="DI51" i="40"/>
  <c r="DJ51" i="40"/>
  <c r="DK51" i="40"/>
  <c r="DL51" i="40"/>
  <c r="DM51" i="40"/>
  <c r="DN51" i="40"/>
  <c r="DO51" i="40"/>
  <c r="DP51" i="40"/>
  <c r="DQ51" i="40"/>
  <c r="DR51" i="40"/>
  <c r="DS51" i="40"/>
  <c r="DT51" i="40"/>
  <c r="DU51" i="40"/>
  <c r="DV51" i="40"/>
  <c r="DW51" i="40"/>
  <c r="DX51" i="40"/>
  <c r="DY51" i="40"/>
  <c r="DZ51" i="40"/>
  <c r="EA51" i="40"/>
  <c r="EB51" i="40"/>
  <c r="EC51" i="40"/>
  <c r="ED51" i="40"/>
  <c r="EE51" i="40"/>
  <c r="AJ29" i="10"/>
  <c r="EF51" i="40" s="1"/>
  <c r="DC45" i="40" l="1"/>
  <c r="DC93" i="40"/>
  <c r="DC179" i="40"/>
  <c r="T187" i="1"/>
  <c r="U187" i="1"/>
  <c r="V187" i="1"/>
  <c r="W187" i="1"/>
  <c r="X187" i="1"/>
  <c r="Y187" i="1"/>
  <c r="U159" i="1"/>
  <c r="V159" i="1"/>
  <c r="W159" i="1"/>
  <c r="X159" i="1"/>
  <c r="Y159" i="1"/>
  <c r="U164" i="1"/>
  <c r="V164" i="1"/>
  <c r="W164" i="1"/>
  <c r="X164" i="1"/>
  <c r="Y164" i="1"/>
  <c r="U165" i="1"/>
  <c r="V165" i="1"/>
  <c r="W165" i="1"/>
  <c r="X165" i="1"/>
  <c r="Y165" i="1"/>
  <c r="U166" i="1"/>
  <c r="V166" i="1"/>
  <c r="W166" i="1"/>
  <c r="X166" i="1"/>
  <c r="Y166" i="1"/>
  <c r="U167" i="1"/>
  <c r="V167" i="1"/>
  <c r="W167" i="1"/>
  <c r="X167" i="1"/>
  <c r="Y167" i="1"/>
  <c r="T167" i="1"/>
  <c r="T165" i="1"/>
  <c r="T166" i="1"/>
  <c r="T164" i="1"/>
  <c r="T159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B161" i="1" l="1"/>
  <c r="B162" i="1" s="1"/>
  <c r="C161" i="1"/>
  <c r="C160" i="1" s="1"/>
  <c r="D161" i="1"/>
  <c r="D162" i="1" s="1"/>
  <c r="P161" i="1"/>
  <c r="Q161" i="1"/>
  <c r="Q162" i="1" s="1"/>
  <c r="N161" i="1"/>
  <c r="N162" i="1" s="1"/>
  <c r="O161" i="1"/>
  <c r="O162" i="1" s="1"/>
  <c r="G161" i="1"/>
  <c r="G160" i="1" s="1"/>
  <c r="S161" i="1"/>
  <c r="S162" i="1" s="1"/>
  <c r="E161" i="1"/>
  <c r="E162" i="1" s="1"/>
  <c r="P162" i="1"/>
  <c r="F161" i="1"/>
  <c r="F162" i="1" s="1"/>
  <c r="R161" i="1"/>
  <c r="R162" i="1" s="1"/>
  <c r="B160" i="1" l="1"/>
  <c r="C162" i="1"/>
  <c r="D160" i="1"/>
  <c r="G162" i="1"/>
  <c r="E160" i="1"/>
  <c r="F160" i="1"/>
  <c r="AG45" i="40"/>
  <c r="AG46" i="40" s="1"/>
  <c r="AH45" i="40"/>
  <c r="AH46" i="40" s="1"/>
  <c r="AI45" i="40"/>
  <c r="AI46" i="40" s="1"/>
  <c r="AJ45" i="40"/>
  <c r="AJ46" i="40" s="1"/>
  <c r="AK45" i="40"/>
  <c r="AK46" i="40" s="1"/>
  <c r="DB164" i="5" l="1"/>
  <c r="DC164" i="5"/>
  <c r="DC192" i="5" s="1"/>
  <c r="DD164" i="5"/>
  <c r="DD192" i="5" s="1"/>
  <c r="DE164" i="5"/>
  <c r="DE192" i="5" s="1"/>
  <c r="DF164" i="5"/>
  <c r="DF192" i="5" s="1"/>
  <c r="DG164" i="5"/>
  <c r="DG192" i="5" s="1"/>
  <c r="DH164" i="5"/>
  <c r="DH192" i="5" s="1"/>
  <c r="DI164" i="5"/>
  <c r="DI192" i="5" s="1"/>
  <c r="DJ164" i="5"/>
  <c r="DJ192" i="5" s="1"/>
  <c r="DK164" i="5"/>
  <c r="DK192" i="5" s="1"/>
  <c r="DL164" i="5"/>
  <c r="DL192" i="5" s="1"/>
  <c r="DM164" i="5"/>
  <c r="DM192" i="5" s="1"/>
  <c r="DN164" i="5"/>
  <c r="DN192" i="5" s="1"/>
  <c r="DB165" i="5"/>
  <c r="DB193" i="5" s="1"/>
  <c r="DC165" i="5"/>
  <c r="DC193" i="5" s="1"/>
  <c r="DD165" i="5"/>
  <c r="DD193" i="5" s="1"/>
  <c r="DE165" i="5"/>
  <c r="DE193" i="5" s="1"/>
  <c r="DF165" i="5"/>
  <c r="DF193" i="5" s="1"/>
  <c r="DG165" i="5"/>
  <c r="DG193" i="5" s="1"/>
  <c r="DH165" i="5"/>
  <c r="DH193" i="5" s="1"/>
  <c r="DI165" i="5"/>
  <c r="DI193" i="5" s="1"/>
  <c r="DJ165" i="5"/>
  <c r="DJ193" i="5" s="1"/>
  <c r="DK165" i="5"/>
  <c r="DK193" i="5" s="1"/>
  <c r="DL165" i="5"/>
  <c r="DL193" i="5" s="1"/>
  <c r="DM165" i="5"/>
  <c r="DM193" i="5" s="1"/>
  <c r="DN165" i="5"/>
  <c r="DN193" i="5" s="1"/>
  <c r="DO165" i="5"/>
  <c r="DO193" i="5" s="1"/>
  <c r="DP165" i="5"/>
  <c r="DP193" i="5" s="1"/>
  <c r="DQ165" i="5"/>
  <c r="DQ193" i="5" s="1"/>
  <c r="DR165" i="5"/>
  <c r="DR193" i="5" s="1"/>
  <c r="DS165" i="5"/>
  <c r="DS193" i="5" s="1"/>
  <c r="DT165" i="5"/>
  <c r="DT193" i="5" s="1"/>
  <c r="DU165" i="5"/>
  <c r="DU193" i="5" s="1"/>
  <c r="DV165" i="5"/>
  <c r="DV193" i="5" s="1"/>
  <c r="DW165" i="5"/>
  <c r="DW193" i="5" s="1"/>
  <c r="DX165" i="5"/>
  <c r="DX193" i="5" s="1"/>
  <c r="DY165" i="5"/>
  <c r="DY193" i="5" s="1"/>
  <c r="DZ165" i="5"/>
  <c r="DZ193" i="5" s="1"/>
  <c r="EA165" i="5"/>
  <c r="EA193" i="5" s="1"/>
  <c r="EB165" i="5"/>
  <c r="EB193" i="5" s="1"/>
  <c r="EC165" i="5"/>
  <c r="EC193" i="5" s="1"/>
  <c r="ED165" i="5"/>
  <c r="ED193" i="5" s="1"/>
  <c r="EE165" i="5"/>
  <c r="EE193" i="5" s="1"/>
  <c r="EF165" i="5"/>
  <c r="EF193" i="5" s="1"/>
  <c r="DA193" i="5" l="1"/>
  <c r="DB80" i="1"/>
  <c r="AK83" i="1"/>
  <c r="AK195" i="1" s="1"/>
  <c r="AJ83" i="1"/>
  <c r="AJ195" i="1" s="1"/>
  <c r="AI83" i="1"/>
  <c r="AI195" i="1" s="1"/>
  <c r="AK82" i="1"/>
  <c r="AK194" i="1" s="1"/>
  <c r="AJ82" i="1"/>
  <c r="AJ194" i="1" s="1"/>
  <c r="AI82" i="1"/>
  <c r="AI194" i="1" s="1"/>
  <c r="AK81" i="1"/>
  <c r="AK193" i="1" s="1"/>
  <c r="AJ81" i="1"/>
  <c r="AJ193" i="1" s="1"/>
  <c r="AI81" i="1"/>
  <c r="AI193" i="1" s="1"/>
  <c r="AK80" i="1"/>
  <c r="AJ80" i="1"/>
  <c r="AJ192" i="1" s="1"/>
  <c r="AI80" i="1"/>
  <c r="AI192" i="1" s="1"/>
  <c r="Y77" i="1"/>
  <c r="Y78" i="1" s="1"/>
  <c r="X77" i="1"/>
  <c r="X78" i="1" s="1"/>
  <c r="W77" i="1"/>
  <c r="W76" i="1" s="1"/>
  <c r="V77" i="1"/>
  <c r="V78" i="1" s="1"/>
  <c r="U77" i="1"/>
  <c r="U78" i="1" s="1"/>
  <c r="T77" i="1"/>
  <c r="T78" i="1" s="1"/>
  <c r="S77" i="1"/>
  <c r="S78" i="1" s="1"/>
  <c r="R77" i="1"/>
  <c r="R78" i="1" s="1"/>
  <c r="Q77" i="1"/>
  <c r="Q76" i="1" s="1"/>
  <c r="P77" i="1"/>
  <c r="P78" i="1" s="1"/>
  <c r="O77" i="1"/>
  <c r="O76" i="1" s="1"/>
  <c r="N77" i="1"/>
  <c r="N78" i="1" s="1"/>
  <c r="M77" i="1"/>
  <c r="M78" i="1" s="1"/>
  <c r="L77" i="1"/>
  <c r="L78" i="1" s="1"/>
  <c r="K77" i="1"/>
  <c r="K76" i="1" s="1"/>
  <c r="J77" i="1"/>
  <c r="J78" i="1" s="1"/>
  <c r="I77" i="1"/>
  <c r="I78" i="1" s="1"/>
  <c r="H77" i="1"/>
  <c r="H78" i="1" s="1"/>
  <c r="G77" i="1"/>
  <c r="G78" i="1" s="1"/>
  <c r="F77" i="1"/>
  <c r="F78" i="1" s="1"/>
  <c r="E77" i="1"/>
  <c r="E76" i="1" s="1"/>
  <c r="D77" i="1"/>
  <c r="D78" i="1" s="1"/>
  <c r="C77" i="1"/>
  <c r="C78" i="1" s="1"/>
  <c r="B77" i="1"/>
  <c r="B78" i="1" s="1"/>
  <c r="AK75" i="1"/>
  <c r="AK187" i="1" s="1"/>
  <c r="AJ75" i="1"/>
  <c r="AJ187" i="1" s="1"/>
  <c r="AI75" i="1"/>
  <c r="AI187" i="1" s="1"/>
  <c r="DB192" i="1" l="1"/>
  <c r="DB189" i="1" s="1"/>
  <c r="DB188" i="1" s="1"/>
  <c r="DB164" i="1"/>
  <c r="DB161" i="1" s="1"/>
  <c r="DB160" i="1" s="1"/>
  <c r="R76" i="1"/>
  <c r="S76" i="1"/>
  <c r="DB77" i="1"/>
  <c r="DB76" i="1" s="1"/>
  <c r="DA80" i="1"/>
  <c r="DA77" i="1" s="1"/>
  <c r="DA76" i="1" s="1"/>
  <c r="BG77" i="1"/>
  <c r="BG78" i="1" s="1"/>
  <c r="BH77" i="1"/>
  <c r="BE77" i="1"/>
  <c r="BE78" i="1" s="1"/>
  <c r="BF77" i="1"/>
  <c r="AK77" i="1"/>
  <c r="AK78" i="1" s="1"/>
  <c r="AK192" i="1"/>
  <c r="BC77" i="1"/>
  <c r="BC78" i="1" s="1"/>
  <c r="BD77" i="1"/>
  <c r="BA77" i="1"/>
  <c r="BA76" i="1" s="1"/>
  <c r="BB77" i="1"/>
  <c r="AY77" i="1"/>
  <c r="AI77" i="1"/>
  <c r="AI78" i="1" s="1"/>
  <c r="AJ77" i="1"/>
  <c r="AJ78" i="1" s="1"/>
  <c r="B76" i="1"/>
  <c r="T76" i="1"/>
  <c r="H76" i="1"/>
  <c r="U76" i="1"/>
  <c r="I76" i="1"/>
  <c r="N76" i="1"/>
  <c r="O78" i="1"/>
  <c r="C76" i="1"/>
  <c r="F76" i="1"/>
  <c r="X76" i="1"/>
  <c r="G76" i="1"/>
  <c r="Y76" i="1"/>
  <c r="L76" i="1"/>
  <c r="M76" i="1"/>
  <c r="E78" i="1"/>
  <c r="K78" i="1"/>
  <c r="Q78" i="1"/>
  <c r="W78" i="1"/>
  <c r="D76" i="1"/>
  <c r="J76" i="1"/>
  <c r="P76" i="1"/>
  <c r="V76" i="1"/>
  <c r="BG76" i="1" l="1"/>
  <c r="BR78" i="1"/>
  <c r="BQ78" i="1"/>
  <c r="BP78" i="1"/>
  <c r="BN77" i="1"/>
  <c r="BN78" i="1" s="1"/>
  <c r="BL77" i="1"/>
  <c r="BM77" i="1"/>
  <c r="BJ77" i="1"/>
  <c r="BJ76" i="1" s="1"/>
  <c r="BK77" i="1"/>
  <c r="DB78" i="1"/>
  <c r="DA78" i="1"/>
  <c r="BI77" i="1"/>
  <c r="BE76" i="1"/>
  <c r="BH78" i="1"/>
  <c r="BH76" i="1"/>
  <c r="BA78" i="1"/>
  <c r="AK76" i="1"/>
  <c r="AK188" i="1" s="1"/>
  <c r="BF78" i="1"/>
  <c r="BF76" i="1"/>
  <c r="BC76" i="1"/>
  <c r="BD78" i="1"/>
  <c r="BD76" i="1"/>
  <c r="BB78" i="1"/>
  <c r="BB76" i="1"/>
  <c r="AY78" i="1"/>
  <c r="AY76" i="1"/>
  <c r="AI76" i="1"/>
  <c r="AI188" i="1" s="1"/>
  <c r="AJ76" i="1"/>
  <c r="AJ188" i="1" s="1"/>
  <c r="BN76" i="1" l="1"/>
  <c r="BL76" i="1"/>
  <c r="BO78" i="1"/>
  <c r="BL78" i="1"/>
  <c r="BJ78" i="1"/>
  <c r="BM78" i="1"/>
  <c r="BM76" i="1"/>
  <c r="BK78" i="1"/>
  <c r="BK76" i="1"/>
  <c r="BI78" i="1"/>
  <c r="BI76" i="1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DN190" i="1" l="1"/>
  <c r="DM190" i="1"/>
  <c r="DG190" i="1"/>
  <c r="DO190" i="1"/>
  <c r="DH190" i="1"/>
  <c r="DL190" i="1"/>
  <c r="DF190" i="1"/>
  <c r="DI190" i="1"/>
  <c r="DR190" i="1"/>
  <c r="DK190" i="1"/>
  <c r="DE190" i="1"/>
  <c r="DP190" i="1"/>
  <c r="DC190" i="1"/>
  <c r="DQ190" i="1"/>
  <c r="DJ190" i="1"/>
  <c r="DD190" i="1"/>
  <c r="EB190" i="1"/>
  <c r="DV190" i="1"/>
  <c r="EA190" i="1"/>
  <c r="DU190" i="1"/>
  <c r="EF190" i="1"/>
  <c r="DZ190" i="1"/>
  <c r="DT190" i="1"/>
  <c r="EE190" i="1"/>
  <c r="DY190" i="1"/>
  <c r="DS190" i="1"/>
  <c r="ED190" i="1"/>
  <c r="DX190" i="1"/>
  <c r="EC190" i="1"/>
  <c r="DW190" i="1"/>
  <c r="B25" i="17" l="1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U215" i="8" l="1"/>
  <c r="V215" i="8"/>
  <c r="W215" i="8"/>
  <c r="X215" i="8"/>
  <c r="Y215" i="8"/>
  <c r="U220" i="8"/>
  <c r="V220" i="8"/>
  <c r="W220" i="8"/>
  <c r="X220" i="8"/>
  <c r="Y220" i="8"/>
  <c r="U221" i="8"/>
  <c r="V221" i="8"/>
  <c r="W221" i="8"/>
  <c r="X221" i="8"/>
  <c r="Y221" i="8"/>
  <c r="U222" i="8"/>
  <c r="V222" i="8"/>
  <c r="W222" i="8"/>
  <c r="X222" i="8"/>
  <c r="Y222" i="8"/>
  <c r="U223" i="8"/>
  <c r="V223" i="8"/>
  <c r="W223" i="8"/>
  <c r="X223" i="8"/>
  <c r="Y223" i="8"/>
  <c r="T221" i="8"/>
  <c r="T222" i="8"/>
  <c r="T223" i="8"/>
  <c r="T220" i="8"/>
  <c r="T215" i="8"/>
  <c r="U21" i="55"/>
  <c r="U22" i="55" s="1"/>
  <c r="V21" i="55"/>
  <c r="V22" i="55" s="1"/>
  <c r="W21" i="55"/>
  <c r="W22" i="55" s="1"/>
  <c r="X21" i="55"/>
  <c r="X22" i="55" s="1"/>
  <c r="Y21" i="55"/>
  <c r="Y22" i="55" s="1"/>
  <c r="S255" i="55"/>
  <c r="R255" i="55"/>
  <c r="Q255" i="55"/>
  <c r="P255" i="55"/>
  <c r="O255" i="55"/>
  <c r="N255" i="55"/>
  <c r="M255" i="55"/>
  <c r="L255" i="55"/>
  <c r="K255" i="55"/>
  <c r="J255" i="55"/>
  <c r="I255" i="55"/>
  <c r="H255" i="55"/>
  <c r="G255" i="55"/>
  <c r="F255" i="55"/>
  <c r="E255" i="55"/>
  <c r="D255" i="55"/>
  <c r="C255" i="55"/>
  <c r="B255" i="55"/>
  <c r="S254" i="55"/>
  <c r="R254" i="55"/>
  <c r="Q254" i="55"/>
  <c r="P254" i="55"/>
  <c r="O254" i="55"/>
  <c r="N254" i="55"/>
  <c r="M254" i="55"/>
  <c r="L254" i="55"/>
  <c r="K254" i="55"/>
  <c r="J254" i="55"/>
  <c r="I254" i="55"/>
  <c r="H254" i="55"/>
  <c r="G254" i="55"/>
  <c r="F254" i="55"/>
  <c r="E254" i="55"/>
  <c r="D254" i="55"/>
  <c r="C254" i="55"/>
  <c r="B254" i="55"/>
  <c r="AE255" i="55"/>
  <c r="AE254" i="55"/>
  <c r="AE253" i="55"/>
  <c r="AE247" i="55"/>
  <c r="AE252" i="55" l="1"/>
  <c r="AE249" i="55" s="1"/>
  <c r="AE250" i="55" s="1"/>
  <c r="AF247" i="55"/>
  <c r="AF250" i="55" s="1"/>
  <c r="B249" i="55"/>
  <c r="R249" i="55"/>
  <c r="S249" i="55"/>
  <c r="C249" i="55"/>
  <c r="G249" i="55"/>
  <c r="L249" i="55"/>
  <c r="F249" i="55"/>
  <c r="M249" i="55"/>
  <c r="O249" i="55"/>
  <c r="I249" i="55"/>
  <c r="D249" i="55"/>
  <c r="J249" i="55"/>
  <c r="P249" i="55"/>
  <c r="E249" i="55"/>
  <c r="K249" i="55"/>
  <c r="Q249" i="55"/>
  <c r="H249" i="55"/>
  <c r="N249" i="55"/>
  <c r="T250" i="55"/>
  <c r="AF248" i="55" l="1"/>
  <c r="AE248" i="55"/>
  <c r="AM159" i="5" l="1"/>
  <c r="AM187" i="5" s="1"/>
  <c r="EE25" i="6" l="1"/>
  <c r="EE81" i="6" s="1"/>
  <c r="EF25" i="6"/>
  <c r="EF81" i="6" s="1"/>
  <c r="AM164" i="5" l="1"/>
  <c r="AM192" i="5" s="1"/>
  <c r="AM165" i="5"/>
  <c r="AM193" i="5" s="1"/>
  <c r="AM166" i="5"/>
  <c r="AM194" i="5" s="1"/>
  <c r="DB166" i="5"/>
  <c r="DB194" i="5" s="1"/>
  <c r="DC166" i="5"/>
  <c r="DC194" i="5" s="1"/>
  <c r="DD166" i="5"/>
  <c r="DD194" i="5" s="1"/>
  <c r="DE166" i="5"/>
  <c r="DE194" i="5" s="1"/>
  <c r="DF166" i="5"/>
  <c r="DF194" i="5" s="1"/>
  <c r="DG166" i="5"/>
  <c r="DG194" i="5" s="1"/>
  <c r="DH166" i="5"/>
  <c r="DH194" i="5" s="1"/>
  <c r="DI166" i="5"/>
  <c r="DI194" i="5" s="1"/>
  <c r="DJ166" i="5"/>
  <c r="DJ194" i="5" s="1"/>
  <c r="DK166" i="5"/>
  <c r="DK194" i="5" s="1"/>
  <c r="DL166" i="5"/>
  <c r="DL194" i="5" s="1"/>
  <c r="DM166" i="5"/>
  <c r="DM194" i="5" s="1"/>
  <c r="DN166" i="5"/>
  <c r="DN194" i="5" s="1"/>
  <c r="DO166" i="5"/>
  <c r="DO194" i="5" s="1"/>
  <c r="DP166" i="5"/>
  <c r="DP194" i="5" s="1"/>
  <c r="DQ166" i="5"/>
  <c r="DQ194" i="5" s="1"/>
  <c r="DR166" i="5"/>
  <c r="DR194" i="5" s="1"/>
  <c r="DS166" i="5"/>
  <c r="DS194" i="5" s="1"/>
  <c r="DT166" i="5"/>
  <c r="DT194" i="5" s="1"/>
  <c r="DU166" i="5"/>
  <c r="DU194" i="5" s="1"/>
  <c r="DV166" i="5"/>
  <c r="DV194" i="5" s="1"/>
  <c r="DW166" i="5"/>
  <c r="DW194" i="5" s="1"/>
  <c r="DX166" i="5"/>
  <c r="DX194" i="5" s="1"/>
  <c r="DY166" i="5"/>
  <c r="DY194" i="5" s="1"/>
  <c r="DZ166" i="5"/>
  <c r="DZ194" i="5" s="1"/>
  <c r="EA166" i="5"/>
  <c r="EA194" i="5" s="1"/>
  <c r="EB166" i="5"/>
  <c r="EB194" i="5" s="1"/>
  <c r="EC166" i="5"/>
  <c r="EC194" i="5" s="1"/>
  <c r="ED166" i="5"/>
  <c r="ED194" i="5" s="1"/>
  <c r="EE166" i="5"/>
  <c r="EE194" i="5" s="1"/>
  <c r="EF166" i="5"/>
  <c r="EF194" i="5" s="1"/>
  <c r="AM167" i="5"/>
  <c r="AM195" i="5" s="1"/>
  <c r="DB167" i="5"/>
  <c r="DB195" i="5" s="1"/>
  <c r="DC167" i="5"/>
  <c r="DC195" i="5" s="1"/>
  <c r="DD167" i="5"/>
  <c r="DD195" i="5" s="1"/>
  <c r="DE167" i="5"/>
  <c r="DE195" i="5" s="1"/>
  <c r="DF167" i="5"/>
  <c r="DF195" i="5" s="1"/>
  <c r="DG167" i="5"/>
  <c r="DG195" i="5" s="1"/>
  <c r="DH167" i="5"/>
  <c r="DH195" i="5" s="1"/>
  <c r="DI167" i="5"/>
  <c r="DI195" i="5" s="1"/>
  <c r="DJ167" i="5"/>
  <c r="DJ195" i="5" s="1"/>
  <c r="DK167" i="5"/>
  <c r="DK195" i="5" s="1"/>
  <c r="DL167" i="5"/>
  <c r="DL195" i="5" s="1"/>
  <c r="DM167" i="5"/>
  <c r="DM195" i="5" s="1"/>
  <c r="DN167" i="5"/>
  <c r="DN195" i="5" s="1"/>
  <c r="DO167" i="5"/>
  <c r="DO195" i="5" s="1"/>
  <c r="DP167" i="5"/>
  <c r="DP195" i="5" s="1"/>
  <c r="DQ167" i="5"/>
  <c r="DQ195" i="5" s="1"/>
  <c r="DR167" i="5"/>
  <c r="DR195" i="5" s="1"/>
  <c r="DS167" i="5"/>
  <c r="DS195" i="5" s="1"/>
  <c r="DT167" i="5"/>
  <c r="DT195" i="5" s="1"/>
  <c r="DU167" i="5"/>
  <c r="DU195" i="5" s="1"/>
  <c r="DV167" i="5"/>
  <c r="DV195" i="5" s="1"/>
  <c r="DW167" i="5"/>
  <c r="DW195" i="5" s="1"/>
  <c r="DX167" i="5"/>
  <c r="DX195" i="5" s="1"/>
  <c r="DY167" i="5"/>
  <c r="DY195" i="5" s="1"/>
  <c r="DZ167" i="5"/>
  <c r="DZ195" i="5" s="1"/>
  <c r="EA167" i="5"/>
  <c r="EA195" i="5" s="1"/>
  <c r="EB167" i="5"/>
  <c r="EB195" i="5" s="1"/>
  <c r="EC167" i="5"/>
  <c r="EC195" i="5" s="1"/>
  <c r="ED167" i="5"/>
  <c r="ED195" i="5" s="1"/>
  <c r="EE167" i="5"/>
  <c r="EE195" i="5" s="1"/>
  <c r="EF167" i="5"/>
  <c r="EF195" i="5" s="1"/>
  <c r="DA194" i="5" l="1"/>
  <c r="DA195" i="5"/>
  <c r="AM189" i="5"/>
  <c r="DB161" i="5"/>
  <c r="DB160" i="5" s="1"/>
  <c r="AM161" i="5"/>
  <c r="AM190" i="5" l="1"/>
  <c r="AM188" i="5"/>
  <c r="AM160" i="5"/>
  <c r="AM162" i="5"/>
  <c r="DB19" i="55"/>
  <c r="DA247" i="55" s="1"/>
  <c r="DB24" i="55"/>
  <c r="S253" i="55"/>
  <c r="R253" i="55"/>
  <c r="Q253" i="55"/>
  <c r="P253" i="55"/>
  <c r="O253" i="55"/>
  <c r="N253" i="55"/>
  <c r="M253" i="55"/>
  <c r="L253" i="55"/>
  <c r="K253" i="55"/>
  <c r="J253" i="55"/>
  <c r="I253" i="55"/>
  <c r="H253" i="55"/>
  <c r="G253" i="55"/>
  <c r="F253" i="55"/>
  <c r="E253" i="55"/>
  <c r="D253" i="55"/>
  <c r="C253" i="55"/>
  <c r="B253" i="55"/>
  <c r="S252" i="55"/>
  <c r="R252" i="55"/>
  <c r="Q252" i="55"/>
  <c r="P252" i="55"/>
  <c r="O252" i="55"/>
  <c r="N252" i="55"/>
  <c r="M252" i="55"/>
  <c r="L252" i="55"/>
  <c r="K252" i="55"/>
  <c r="J252" i="55"/>
  <c r="I252" i="55"/>
  <c r="H252" i="55"/>
  <c r="G252" i="55"/>
  <c r="F252" i="55"/>
  <c r="E252" i="55"/>
  <c r="D252" i="55"/>
  <c r="C252" i="55"/>
  <c r="B252" i="55"/>
  <c r="Z105" i="55"/>
  <c r="Y105" i="55"/>
  <c r="Y217" i="55" s="1"/>
  <c r="X105" i="55"/>
  <c r="W105" i="55"/>
  <c r="V105" i="55"/>
  <c r="U105" i="55"/>
  <c r="T105" i="55"/>
  <c r="S105" i="55"/>
  <c r="R105" i="55"/>
  <c r="Q105" i="55"/>
  <c r="Q104" i="55" s="1"/>
  <c r="P105" i="55"/>
  <c r="O105" i="55"/>
  <c r="N105" i="55"/>
  <c r="M105" i="55"/>
  <c r="L105" i="55"/>
  <c r="K105" i="55"/>
  <c r="K106" i="55" s="1"/>
  <c r="K248" i="55" s="1"/>
  <c r="J105" i="55"/>
  <c r="I105" i="55"/>
  <c r="H105" i="55"/>
  <c r="G105" i="55"/>
  <c r="F105" i="55"/>
  <c r="E105" i="55"/>
  <c r="E104" i="55" s="1"/>
  <c r="D105" i="55"/>
  <c r="C105" i="55"/>
  <c r="B105" i="55"/>
  <c r="DA83" i="55"/>
  <c r="DA82" i="55"/>
  <c r="DA81" i="55"/>
  <c r="DA80" i="55"/>
  <c r="T77" i="55"/>
  <c r="T78" i="55" s="1"/>
  <c r="S77" i="55"/>
  <c r="R77" i="55"/>
  <c r="Q77" i="55"/>
  <c r="P77" i="55"/>
  <c r="P78" i="55" s="1"/>
  <c r="O77" i="55"/>
  <c r="O78" i="55" s="1"/>
  <c r="N77" i="55"/>
  <c r="N78" i="55" s="1"/>
  <c r="M77" i="55"/>
  <c r="L77" i="55"/>
  <c r="K77" i="55"/>
  <c r="J77" i="55"/>
  <c r="J78" i="55" s="1"/>
  <c r="I77" i="55"/>
  <c r="I78" i="55" s="1"/>
  <c r="H77" i="55"/>
  <c r="H78" i="55" s="1"/>
  <c r="G77" i="55"/>
  <c r="F77" i="55"/>
  <c r="E77" i="55"/>
  <c r="D77" i="55"/>
  <c r="D78" i="55" s="1"/>
  <c r="C77" i="55"/>
  <c r="C78" i="55" s="1"/>
  <c r="B77" i="55"/>
  <c r="B78" i="55" s="1"/>
  <c r="DA75" i="55"/>
  <c r="T49" i="55"/>
  <c r="T48" i="55" s="1"/>
  <c r="S49" i="55"/>
  <c r="S48" i="55" s="1"/>
  <c r="R49" i="55"/>
  <c r="R48" i="55" s="1"/>
  <c r="Q49" i="55"/>
  <c r="Q48" i="55" s="1"/>
  <c r="P49" i="55"/>
  <c r="P50" i="55" s="1"/>
  <c r="O49" i="55"/>
  <c r="O50" i="55" s="1"/>
  <c r="N49" i="55"/>
  <c r="N50" i="55" s="1"/>
  <c r="M49" i="55"/>
  <c r="M48" i="55" s="1"/>
  <c r="L49" i="55"/>
  <c r="L48" i="55" s="1"/>
  <c r="K49" i="55"/>
  <c r="K50" i="55" s="1"/>
  <c r="J49" i="55"/>
  <c r="J48" i="55" s="1"/>
  <c r="I49" i="55"/>
  <c r="I50" i="55" s="1"/>
  <c r="H49" i="55"/>
  <c r="H48" i="55" s="1"/>
  <c r="G49" i="55"/>
  <c r="G48" i="55" s="1"/>
  <c r="F49" i="55"/>
  <c r="F48" i="55" s="1"/>
  <c r="E49" i="55"/>
  <c r="E50" i="55" s="1"/>
  <c r="D49" i="55"/>
  <c r="D48" i="55" s="1"/>
  <c r="C49" i="55"/>
  <c r="C48" i="55" s="1"/>
  <c r="B49" i="55"/>
  <c r="B50" i="55" s="1"/>
  <c r="Y20" i="55"/>
  <c r="W20" i="55"/>
  <c r="T21" i="55"/>
  <c r="T22" i="55" s="1"/>
  <c r="S21" i="55"/>
  <c r="S20" i="55" s="1"/>
  <c r="R21" i="55"/>
  <c r="R22" i="55" s="1"/>
  <c r="Q21" i="55"/>
  <c r="Q20" i="55" s="1"/>
  <c r="P21" i="55"/>
  <c r="O21" i="55"/>
  <c r="O22" i="55" s="1"/>
  <c r="N21" i="55"/>
  <c r="N22" i="55" s="1"/>
  <c r="M21" i="55"/>
  <c r="M20" i="55" s="1"/>
  <c r="L21" i="55"/>
  <c r="L22" i="55" s="1"/>
  <c r="K21" i="55"/>
  <c r="K20" i="55" s="1"/>
  <c r="J21" i="55"/>
  <c r="I21" i="55"/>
  <c r="I22" i="55" s="1"/>
  <c r="H21" i="55"/>
  <c r="H22" i="55" s="1"/>
  <c r="G21" i="55"/>
  <c r="G20" i="55" s="1"/>
  <c r="F21" i="55"/>
  <c r="F22" i="55" s="1"/>
  <c r="E21" i="55"/>
  <c r="E20" i="55" s="1"/>
  <c r="D21" i="55"/>
  <c r="C21" i="55"/>
  <c r="C22" i="55" s="1"/>
  <c r="B21" i="55"/>
  <c r="B22" i="55" s="1"/>
  <c r="X20" i="55"/>
  <c r="U106" i="55" l="1"/>
  <c r="U217" i="55"/>
  <c r="V106" i="55"/>
  <c r="V217" i="55"/>
  <c r="W106" i="55"/>
  <c r="W217" i="55"/>
  <c r="X106" i="55"/>
  <c r="X217" i="55"/>
  <c r="T106" i="55"/>
  <c r="T217" i="55"/>
  <c r="Z106" i="55"/>
  <c r="Z217" i="55"/>
  <c r="BR78" i="55"/>
  <c r="BP78" i="55"/>
  <c r="BQ78" i="55"/>
  <c r="BN77" i="55"/>
  <c r="BN78" i="55" s="1"/>
  <c r="BO78" i="55"/>
  <c r="BL77" i="55"/>
  <c r="BL78" i="55" s="1"/>
  <c r="BM77" i="55"/>
  <c r="BM78" i="55" s="1"/>
  <c r="BJ77" i="55"/>
  <c r="BJ78" i="55" s="1"/>
  <c r="BK77" i="55"/>
  <c r="BK78" i="55" s="1"/>
  <c r="BH77" i="55"/>
  <c r="BH78" i="55" s="1"/>
  <c r="BI77" i="55"/>
  <c r="BI78" i="55" s="1"/>
  <c r="BF77" i="55"/>
  <c r="BF78" i="55" s="1"/>
  <c r="BG77" i="55"/>
  <c r="BG78" i="55" s="1"/>
  <c r="BD77" i="55"/>
  <c r="BD78" i="55" s="1"/>
  <c r="BE77" i="55"/>
  <c r="BE78" i="55" s="1"/>
  <c r="BC77" i="55"/>
  <c r="BC78" i="55" s="1"/>
  <c r="DA77" i="55"/>
  <c r="DA78" i="55" s="1"/>
  <c r="BA78" i="55"/>
  <c r="BB78" i="55"/>
  <c r="BB76" i="55"/>
  <c r="BA76" i="55"/>
  <c r="B76" i="55"/>
  <c r="C20" i="55"/>
  <c r="O20" i="55"/>
  <c r="O76" i="55"/>
  <c r="I76" i="55"/>
  <c r="V104" i="55"/>
  <c r="B106" i="55"/>
  <c r="B248" i="55" s="1"/>
  <c r="W104" i="55"/>
  <c r="W248" i="55" s="1"/>
  <c r="X104" i="55"/>
  <c r="X248" i="55" s="1"/>
  <c r="T20" i="55"/>
  <c r="N76" i="55"/>
  <c r="T76" i="55"/>
  <c r="T188" i="55" s="1"/>
  <c r="N106" i="55"/>
  <c r="N248" i="55" s="1"/>
  <c r="F20" i="55"/>
  <c r="T104" i="55"/>
  <c r="C106" i="55"/>
  <c r="C248" i="55" s="1"/>
  <c r="I106" i="55"/>
  <c r="I248" i="55" s="1"/>
  <c r="O106" i="55"/>
  <c r="O248" i="55" s="1"/>
  <c r="L20" i="55"/>
  <c r="I48" i="55"/>
  <c r="D106" i="55"/>
  <c r="D248" i="55" s="1"/>
  <c r="J106" i="55"/>
  <c r="J248" i="55" s="1"/>
  <c r="P106" i="55"/>
  <c r="P248" i="55" s="1"/>
  <c r="K48" i="55"/>
  <c r="C76" i="55"/>
  <c r="E106" i="55"/>
  <c r="E248" i="55" s="1"/>
  <c r="K104" i="55"/>
  <c r="Q106" i="55"/>
  <c r="Q248" i="55" s="1"/>
  <c r="H106" i="55"/>
  <c r="H248" i="55" s="1"/>
  <c r="R20" i="55"/>
  <c r="H104" i="55"/>
  <c r="F106" i="55"/>
  <c r="F248" i="55" s="1"/>
  <c r="L106" i="55"/>
  <c r="L248" i="55" s="1"/>
  <c r="R106" i="55"/>
  <c r="R248" i="55" s="1"/>
  <c r="N104" i="55"/>
  <c r="Z104" i="55"/>
  <c r="DA25" i="55"/>
  <c r="BR25" i="55" s="1"/>
  <c r="BR253" i="55" s="1"/>
  <c r="DA27" i="55"/>
  <c r="BR27" i="55" s="1"/>
  <c r="BR255" i="55" s="1"/>
  <c r="DA19" i="55"/>
  <c r="BR19" i="55" s="1"/>
  <c r="BR247" i="55" s="1"/>
  <c r="DA26" i="55"/>
  <c r="BR26" i="55" s="1"/>
  <c r="BR254" i="55" s="1"/>
  <c r="DA24" i="55"/>
  <c r="BR24" i="55" s="1"/>
  <c r="BR252" i="55" s="1"/>
  <c r="H50" i="55"/>
  <c r="H76" i="55"/>
  <c r="J104" i="55"/>
  <c r="B48" i="55"/>
  <c r="J76" i="55"/>
  <c r="P104" i="55"/>
  <c r="P48" i="55"/>
  <c r="D104" i="55"/>
  <c r="DH21" i="55"/>
  <c r="DH22" i="55" s="1"/>
  <c r="DF21" i="55"/>
  <c r="DF22" i="55" s="1"/>
  <c r="DL21" i="55"/>
  <c r="DL22" i="55" s="1"/>
  <c r="DG21" i="55"/>
  <c r="DG22" i="55" s="1"/>
  <c r="DR21" i="55"/>
  <c r="DX21" i="55"/>
  <c r="DX20" i="55" s="1"/>
  <c r="ED21" i="55"/>
  <c r="ED20" i="55" s="1"/>
  <c r="DM21" i="55"/>
  <c r="DM20" i="55" s="1"/>
  <c r="DS21" i="55"/>
  <c r="DS20" i="55" s="1"/>
  <c r="DY21" i="55"/>
  <c r="DY20" i="55" s="1"/>
  <c r="EE21" i="55"/>
  <c r="EE20" i="55" s="1"/>
  <c r="DN21" i="55"/>
  <c r="DN20" i="55" s="1"/>
  <c r="DT21" i="55"/>
  <c r="DT20" i="55" s="1"/>
  <c r="DZ21" i="55"/>
  <c r="DZ20" i="55" s="1"/>
  <c r="EF21" i="55"/>
  <c r="EF20" i="55" s="1"/>
  <c r="DB21" i="55"/>
  <c r="DB20" i="55" s="1"/>
  <c r="DC21" i="55"/>
  <c r="DC20" i="55" s="1"/>
  <c r="DI21" i="55"/>
  <c r="DI22" i="55" s="1"/>
  <c r="DO21" i="55"/>
  <c r="DO20" i="55" s="1"/>
  <c r="DU21" i="55"/>
  <c r="DU20" i="55" s="1"/>
  <c r="EA21" i="55"/>
  <c r="EA22" i="55" s="1"/>
  <c r="DD21" i="55"/>
  <c r="DD20" i="55" s="1"/>
  <c r="DJ21" i="55"/>
  <c r="DJ20" i="55" s="1"/>
  <c r="DP21" i="55"/>
  <c r="DP22" i="55" s="1"/>
  <c r="DV21" i="55"/>
  <c r="DV20" i="55" s="1"/>
  <c r="EB21" i="55"/>
  <c r="EB20" i="55" s="1"/>
  <c r="DK21" i="55"/>
  <c r="DK22" i="55" s="1"/>
  <c r="DW21" i="55"/>
  <c r="DW20" i="55" s="1"/>
  <c r="DQ21" i="55"/>
  <c r="DQ22" i="55" s="1"/>
  <c r="DE21" i="55"/>
  <c r="DE20" i="55" s="1"/>
  <c r="EC21" i="55"/>
  <c r="EC20" i="55" s="1"/>
  <c r="N48" i="55"/>
  <c r="F104" i="55"/>
  <c r="R104" i="55"/>
  <c r="E48" i="55"/>
  <c r="N20" i="55"/>
  <c r="O48" i="55"/>
  <c r="C50" i="55"/>
  <c r="D76" i="55"/>
  <c r="P76" i="55"/>
  <c r="G50" i="55"/>
  <c r="B104" i="55"/>
  <c r="H20" i="55"/>
  <c r="G22" i="55"/>
  <c r="S22" i="55"/>
  <c r="K22" i="55"/>
  <c r="B20" i="55"/>
  <c r="M22" i="55"/>
  <c r="E22" i="55"/>
  <c r="Q22" i="55"/>
  <c r="D22" i="55"/>
  <c r="D20" i="55"/>
  <c r="P22" i="55"/>
  <c r="P20" i="55"/>
  <c r="I20" i="55"/>
  <c r="U20" i="55"/>
  <c r="V20" i="55"/>
  <c r="G106" i="55"/>
  <c r="G248" i="55" s="1"/>
  <c r="G104" i="55"/>
  <c r="M106" i="55"/>
  <c r="M248" i="55" s="1"/>
  <c r="M104" i="55"/>
  <c r="S106" i="55"/>
  <c r="S248" i="55" s="1"/>
  <c r="S104" i="55"/>
  <c r="Y106" i="55"/>
  <c r="Y104" i="55"/>
  <c r="Y248" i="55" s="1"/>
  <c r="J22" i="55"/>
  <c r="J20" i="55"/>
  <c r="G78" i="55"/>
  <c r="G76" i="55"/>
  <c r="M78" i="55"/>
  <c r="M76" i="55"/>
  <c r="S78" i="55"/>
  <c r="S76" i="55"/>
  <c r="F50" i="55"/>
  <c r="L50" i="55"/>
  <c r="R50" i="55"/>
  <c r="J50" i="55"/>
  <c r="Q50" i="55"/>
  <c r="L104" i="55"/>
  <c r="D50" i="55"/>
  <c r="S50" i="55"/>
  <c r="E78" i="55"/>
  <c r="E76" i="55"/>
  <c r="K78" i="55"/>
  <c r="K76" i="55"/>
  <c r="Q78" i="55"/>
  <c r="Q76" i="55"/>
  <c r="M50" i="55"/>
  <c r="T50" i="55"/>
  <c r="F78" i="55"/>
  <c r="F76" i="55"/>
  <c r="L78" i="55"/>
  <c r="L76" i="55"/>
  <c r="R78" i="55"/>
  <c r="R76" i="55"/>
  <c r="C104" i="55"/>
  <c r="I104" i="55"/>
  <c r="O104" i="55"/>
  <c r="U104" i="55"/>
  <c r="BN76" i="55" l="1"/>
  <c r="BL76" i="55"/>
  <c r="BR249" i="55"/>
  <c r="BR250" i="55" s="1"/>
  <c r="BR21" i="55"/>
  <c r="BR22" i="55" s="1"/>
  <c r="BP26" i="55"/>
  <c r="BP254" i="55" s="1"/>
  <c r="BQ26" i="55"/>
  <c r="BQ254" i="55" s="1"/>
  <c r="BP24" i="55"/>
  <c r="BP252" i="55" s="1"/>
  <c r="BQ24" i="55"/>
  <c r="BQ252" i="55" s="1"/>
  <c r="BP19" i="55"/>
  <c r="BP247" i="55" s="1"/>
  <c r="BQ19" i="55"/>
  <c r="BQ247" i="55" s="1"/>
  <c r="BP27" i="55"/>
  <c r="BP255" i="55" s="1"/>
  <c r="BQ27" i="55"/>
  <c r="BQ255" i="55" s="1"/>
  <c r="BP25" i="55"/>
  <c r="BP253" i="55" s="1"/>
  <c r="BQ25" i="55"/>
  <c r="BQ253" i="55" s="1"/>
  <c r="BN25" i="55"/>
  <c r="BN253" i="55" s="1"/>
  <c r="BO25" i="55"/>
  <c r="BO253" i="55" s="1"/>
  <c r="BN27" i="55"/>
  <c r="BN255" i="55" s="1"/>
  <c r="BO27" i="55"/>
  <c r="BO255" i="55" s="1"/>
  <c r="BN24" i="55"/>
  <c r="BN252" i="55" s="1"/>
  <c r="BO24" i="55"/>
  <c r="BO252" i="55" s="1"/>
  <c r="BN26" i="55"/>
  <c r="BN254" i="55" s="1"/>
  <c r="BO26" i="55"/>
  <c r="BO254" i="55" s="1"/>
  <c r="BN19" i="55"/>
  <c r="BN247" i="55" s="1"/>
  <c r="BO19" i="55"/>
  <c r="BO247" i="55" s="1"/>
  <c r="BL26" i="55"/>
  <c r="BL254" i="55" s="1"/>
  <c r="BM26" i="55"/>
  <c r="BM254" i="55" s="1"/>
  <c r="BL27" i="55"/>
  <c r="BL255" i="55" s="1"/>
  <c r="BM27" i="55"/>
  <c r="BM255" i="55" s="1"/>
  <c r="BL24" i="55"/>
  <c r="BL252" i="55" s="1"/>
  <c r="BM24" i="55"/>
  <c r="BM252" i="55" s="1"/>
  <c r="BL19" i="55"/>
  <c r="BL247" i="55" s="1"/>
  <c r="BM19" i="55"/>
  <c r="BM247" i="55" s="1"/>
  <c r="BM76" i="55"/>
  <c r="BL25" i="55"/>
  <c r="BL253" i="55" s="1"/>
  <c r="BM25" i="55"/>
  <c r="BM253" i="55" s="1"/>
  <c r="BK76" i="55"/>
  <c r="BJ24" i="55"/>
  <c r="BJ252" i="55" s="1"/>
  <c r="BK24" i="55"/>
  <c r="BK252" i="55" s="1"/>
  <c r="BJ76" i="55"/>
  <c r="BJ26" i="55"/>
  <c r="BJ254" i="55" s="1"/>
  <c r="BK26" i="55"/>
  <c r="BK254" i="55" s="1"/>
  <c r="BJ19" i="55"/>
  <c r="BJ247" i="55" s="1"/>
  <c r="BK19" i="55"/>
  <c r="BK247" i="55" s="1"/>
  <c r="BJ25" i="55"/>
  <c r="BJ253" i="55" s="1"/>
  <c r="BK25" i="55"/>
  <c r="BK253" i="55" s="1"/>
  <c r="BJ27" i="55"/>
  <c r="BJ255" i="55" s="1"/>
  <c r="BK27" i="55"/>
  <c r="BK255" i="55" s="1"/>
  <c r="BH76" i="55"/>
  <c r="BI76" i="55"/>
  <c r="BH25" i="55"/>
  <c r="BH253" i="55" s="1"/>
  <c r="BI25" i="55"/>
  <c r="BI253" i="55" s="1"/>
  <c r="BH27" i="55"/>
  <c r="BH255" i="55" s="1"/>
  <c r="BI27" i="55"/>
  <c r="BI255" i="55" s="1"/>
  <c r="BH24" i="55"/>
  <c r="BH252" i="55" s="1"/>
  <c r="BI24" i="55"/>
  <c r="BI252" i="55" s="1"/>
  <c r="BH26" i="55"/>
  <c r="BH254" i="55" s="1"/>
  <c r="BI26" i="55"/>
  <c r="BI254" i="55" s="1"/>
  <c r="BF76" i="55"/>
  <c r="BH19" i="55"/>
  <c r="BH247" i="55" s="1"/>
  <c r="BI19" i="55"/>
  <c r="BI247" i="55" s="1"/>
  <c r="BG76" i="55"/>
  <c r="BF19" i="55"/>
  <c r="BF247" i="55" s="1"/>
  <c r="BG19" i="55"/>
  <c r="BG247" i="55" s="1"/>
  <c r="BF27" i="55"/>
  <c r="BG27" i="55"/>
  <c r="BG255" i="55" s="1"/>
  <c r="BF25" i="55"/>
  <c r="BG25" i="55"/>
  <c r="BG253" i="55" s="1"/>
  <c r="BF26" i="55"/>
  <c r="BG26" i="55"/>
  <c r="BG254" i="55" s="1"/>
  <c r="BF24" i="55"/>
  <c r="BG24" i="55"/>
  <c r="BG252" i="55" s="1"/>
  <c r="BD76" i="55"/>
  <c r="BE76" i="55"/>
  <c r="BE21" i="55"/>
  <c r="BE22" i="55" s="1"/>
  <c r="BD21" i="55"/>
  <c r="BD22" i="55" s="1"/>
  <c r="BC76" i="55"/>
  <c r="BB21" i="55"/>
  <c r="BB22" i="55" s="1"/>
  <c r="BC21" i="55"/>
  <c r="BC22" i="55" s="1"/>
  <c r="DA76" i="55"/>
  <c r="V248" i="55"/>
  <c r="BA21" i="55"/>
  <c r="AY21" i="55"/>
  <c r="T248" i="55"/>
  <c r="U248" i="55"/>
  <c r="B247" i="55"/>
  <c r="B250" i="55" s="1"/>
  <c r="R247" i="55"/>
  <c r="R250" i="55" s="1"/>
  <c r="P247" i="55"/>
  <c r="P250" i="55" s="1"/>
  <c r="C247" i="55"/>
  <c r="C250" i="55" s="1"/>
  <c r="S247" i="55"/>
  <c r="S250" i="55" s="1"/>
  <c r="K247" i="55"/>
  <c r="K250" i="55" s="1"/>
  <c r="M247" i="55"/>
  <c r="M250" i="55" s="1"/>
  <c r="L247" i="55"/>
  <c r="L250" i="55" s="1"/>
  <c r="H247" i="55"/>
  <c r="H250" i="55" s="1"/>
  <c r="E247" i="55"/>
  <c r="E250" i="55" s="1"/>
  <c r="J247" i="55"/>
  <c r="J250" i="55" s="1"/>
  <c r="O247" i="55"/>
  <c r="O250" i="55" s="1"/>
  <c r="G247" i="55"/>
  <c r="G250" i="55" s="1"/>
  <c r="F247" i="55"/>
  <c r="F250" i="55" s="1"/>
  <c r="Q247" i="55"/>
  <c r="Q250" i="55" s="1"/>
  <c r="D247" i="55"/>
  <c r="D250" i="55" s="1"/>
  <c r="I247" i="55"/>
  <c r="I250" i="55" s="1"/>
  <c r="N247" i="55"/>
  <c r="N250" i="55" s="1"/>
  <c r="DA21" i="55"/>
  <c r="DL20" i="55"/>
  <c r="DH20" i="55"/>
  <c r="DG20" i="55"/>
  <c r="ED22" i="55"/>
  <c r="DF20" i="55"/>
  <c r="DM22" i="55"/>
  <c r="DR22" i="55"/>
  <c r="DT22" i="55"/>
  <c r="DO22" i="55"/>
  <c r="DN22" i="55"/>
  <c r="DI20" i="55"/>
  <c r="DB22" i="55"/>
  <c r="DD22" i="55"/>
  <c r="DW22" i="55"/>
  <c r="DY22" i="55"/>
  <c r="DX22" i="55"/>
  <c r="DV22" i="55"/>
  <c r="DK20" i="55"/>
  <c r="EF22" i="55"/>
  <c r="EE22" i="55"/>
  <c r="EA20" i="55"/>
  <c r="DQ20" i="55"/>
  <c r="DU22" i="55"/>
  <c r="EB22" i="55"/>
  <c r="DS22" i="55"/>
  <c r="DZ22" i="55"/>
  <c r="DC22" i="55"/>
  <c r="DJ22" i="55"/>
  <c r="EC22" i="55"/>
  <c r="DP20" i="55"/>
  <c r="DE22" i="55"/>
  <c r="AK159" i="5"/>
  <c r="AK187" i="5" s="1"/>
  <c r="AL159" i="5"/>
  <c r="AL187" i="5" s="1"/>
  <c r="BR248" i="55" l="1"/>
  <c r="BP21" i="55"/>
  <c r="BP22" i="55" s="1"/>
  <c r="BQ21" i="55"/>
  <c r="BQ22" i="55" s="1"/>
  <c r="BQ249" i="55"/>
  <c r="BP249" i="55"/>
  <c r="BP250" i="55" s="1"/>
  <c r="BM249" i="55"/>
  <c r="BM250" i="55" s="1"/>
  <c r="BL249" i="55"/>
  <c r="BN249" i="55"/>
  <c r="BN250" i="55" s="1"/>
  <c r="BO21" i="55"/>
  <c r="BO22" i="55" s="1"/>
  <c r="BO249" i="55"/>
  <c r="BO250" i="55" s="1"/>
  <c r="BN21" i="55"/>
  <c r="BN22" i="55" s="1"/>
  <c r="BK249" i="55"/>
  <c r="BK250" i="55" s="1"/>
  <c r="BL21" i="55"/>
  <c r="BL22" i="55" s="1"/>
  <c r="BM21" i="55"/>
  <c r="BM22" i="55" s="1"/>
  <c r="BJ21" i="55"/>
  <c r="BJ22" i="55" s="1"/>
  <c r="BK21" i="55"/>
  <c r="BK22" i="55" s="1"/>
  <c r="BJ249" i="55"/>
  <c r="BJ250" i="55" s="1"/>
  <c r="BI21" i="55"/>
  <c r="BI22" i="55" s="1"/>
  <c r="BI249" i="55"/>
  <c r="BI248" i="55" s="1"/>
  <c r="BH21" i="55"/>
  <c r="BH22" i="55" s="1"/>
  <c r="BH249" i="55"/>
  <c r="BG249" i="55"/>
  <c r="BG250" i="55" s="1"/>
  <c r="BF21" i="55"/>
  <c r="BF22" i="55" s="1"/>
  <c r="BG21" i="55"/>
  <c r="BG22" i="55" s="1"/>
  <c r="AY22" i="55"/>
  <c r="AY20" i="55"/>
  <c r="BA22" i="55"/>
  <c r="BA20" i="55"/>
  <c r="DA20" i="55"/>
  <c r="BR20" i="55" s="1"/>
  <c r="DA159" i="5"/>
  <c r="T193" i="5"/>
  <c r="T194" i="5"/>
  <c r="T195" i="5"/>
  <c r="T192" i="5"/>
  <c r="T187" i="5"/>
  <c r="U161" i="5"/>
  <c r="U160" i="5" s="1"/>
  <c r="V161" i="5"/>
  <c r="V160" i="5" s="1"/>
  <c r="W161" i="5"/>
  <c r="W160" i="5" s="1"/>
  <c r="X161" i="5"/>
  <c r="X160" i="5" s="1"/>
  <c r="Y161" i="5"/>
  <c r="Y160" i="5" s="1"/>
  <c r="T161" i="5"/>
  <c r="T162" i="5" s="1"/>
  <c r="S161" i="5"/>
  <c r="S160" i="5" s="1"/>
  <c r="R161" i="5"/>
  <c r="R160" i="5" s="1"/>
  <c r="Q161" i="5"/>
  <c r="Q162" i="5" s="1"/>
  <c r="P161" i="5"/>
  <c r="P162" i="5" s="1"/>
  <c r="O161" i="5"/>
  <c r="O162" i="5" s="1"/>
  <c r="N161" i="5"/>
  <c r="N162" i="5" s="1"/>
  <c r="M161" i="5"/>
  <c r="M160" i="5" s="1"/>
  <c r="L161" i="5"/>
  <c r="L160" i="5" s="1"/>
  <c r="K161" i="5"/>
  <c r="K162" i="5" s="1"/>
  <c r="J161" i="5"/>
  <c r="J162" i="5" s="1"/>
  <c r="I161" i="5"/>
  <c r="I162" i="5" s="1"/>
  <c r="H161" i="5"/>
  <c r="H162" i="5" s="1"/>
  <c r="G161" i="5"/>
  <c r="G160" i="5" s="1"/>
  <c r="F161" i="5"/>
  <c r="F160" i="5" s="1"/>
  <c r="E161" i="5"/>
  <c r="E162" i="5" s="1"/>
  <c r="D161" i="5"/>
  <c r="D162" i="5" s="1"/>
  <c r="C161" i="5"/>
  <c r="C162" i="5" s="1"/>
  <c r="B161" i="5"/>
  <c r="B162" i="5" s="1"/>
  <c r="B160" i="5" l="1"/>
  <c r="BP248" i="55"/>
  <c r="BQ248" i="55"/>
  <c r="BQ250" i="55"/>
  <c r="BP20" i="55"/>
  <c r="BQ20" i="55"/>
  <c r="BN248" i="55"/>
  <c r="BL248" i="55"/>
  <c r="BL250" i="55"/>
  <c r="BM248" i="55"/>
  <c r="BO248" i="55"/>
  <c r="BN20" i="55"/>
  <c r="BO20" i="55"/>
  <c r="BK248" i="55"/>
  <c r="BL20" i="55"/>
  <c r="BM20" i="55"/>
  <c r="BJ248" i="55"/>
  <c r="BJ20" i="55"/>
  <c r="BK20" i="55"/>
  <c r="BG248" i="55"/>
  <c r="BH20" i="55"/>
  <c r="BI20" i="55"/>
  <c r="BH248" i="55"/>
  <c r="BH250" i="55"/>
  <c r="BF20" i="55"/>
  <c r="BG20" i="55"/>
  <c r="BD20" i="55"/>
  <c r="BE20" i="55"/>
  <c r="BB20" i="55"/>
  <c r="BC20" i="55"/>
  <c r="N160" i="5"/>
  <c r="T160" i="5"/>
  <c r="D160" i="5"/>
  <c r="H160" i="5"/>
  <c r="X162" i="5"/>
  <c r="U162" i="5"/>
  <c r="Q160" i="5"/>
  <c r="E160" i="5"/>
  <c r="K160" i="5"/>
  <c r="P160" i="5"/>
  <c r="O160" i="5"/>
  <c r="I160" i="5"/>
  <c r="V162" i="5"/>
  <c r="J160" i="5"/>
  <c r="C160" i="5"/>
  <c r="S162" i="5"/>
  <c r="G162" i="5"/>
  <c r="Y162" i="5"/>
  <c r="M162" i="5"/>
  <c r="W162" i="5"/>
  <c r="F162" i="5"/>
  <c r="L162" i="5"/>
  <c r="R162" i="5"/>
  <c r="AG222" i="40"/>
  <c r="AH222" i="40"/>
  <c r="AI222" i="40"/>
  <c r="AJ222" i="40"/>
  <c r="AK222" i="40"/>
  <c r="AG179" i="40"/>
  <c r="AH179" i="40"/>
  <c r="AI179" i="40"/>
  <c r="AJ179" i="40"/>
  <c r="AK179" i="40"/>
  <c r="AG136" i="40"/>
  <c r="AH136" i="40"/>
  <c r="AI136" i="40"/>
  <c r="AJ136" i="40"/>
  <c r="AK136" i="40"/>
  <c r="AG93" i="40"/>
  <c r="AH93" i="40"/>
  <c r="AI93" i="40"/>
  <c r="AJ93" i="40"/>
  <c r="AK93" i="40"/>
  <c r="AG217" i="39"/>
  <c r="AH217" i="39"/>
  <c r="AI217" i="39"/>
  <c r="AJ217" i="39"/>
  <c r="AK217" i="39"/>
  <c r="AL217" i="39"/>
  <c r="AM217" i="39"/>
  <c r="AN217" i="39"/>
  <c r="AO217" i="39"/>
  <c r="AQ217" i="39"/>
  <c r="AT217" i="39"/>
  <c r="AU217" i="39"/>
  <c r="AU218" i="39" s="1"/>
  <c r="AV217" i="39"/>
  <c r="AV218" i="39" s="1"/>
  <c r="AW217" i="39"/>
  <c r="AW218" i="39" s="1"/>
  <c r="AX217" i="39"/>
  <c r="AX218" i="39" s="1"/>
  <c r="AY217" i="39"/>
  <c r="AY218" i="39" s="1"/>
  <c r="AG175" i="39"/>
  <c r="AH175" i="39"/>
  <c r="AI175" i="39"/>
  <c r="AJ175" i="39"/>
  <c r="AK175" i="39"/>
  <c r="AL175" i="39"/>
  <c r="AM175" i="39"/>
  <c r="AN175" i="39"/>
  <c r="AO175" i="39"/>
  <c r="AQ175" i="39"/>
  <c r="AT175" i="39"/>
  <c r="AU175" i="39"/>
  <c r="AU176" i="39" s="1"/>
  <c r="AV175" i="39"/>
  <c r="AV176" i="39" s="1"/>
  <c r="AW175" i="39"/>
  <c r="AW176" i="39" s="1"/>
  <c r="AX175" i="39"/>
  <c r="AX176" i="39" s="1"/>
  <c r="AY175" i="39"/>
  <c r="AY176" i="39"/>
  <c r="AG133" i="39"/>
  <c r="AH133" i="39"/>
  <c r="AI133" i="39"/>
  <c r="AJ133" i="39"/>
  <c r="AK133" i="39"/>
  <c r="AL133" i="39"/>
  <c r="AM133" i="39"/>
  <c r="AN133" i="39"/>
  <c r="AO133" i="39"/>
  <c r="AQ133" i="39"/>
  <c r="AT133" i="39"/>
  <c r="AU133" i="39"/>
  <c r="AU134" i="39" s="1"/>
  <c r="AV133" i="39"/>
  <c r="AV134" i="39" s="1"/>
  <c r="AW133" i="39"/>
  <c r="AW134" i="39" s="1"/>
  <c r="AX133" i="39"/>
  <c r="AX134" i="39" s="1"/>
  <c r="AY133" i="39"/>
  <c r="AY134" i="39" s="1"/>
  <c r="AG91" i="39"/>
  <c r="AH91" i="39"/>
  <c r="AI91" i="39"/>
  <c r="AJ91" i="39"/>
  <c r="AK91" i="39"/>
  <c r="AL91" i="39"/>
  <c r="AM91" i="39"/>
  <c r="AN91" i="39"/>
  <c r="AO91" i="39"/>
  <c r="AQ91" i="39"/>
  <c r="AT91" i="39"/>
  <c r="AU91" i="39"/>
  <c r="AU92" i="39" s="1"/>
  <c r="AV91" i="39"/>
  <c r="AW91" i="39"/>
  <c r="AW92" i="39" s="1"/>
  <c r="AX91" i="39"/>
  <c r="AX92" i="39" s="1"/>
  <c r="AY91" i="39"/>
  <c r="AY92" i="39" s="1"/>
  <c r="AV92" i="39"/>
  <c r="AG45" i="39"/>
  <c r="AG46" i="39" s="1"/>
  <c r="AH45" i="39"/>
  <c r="AH46" i="39" s="1"/>
  <c r="AI45" i="39"/>
  <c r="AI46" i="39" s="1"/>
  <c r="AJ45" i="39"/>
  <c r="AJ46" i="39" s="1"/>
  <c r="AK45" i="39"/>
  <c r="AK46" i="39" s="1"/>
  <c r="AL167" i="5" l="1"/>
  <c r="AL195" i="5" s="1"/>
  <c r="AK167" i="5"/>
  <c r="AK195" i="5" s="1"/>
  <c r="AL166" i="5"/>
  <c r="AL194" i="5" s="1"/>
  <c r="AK166" i="5"/>
  <c r="AK194" i="5" s="1"/>
  <c r="AL165" i="5"/>
  <c r="AL193" i="5" s="1"/>
  <c r="AK165" i="5"/>
  <c r="AK193" i="5" s="1"/>
  <c r="AL164" i="5"/>
  <c r="AL192" i="5" s="1"/>
  <c r="AK164" i="5"/>
  <c r="AK192" i="5" s="1"/>
  <c r="AK189" i="5" l="1"/>
  <c r="AL189" i="5"/>
  <c r="AL161" i="5"/>
  <c r="AK161" i="5"/>
  <c r="DA164" i="5"/>
  <c r="DA166" i="5"/>
  <c r="DA165" i="5"/>
  <c r="DA167" i="5"/>
  <c r="DW161" i="5"/>
  <c r="DW160" i="5" s="1"/>
  <c r="DK161" i="5"/>
  <c r="DK160" i="5" s="1"/>
  <c r="DQ161" i="5"/>
  <c r="DQ160" i="5" s="1"/>
  <c r="DE161" i="5"/>
  <c r="DE160" i="5" s="1"/>
  <c r="EC161" i="5"/>
  <c r="EC162" i="5" s="1"/>
  <c r="DF161" i="5"/>
  <c r="DF160" i="5" s="1"/>
  <c r="ED161" i="5"/>
  <c r="ED162" i="5" s="1"/>
  <c r="DL161" i="5"/>
  <c r="DL160" i="5" s="1"/>
  <c r="DR161" i="5"/>
  <c r="DR160" i="5" s="1"/>
  <c r="DX161" i="5"/>
  <c r="DX162" i="5" s="1"/>
  <c r="DS161" i="5"/>
  <c r="DH161" i="5"/>
  <c r="DN161" i="5"/>
  <c r="DT161" i="5"/>
  <c r="DZ161" i="5"/>
  <c r="EF161" i="5"/>
  <c r="DM161" i="5"/>
  <c r="DC161" i="5"/>
  <c r="DI161" i="5"/>
  <c r="DO161" i="5"/>
  <c r="DU161" i="5"/>
  <c r="EA161" i="5"/>
  <c r="DG161" i="5"/>
  <c r="EE161" i="5"/>
  <c r="DD161" i="5"/>
  <c r="DJ161" i="5"/>
  <c r="DP161" i="5"/>
  <c r="DV161" i="5"/>
  <c r="EB161" i="5"/>
  <c r="DY161" i="5"/>
  <c r="BN161" i="5" l="1"/>
  <c r="BL161" i="5"/>
  <c r="BM161" i="5"/>
  <c r="BL162" i="5"/>
  <c r="BL160" i="5"/>
  <c r="BK161" i="5"/>
  <c r="BJ161" i="5"/>
  <c r="BI161" i="5"/>
  <c r="BH161" i="5"/>
  <c r="BG161" i="5"/>
  <c r="BF161" i="5"/>
  <c r="BE161" i="5"/>
  <c r="BD161" i="5"/>
  <c r="BB161" i="5"/>
  <c r="BA161" i="5"/>
  <c r="AL190" i="5"/>
  <c r="AL188" i="5"/>
  <c r="AK190" i="5"/>
  <c r="AK188" i="5"/>
  <c r="AY161" i="5"/>
  <c r="AK160" i="5"/>
  <c r="AK162" i="5"/>
  <c r="AL160" i="5"/>
  <c r="AL162" i="5"/>
  <c r="DA161" i="5"/>
  <c r="DA162" i="5" s="1"/>
  <c r="DW162" i="5"/>
  <c r="EC160" i="5"/>
  <c r="DF162" i="5"/>
  <c r="DQ162" i="5"/>
  <c r="DK162" i="5"/>
  <c r="DL162" i="5"/>
  <c r="ED160" i="5"/>
  <c r="DE162" i="5"/>
  <c r="DR162" i="5"/>
  <c r="DX160" i="5"/>
  <c r="DP160" i="5"/>
  <c r="DP162" i="5"/>
  <c r="DU162" i="5"/>
  <c r="DU160" i="5"/>
  <c r="DH162" i="5"/>
  <c r="DH160" i="5"/>
  <c r="DD160" i="5"/>
  <c r="DD162" i="5"/>
  <c r="DI162" i="5"/>
  <c r="DI160" i="5"/>
  <c r="DB162" i="5"/>
  <c r="DJ162" i="5"/>
  <c r="DJ160" i="5"/>
  <c r="EE162" i="5"/>
  <c r="EE160" i="5"/>
  <c r="DC160" i="5"/>
  <c r="DC162" i="5"/>
  <c r="EF160" i="5"/>
  <c r="EF162" i="5"/>
  <c r="DS160" i="5"/>
  <c r="DS162" i="5"/>
  <c r="DN160" i="5"/>
  <c r="DN162" i="5"/>
  <c r="DO162" i="5"/>
  <c r="DO160" i="5"/>
  <c r="EB162" i="5"/>
  <c r="EB160" i="5"/>
  <c r="DG160" i="5"/>
  <c r="DG162" i="5"/>
  <c r="DM162" i="5"/>
  <c r="DM160" i="5"/>
  <c r="DZ162" i="5"/>
  <c r="DZ160" i="5"/>
  <c r="DY160" i="5"/>
  <c r="DY162" i="5"/>
  <c r="DV160" i="5"/>
  <c r="DV162" i="5"/>
  <c r="EA162" i="5"/>
  <c r="EA160" i="5"/>
  <c r="DT162" i="5"/>
  <c r="DT160" i="5"/>
  <c r="BR162" i="5" l="1"/>
  <c r="BQ162" i="5"/>
  <c r="BP162" i="5"/>
  <c r="BO162" i="5"/>
  <c r="BN162" i="5"/>
  <c r="BN160" i="5"/>
  <c r="BM162" i="5"/>
  <c r="BM160" i="5"/>
  <c r="BK162" i="5"/>
  <c r="BK160" i="5"/>
  <c r="BJ162" i="5"/>
  <c r="BJ160" i="5"/>
  <c r="BI162" i="5"/>
  <c r="BI160" i="5"/>
  <c r="BH162" i="5"/>
  <c r="BH160" i="5"/>
  <c r="BG162" i="5"/>
  <c r="BG160" i="5"/>
  <c r="BF162" i="5"/>
  <c r="BF160" i="5"/>
  <c r="BE162" i="5"/>
  <c r="BE160" i="5"/>
  <c r="BD162" i="5"/>
  <c r="BD160" i="5"/>
  <c r="BB162" i="5"/>
  <c r="BB160" i="5"/>
  <c r="BA162" i="5"/>
  <c r="BA160" i="5"/>
  <c r="AY162" i="5"/>
  <c r="AY160" i="5"/>
  <c r="DA160" i="5"/>
  <c r="DD215" i="8" l="1"/>
  <c r="DE215" i="8"/>
  <c r="DF215" i="8"/>
  <c r="DG215" i="8"/>
  <c r="DH215" i="8"/>
  <c r="DI215" i="8"/>
  <c r="DJ215" i="8"/>
  <c r="DK215" i="8"/>
  <c r="DL215" i="8"/>
  <c r="DM215" i="8"/>
  <c r="DN215" i="8"/>
  <c r="DO215" i="8"/>
  <c r="DP215" i="8"/>
  <c r="DQ215" i="8"/>
  <c r="DR215" i="8"/>
  <c r="DS215" i="8"/>
  <c r="DT215" i="8"/>
  <c r="DU215" i="8"/>
  <c r="DV215" i="8"/>
  <c r="DW215" i="8"/>
  <c r="DX215" i="8"/>
  <c r="DY215" i="8"/>
  <c r="DZ215" i="8"/>
  <c r="EA215" i="8"/>
  <c r="EB215" i="8"/>
  <c r="EC215" i="8"/>
  <c r="ED215" i="8"/>
  <c r="EE215" i="8"/>
  <c r="EF215" i="8"/>
  <c r="DP132" i="39"/>
  <c r="DQ132" i="39"/>
  <c r="DR216" i="39"/>
  <c r="DS174" i="39"/>
  <c r="DT90" i="39"/>
  <c r="DU132" i="39"/>
  <c r="DV132" i="39"/>
  <c r="DW132" i="39"/>
  <c r="DX216" i="39"/>
  <c r="DY90" i="39"/>
  <c r="DZ132" i="39"/>
  <c r="EA132" i="39"/>
  <c r="EB132" i="39"/>
  <c r="EC132" i="39"/>
  <c r="ED90" i="39"/>
  <c r="EE132" i="39"/>
  <c r="EF90" i="39"/>
  <c r="EG132" i="39"/>
  <c r="EH132" i="39"/>
  <c r="EI132" i="39"/>
  <c r="EJ132" i="39"/>
  <c r="EK174" i="39"/>
  <c r="EL90" i="39"/>
  <c r="EM132" i="39"/>
  <c r="EN132" i="39"/>
  <c r="EO132" i="39"/>
  <c r="EP216" i="39"/>
  <c r="EQ90" i="39"/>
  <c r="ER90" i="39"/>
  <c r="EC135" i="40" l="1"/>
  <c r="DW178" i="40"/>
  <c r="DQ92" i="40"/>
  <c r="DK178" i="40"/>
  <c r="DE92" i="40"/>
  <c r="EB135" i="40"/>
  <c r="DV135" i="40"/>
  <c r="DP135" i="40"/>
  <c r="DJ135" i="40"/>
  <c r="DD135" i="40"/>
  <c r="EA135" i="40"/>
  <c r="DU135" i="40"/>
  <c r="DO135" i="40"/>
  <c r="DI135" i="40"/>
  <c r="EF221" i="40"/>
  <c r="DN221" i="40"/>
  <c r="DH92" i="40"/>
  <c r="EE92" i="40"/>
  <c r="DY221" i="40"/>
  <c r="DS135" i="40"/>
  <c r="DM92" i="40"/>
  <c r="DG221" i="40"/>
  <c r="ED135" i="40"/>
  <c r="DX135" i="40"/>
  <c r="DR92" i="40"/>
  <c r="DL92" i="40"/>
  <c r="DF135" i="40"/>
  <c r="DS132" i="39"/>
  <c r="DV92" i="40"/>
  <c r="DP92" i="40"/>
  <c r="EC178" i="40"/>
  <c r="DD92" i="40"/>
  <c r="EB178" i="40"/>
  <c r="DJ178" i="40"/>
  <c r="DD178" i="40"/>
  <c r="DV178" i="40"/>
  <c r="DP178" i="40"/>
  <c r="EQ216" i="39"/>
  <c r="DY174" i="39"/>
  <c r="EQ132" i="39"/>
  <c r="EP132" i="39"/>
  <c r="EF216" i="39"/>
  <c r="DT216" i="39"/>
  <c r="EK90" i="39"/>
  <c r="DS216" i="39"/>
  <c r="EE90" i="39"/>
  <c r="EL216" i="39"/>
  <c r="EQ174" i="39"/>
  <c r="EK132" i="39"/>
  <c r="DS90" i="39"/>
  <c r="EK216" i="39"/>
  <c r="DY132" i="39"/>
  <c r="DY216" i="39"/>
  <c r="EE216" i="39"/>
  <c r="EE174" i="39"/>
  <c r="ER132" i="39"/>
  <c r="DT132" i="39"/>
  <c r="ER216" i="39"/>
  <c r="DZ216" i="39"/>
  <c r="DY135" i="40"/>
  <c r="EL132" i="39"/>
  <c r="DW135" i="40"/>
  <c r="DK92" i="40"/>
  <c r="DR221" i="40"/>
  <c r="DQ178" i="40"/>
  <c r="DQ135" i="40"/>
  <c r="DQ221" i="40"/>
  <c r="DE135" i="40"/>
  <c r="DE221" i="40"/>
  <c r="EC92" i="40"/>
  <c r="DR174" i="39"/>
  <c r="EP90" i="39"/>
  <c r="DR90" i="39"/>
  <c r="DR132" i="39"/>
  <c r="EI90" i="39"/>
  <c r="DR178" i="40"/>
  <c r="ED178" i="40"/>
  <c r="ED92" i="40"/>
  <c r="EC221" i="40"/>
  <c r="DL221" i="40"/>
  <c r="DE178" i="40"/>
  <c r="DK135" i="40"/>
  <c r="DW92" i="40"/>
  <c r="EE221" i="40"/>
  <c r="DG178" i="40"/>
  <c r="ED221" i="40"/>
  <c r="DF178" i="40"/>
  <c r="DX221" i="40"/>
  <c r="DK221" i="40"/>
  <c r="DX178" i="40"/>
  <c r="DL178" i="40"/>
  <c r="DG135" i="40"/>
  <c r="DM221" i="40"/>
  <c r="DF92" i="40"/>
  <c r="DW221" i="40"/>
  <c r="DF221" i="40"/>
  <c r="EP174" i="39"/>
  <c r="DX174" i="39"/>
  <c r="DX132" i="39"/>
  <c r="DX90" i="39"/>
  <c r="DL135" i="40"/>
  <c r="EJ216" i="39"/>
  <c r="EJ90" i="39"/>
  <c r="DX92" i="40"/>
  <c r="EJ174" i="39"/>
  <c r="ED216" i="39"/>
  <c r="ED174" i="39"/>
  <c r="ED132" i="39"/>
  <c r="DR135" i="40"/>
  <c r="EI174" i="39"/>
  <c r="DW174" i="39"/>
  <c r="DQ90" i="39"/>
  <c r="EO90" i="39"/>
  <c r="EC90" i="39"/>
  <c r="EO174" i="39"/>
  <c r="EC174" i="39"/>
  <c r="DQ174" i="39"/>
  <c r="DG92" i="40"/>
  <c r="DM178" i="40"/>
  <c r="EF132" i="39"/>
  <c r="DW90" i="39"/>
  <c r="DP90" i="39"/>
  <c r="DN178" i="40"/>
  <c r="EH90" i="39"/>
  <c r="EN90" i="39"/>
  <c r="DV90" i="39"/>
  <c r="DP216" i="39"/>
  <c r="EN174" i="39"/>
  <c r="EN216" i="39"/>
  <c r="DV216" i="39"/>
  <c r="EB174" i="39"/>
  <c r="DV174" i="39"/>
  <c r="EB90" i="39"/>
  <c r="EH216" i="39"/>
  <c r="EB216" i="39"/>
  <c r="EH174" i="39"/>
  <c r="DP174" i="39"/>
  <c r="EF92" i="40"/>
  <c r="EF178" i="40"/>
  <c r="EF135" i="40"/>
  <c r="DZ135" i="40"/>
  <c r="DZ221" i="40"/>
  <c r="DZ92" i="40"/>
  <c r="DZ178" i="40"/>
  <c r="DT135" i="40"/>
  <c r="DT178" i="40"/>
  <c r="DT92" i="40"/>
  <c r="DT221" i="40"/>
  <c r="DN92" i="40"/>
  <c r="DN135" i="40"/>
  <c r="DH135" i="40"/>
  <c r="DH178" i="40"/>
  <c r="DH221" i="40"/>
  <c r="DS178" i="40"/>
  <c r="EE135" i="40"/>
  <c r="DM135" i="40"/>
  <c r="EB92" i="40"/>
  <c r="DS221" i="40"/>
  <c r="DY178" i="40"/>
  <c r="DS92" i="40"/>
  <c r="EE178" i="40"/>
  <c r="DY92" i="40"/>
  <c r="DJ92" i="40"/>
  <c r="EA178" i="40"/>
  <c r="DU178" i="40"/>
  <c r="DO178" i="40"/>
  <c r="DI178" i="40"/>
  <c r="EA92" i="40"/>
  <c r="DU92" i="40"/>
  <c r="DO92" i="40"/>
  <c r="DI92" i="40"/>
  <c r="EB221" i="40"/>
  <c r="DV221" i="40"/>
  <c r="DP221" i="40"/>
  <c r="DJ221" i="40"/>
  <c r="DD221" i="40"/>
  <c r="EA221" i="40"/>
  <c r="DU221" i="40"/>
  <c r="DO221" i="40"/>
  <c r="DI221" i="40"/>
  <c r="EM174" i="39"/>
  <c r="DU174" i="39"/>
  <c r="EO216" i="39"/>
  <c r="EI216" i="39"/>
  <c r="EC216" i="39"/>
  <c r="DW216" i="39"/>
  <c r="DQ216" i="39"/>
  <c r="ER174" i="39"/>
  <c r="EL174" i="39"/>
  <c r="EF174" i="39"/>
  <c r="DZ174" i="39"/>
  <c r="DT174" i="39"/>
  <c r="DZ90" i="39"/>
  <c r="EG174" i="39"/>
  <c r="EM90" i="39"/>
  <c r="EG90" i="39"/>
  <c r="EA90" i="39"/>
  <c r="DU90" i="39"/>
  <c r="EA174" i="39"/>
  <c r="EM216" i="39"/>
  <c r="EG216" i="39"/>
  <c r="EA216" i="39"/>
  <c r="DU216" i="39"/>
  <c r="DA20" i="6"/>
  <c r="DC215" i="8"/>
  <c r="DO216" i="39"/>
  <c r="DC92" i="40" l="1"/>
  <c r="DO174" i="39"/>
  <c r="DO90" i="39"/>
  <c r="DM90" i="39" s="1"/>
  <c r="DO132" i="39"/>
  <c r="DC221" i="40"/>
  <c r="DC135" i="40"/>
  <c r="DC178" i="40"/>
  <c r="DC180" i="40" s="1"/>
  <c r="U21" i="8"/>
  <c r="U22" i="8" s="1"/>
  <c r="V21" i="8"/>
  <c r="V22" i="8" s="1"/>
  <c r="W21" i="8"/>
  <c r="W22" i="8" s="1"/>
  <c r="X21" i="8"/>
  <c r="X22" i="8" s="1"/>
  <c r="Y21" i="8"/>
  <c r="Y22" i="8" s="1"/>
  <c r="Z22" i="8"/>
  <c r="AA22" i="8"/>
  <c r="AB22" i="8"/>
  <c r="AC22" i="8"/>
  <c r="AD22" i="8"/>
  <c r="AG22" i="8"/>
  <c r="AH22" i="8"/>
  <c r="AE22" i="8"/>
  <c r="AK22" i="8"/>
  <c r="U22" i="7"/>
  <c r="U23" i="7" s="1"/>
  <c r="V22" i="7"/>
  <c r="V23" i="7" s="1"/>
  <c r="W22" i="7"/>
  <c r="W23" i="7" s="1"/>
  <c r="X22" i="7"/>
  <c r="X23" i="7" s="1"/>
  <c r="Y22" i="7"/>
  <c r="Y23" i="7" s="1"/>
  <c r="U22" i="6"/>
  <c r="U23" i="6" s="1"/>
  <c r="V22" i="6"/>
  <c r="V23" i="6" s="1"/>
  <c r="W22" i="6"/>
  <c r="W23" i="6" s="1"/>
  <c r="X22" i="6"/>
  <c r="X23" i="6" s="1"/>
  <c r="Y22" i="6"/>
  <c r="Y23" i="6" s="1"/>
  <c r="Z22" i="6"/>
  <c r="Z23" i="6" s="1"/>
  <c r="AA22" i="6"/>
  <c r="AA23" i="6" s="1"/>
  <c r="AB22" i="6"/>
  <c r="AB23" i="6" s="1"/>
  <c r="AC22" i="6"/>
  <c r="AC23" i="6" s="1"/>
  <c r="AD22" i="6"/>
  <c r="AD23" i="6" s="1"/>
  <c r="AE22" i="6"/>
  <c r="AE23" i="6" s="1"/>
  <c r="AF22" i="6"/>
  <c r="AF23" i="6" s="1"/>
  <c r="AG22" i="6"/>
  <c r="AG23" i="6" s="1"/>
  <c r="AH22" i="6"/>
  <c r="AH23" i="6" s="1"/>
  <c r="AI22" i="6"/>
  <c r="AI23" i="6" s="1"/>
  <c r="AJ22" i="6"/>
  <c r="AJ23" i="6" s="1"/>
  <c r="AK22" i="6"/>
  <c r="AK23" i="6" s="1"/>
  <c r="AL22" i="6"/>
  <c r="AL23" i="6" s="1"/>
  <c r="DA103" i="5"/>
  <c r="U21" i="5"/>
  <c r="U22" i="5" s="1"/>
  <c r="V21" i="5"/>
  <c r="V22" i="5" s="1"/>
  <c r="W21" i="5"/>
  <c r="W22" i="5" s="1"/>
  <c r="X21" i="5"/>
  <c r="X22" i="5" s="1"/>
  <c r="Y21" i="5"/>
  <c r="Y22" i="5" s="1"/>
  <c r="AL217" i="1"/>
  <c r="AL161" i="1" l="1"/>
  <c r="AL162" i="1" s="1"/>
  <c r="AI22" i="8"/>
  <c r="AL22" i="8"/>
  <c r="AF22" i="8"/>
  <c r="AJ22" i="8"/>
  <c r="ED25" i="6" l="1"/>
  <c r="ED81" i="6" s="1"/>
  <c r="EF93" i="40" l="1"/>
  <c r="EF94" i="40" s="1"/>
  <c r="EP91" i="39"/>
  <c r="EP92" i="39" s="1"/>
  <c r="EQ91" i="39"/>
  <c r="EQ92" i="39" s="1"/>
  <c r="ER91" i="39"/>
  <c r="ER92" i="39" s="1"/>
  <c r="EE93" i="40"/>
  <c r="EE94" i="40" s="1"/>
  <c r="ED93" i="40"/>
  <c r="ED94" i="40" s="1"/>
  <c r="B25" i="25" l="1"/>
  <c r="C25" i="25"/>
  <c r="D25" i="25"/>
  <c r="E25" i="25"/>
  <c r="F25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B26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AC26" i="25"/>
  <c r="AD26" i="25"/>
  <c r="AE26" i="25"/>
  <c r="AF26" i="25"/>
  <c r="AG26" i="25"/>
  <c r="AH26" i="25"/>
  <c r="AI26" i="25"/>
  <c r="AJ26" i="25"/>
  <c r="B27" i="25"/>
  <c r="C27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B28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O187" i="1" l="1"/>
  <c r="P187" i="1"/>
  <c r="Q187" i="1"/>
  <c r="R187" i="1"/>
  <c r="S187" i="1"/>
  <c r="O192" i="1"/>
  <c r="P192" i="1"/>
  <c r="Q192" i="1"/>
  <c r="R192" i="1"/>
  <c r="S192" i="1"/>
  <c r="T192" i="1"/>
  <c r="U192" i="1"/>
  <c r="V192" i="1"/>
  <c r="W192" i="1"/>
  <c r="X192" i="1"/>
  <c r="Y192" i="1"/>
  <c r="O193" i="1"/>
  <c r="P193" i="1"/>
  <c r="Q193" i="1"/>
  <c r="R193" i="1"/>
  <c r="S193" i="1"/>
  <c r="T193" i="1"/>
  <c r="U193" i="1"/>
  <c r="V193" i="1"/>
  <c r="W193" i="1"/>
  <c r="X193" i="1"/>
  <c r="Y193" i="1"/>
  <c r="O194" i="1"/>
  <c r="P194" i="1"/>
  <c r="Q194" i="1"/>
  <c r="R194" i="1"/>
  <c r="S194" i="1"/>
  <c r="T194" i="1"/>
  <c r="U194" i="1"/>
  <c r="V194" i="1"/>
  <c r="W194" i="1"/>
  <c r="X194" i="1"/>
  <c r="Y194" i="1"/>
  <c r="O195" i="1"/>
  <c r="P195" i="1"/>
  <c r="Q195" i="1"/>
  <c r="R195" i="1"/>
  <c r="S195" i="1"/>
  <c r="T195" i="1"/>
  <c r="U195" i="1"/>
  <c r="V195" i="1"/>
  <c r="W195" i="1"/>
  <c r="X195" i="1"/>
  <c r="Y195" i="1"/>
  <c r="N193" i="1"/>
  <c r="N194" i="1"/>
  <c r="N195" i="1"/>
  <c r="N192" i="1"/>
  <c r="N187" i="1"/>
  <c r="AJ215" i="1"/>
  <c r="AK215" i="1"/>
  <c r="AI215" i="1"/>
  <c r="AI159" i="1" l="1"/>
  <c r="AK159" i="1"/>
  <c r="AJ159" i="1"/>
  <c r="R189" i="1"/>
  <c r="R190" i="1" s="1"/>
  <c r="AA189" i="1"/>
  <c r="AA190" i="1" s="1"/>
  <c r="X189" i="1"/>
  <c r="X190" i="1" s="1"/>
  <c r="Z190" i="1"/>
  <c r="T189" i="1"/>
  <c r="T190" i="1" s="1"/>
  <c r="AF189" i="1"/>
  <c r="AF190" i="1" s="1"/>
  <c r="Y189" i="1"/>
  <c r="Y190" i="1" s="1"/>
  <c r="S189" i="1"/>
  <c r="S190" i="1" s="1"/>
  <c r="AE189" i="1"/>
  <c r="AE190" i="1" s="1"/>
  <c r="AC189" i="1"/>
  <c r="AC190" i="1" s="1"/>
  <c r="W189" i="1"/>
  <c r="W190" i="1" s="1"/>
  <c r="Q189" i="1"/>
  <c r="Q190" i="1" s="1"/>
  <c r="U189" i="1"/>
  <c r="U190" i="1" s="1"/>
  <c r="O189" i="1"/>
  <c r="O190" i="1" s="1"/>
  <c r="AB189" i="1"/>
  <c r="AB190" i="1" s="1"/>
  <c r="V189" i="1"/>
  <c r="V190" i="1" s="1"/>
  <c r="P189" i="1"/>
  <c r="P190" i="1" s="1"/>
  <c r="AG189" i="1"/>
  <c r="AG190" i="1" s="1"/>
  <c r="AH189" i="1"/>
  <c r="AH190" i="1" s="1"/>
  <c r="DO133" i="39" l="1"/>
  <c r="DO134" i="39" s="1"/>
  <c r="DP133" i="39"/>
  <c r="DP134" i="39" s="1"/>
  <c r="DQ133" i="39"/>
  <c r="DQ134" i="39" s="1"/>
  <c r="DR133" i="39"/>
  <c r="DR134" i="39" s="1"/>
  <c r="DS133" i="39"/>
  <c r="DS134" i="39" s="1"/>
  <c r="DT133" i="39"/>
  <c r="DT134" i="39" s="1"/>
  <c r="DU133" i="39"/>
  <c r="DU134" i="39" s="1"/>
  <c r="DV133" i="39"/>
  <c r="DV134" i="39" s="1"/>
  <c r="DW133" i="39"/>
  <c r="DW134" i="39" s="1"/>
  <c r="DX133" i="39"/>
  <c r="DX134" i="39" s="1"/>
  <c r="DY133" i="39"/>
  <c r="DY134" i="39" s="1"/>
  <c r="DZ133" i="39"/>
  <c r="DZ134" i="39" s="1"/>
  <c r="EA133" i="39"/>
  <c r="EA134" i="39" s="1"/>
  <c r="EB133" i="39"/>
  <c r="EB134" i="39" s="1"/>
  <c r="EC133" i="39"/>
  <c r="EC134" i="39" s="1"/>
  <c r="ED133" i="39"/>
  <c r="ED134" i="39" s="1"/>
  <c r="EE133" i="39"/>
  <c r="EE134" i="39" s="1"/>
  <c r="EF133" i="39"/>
  <c r="EF134" i="39" s="1"/>
  <c r="EG133" i="39"/>
  <c r="EG134" i="39" s="1"/>
  <c r="EH133" i="39"/>
  <c r="EH134" i="39" s="1"/>
  <c r="EI133" i="39"/>
  <c r="EI134" i="39" s="1"/>
  <c r="EJ133" i="39"/>
  <c r="EJ134" i="39" s="1"/>
  <c r="EK133" i="39"/>
  <c r="EK134" i="39" s="1"/>
  <c r="EL133" i="39"/>
  <c r="EL134" i="39" s="1"/>
  <c r="EM133" i="39"/>
  <c r="EM134" i="39" s="1"/>
  <c r="EN133" i="39"/>
  <c r="EN134" i="39" s="1"/>
  <c r="EO133" i="39"/>
  <c r="EO134" i="39" s="1"/>
  <c r="DO175" i="39"/>
  <c r="DO176" i="39" s="1"/>
  <c r="DP175" i="39"/>
  <c r="DP176" i="39" s="1"/>
  <c r="DQ175" i="39"/>
  <c r="DQ176" i="39" s="1"/>
  <c r="DR175" i="39"/>
  <c r="DR176" i="39" s="1"/>
  <c r="DS175" i="39"/>
  <c r="DS176" i="39" s="1"/>
  <c r="DT175" i="39"/>
  <c r="DT176" i="39" s="1"/>
  <c r="DU175" i="39"/>
  <c r="DU176" i="39" s="1"/>
  <c r="DV175" i="39"/>
  <c r="DV176" i="39" s="1"/>
  <c r="DW175" i="39"/>
  <c r="DW176" i="39" s="1"/>
  <c r="DX175" i="39"/>
  <c r="DX176" i="39" s="1"/>
  <c r="DY175" i="39"/>
  <c r="DY176" i="39" s="1"/>
  <c r="DZ175" i="39"/>
  <c r="DZ176" i="39" s="1"/>
  <c r="EA175" i="39"/>
  <c r="EA176" i="39" s="1"/>
  <c r="EB175" i="39"/>
  <c r="EB176" i="39" s="1"/>
  <c r="EC175" i="39"/>
  <c r="EC176" i="39" s="1"/>
  <c r="ED175" i="39"/>
  <c r="ED176" i="39" s="1"/>
  <c r="EE175" i="39"/>
  <c r="EE176" i="39" s="1"/>
  <c r="EF175" i="39"/>
  <c r="EF176" i="39" s="1"/>
  <c r="EG175" i="39"/>
  <c r="EG176" i="39" s="1"/>
  <c r="EH175" i="39"/>
  <c r="EH176" i="39" s="1"/>
  <c r="EI175" i="39"/>
  <c r="EI176" i="39" s="1"/>
  <c r="EJ175" i="39"/>
  <c r="EJ176" i="39" s="1"/>
  <c r="EK175" i="39"/>
  <c r="EK176" i="39" s="1"/>
  <c r="EL175" i="39"/>
  <c r="EL176" i="39" s="1"/>
  <c r="EM175" i="39"/>
  <c r="EM176" i="39" s="1"/>
  <c r="EN175" i="39"/>
  <c r="EN176" i="39" s="1"/>
  <c r="EO175" i="39"/>
  <c r="EO176" i="39" s="1"/>
  <c r="EP175" i="39"/>
  <c r="EP176" i="39" s="1"/>
  <c r="EQ175" i="39"/>
  <c r="EQ176" i="39" s="1"/>
  <c r="ER175" i="39"/>
  <c r="ER176" i="39" s="1"/>
  <c r="EQ133" i="39" l="1"/>
  <c r="EQ134" i="39" s="1"/>
  <c r="EM91" i="39"/>
  <c r="EM92" i="39" s="1"/>
  <c r="EG91" i="39"/>
  <c r="EG92" i="39" s="1"/>
  <c r="EA91" i="39"/>
  <c r="EA92" i="39" s="1"/>
  <c r="DU91" i="39"/>
  <c r="DU92" i="39" s="1"/>
  <c r="EP133" i="39"/>
  <c r="EP134" i="39" s="1"/>
  <c r="EL91" i="39"/>
  <c r="EL92" i="39" s="1"/>
  <c r="EF91" i="39"/>
  <c r="EF92" i="39" s="1"/>
  <c r="DZ91" i="39"/>
  <c r="DZ92" i="39" s="1"/>
  <c r="DT91" i="39"/>
  <c r="DT92" i="39" s="1"/>
  <c r="EK91" i="39"/>
  <c r="EK92" i="39" s="1"/>
  <c r="EE91" i="39"/>
  <c r="EE92" i="39" s="1"/>
  <c r="DY91" i="39"/>
  <c r="DY92" i="39" s="1"/>
  <c r="DS91" i="39"/>
  <c r="DS92" i="39" s="1"/>
  <c r="EJ91" i="39"/>
  <c r="EJ92" i="39" s="1"/>
  <c r="ED91" i="39"/>
  <c r="ED92" i="39" s="1"/>
  <c r="DX91" i="39"/>
  <c r="DX92" i="39" s="1"/>
  <c r="DR91" i="39"/>
  <c r="DR92" i="39" s="1"/>
  <c r="EO91" i="39"/>
  <c r="EO92" i="39" s="1"/>
  <c r="EI91" i="39"/>
  <c r="EI92" i="39" s="1"/>
  <c r="EC91" i="39"/>
  <c r="EC92" i="39" s="1"/>
  <c r="DW91" i="39"/>
  <c r="DW92" i="39" s="1"/>
  <c r="DQ91" i="39"/>
  <c r="DQ92" i="39" s="1"/>
  <c r="ER133" i="39"/>
  <c r="ER134" i="39" s="1"/>
  <c r="EN91" i="39"/>
  <c r="EN92" i="39" s="1"/>
  <c r="EH91" i="39"/>
  <c r="EH92" i="39" s="1"/>
  <c r="EB91" i="39"/>
  <c r="EB92" i="39" s="1"/>
  <c r="DV91" i="39"/>
  <c r="DV92" i="39" s="1"/>
  <c r="DP91" i="39"/>
  <c r="DP92" i="39" s="1"/>
  <c r="DO91" i="39"/>
  <c r="DO92" i="39" s="1"/>
  <c r="AK223" i="1"/>
  <c r="AJ223" i="1"/>
  <c r="AI223" i="1"/>
  <c r="AK222" i="1"/>
  <c r="AJ222" i="1"/>
  <c r="AI222" i="1"/>
  <c r="AK221" i="1"/>
  <c r="AJ221" i="1"/>
  <c r="AI221" i="1"/>
  <c r="AK220" i="1"/>
  <c r="AJ220" i="1"/>
  <c r="AI220" i="1"/>
  <c r="AJ164" i="1" l="1"/>
  <c r="AK166" i="1"/>
  <c r="AJ166" i="1"/>
  <c r="AI165" i="1"/>
  <c r="AJ165" i="1"/>
  <c r="AJ167" i="1"/>
  <c r="AI166" i="1"/>
  <c r="AK164" i="1"/>
  <c r="AI167" i="1"/>
  <c r="AI164" i="1"/>
  <c r="AK165" i="1"/>
  <c r="AK167" i="1"/>
  <c r="AI160" i="1" l="1"/>
  <c r="AI216" i="1"/>
  <c r="AJ161" i="1"/>
  <c r="AJ162" i="1" s="1"/>
  <c r="AI161" i="1"/>
  <c r="AI162" i="1" s="1"/>
  <c r="AK161" i="1"/>
  <c r="AK162" i="1" s="1"/>
  <c r="DZ222" i="40"/>
  <c r="DZ223" i="40" s="1"/>
  <c r="EE179" i="40"/>
  <c r="EE180" i="40" s="1"/>
  <c r="DG179" i="40"/>
  <c r="DG180" i="40" s="1"/>
  <c r="DF222" i="40"/>
  <c r="DF223" i="40" s="1"/>
  <c r="DL179" i="40"/>
  <c r="DL180" i="40" s="1"/>
  <c r="DR136" i="40"/>
  <c r="DR137" i="40" s="1"/>
  <c r="DN222" i="40"/>
  <c r="DN223" i="40" s="1"/>
  <c r="DN179" i="40"/>
  <c r="DN180" i="40" s="1"/>
  <c r="DS222" i="40"/>
  <c r="DS223" i="40" s="1"/>
  <c r="DY179" i="40"/>
  <c r="DY180" i="40" s="1"/>
  <c r="DX222" i="40"/>
  <c r="DX223" i="40" s="1"/>
  <c r="ED179" i="40"/>
  <c r="ED180" i="40" s="1"/>
  <c r="DX136" i="40"/>
  <c r="DX137" i="40" s="1"/>
  <c r="DL136" i="40"/>
  <c r="DL137" i="40" s="1"/>
  <c r="EC222" i="40"/>
  <c r="EC223" i="40" s="1"/>
  <c r="DW222" i="40"/>
  <c r="DW223" i="40" s="1"/>
  <c r="DQ222" i="40"/>
  <c r="DQ223" i="40" s="1"/>
  <c r="DK222" i="40"/>
  <c r="DK223" i="40" s="1"/>
  <c r="DE222" i="40"/>
  <c r="DE223" i="40" s="1"/>
  <c r="EC179" i="40"/>
  <c r="EC180" i="40" s="1"/>
  <c r="DW179" i="40"/>
  <c r="DW180" i="40" s="1"/>
  <c r="DQ179" i="40"/>
  <c r="DQ180" i="40" s="1"/>
  <c r="DK179" i="40"/>
  <c r="DK180" i="40" s="1"/>
  <c r="DE179" i="40"/>
  <c r="DE180" i="40" s="1"/>
  <c r="EC136" i="40"/>
  <c r="EC137" i="40" s="1"/>
  <c r="DW136" i="40"/>
  <c r="DW137" i="40" s="1"/>
  <c r="DQ136" i="40"/>
  <c r="DQ137" i="40" s="1"/>
  <c r="DK136" i="40"/>
  <c r="DK137" i="40" s="1"/>
  <c r="DE136" i="40"/>
  <c r="DE137" i="40" s="1"/>
  <c r="DZ93" i="40"/>
  <c r="DZ94" i="40" s="1"/>
  <c r="DT93" i="40"/>
  <c r="DT94" i="40" s="1"/>
  <c r="DN93" i="40"/>
  <c r="DN94" i="40" s="1"/>
  <c r="DH93" i="40"/>
  <c r="DH94" i="40" s="1"/>
  <c r="EF222" i="40"/>
  <c r="EF223" i="40" s="1"/>
  <c r="DH222" i="40"/>
  <c r="DH223" i="40" s="1"/>
  <c r="DT179" i="40"/>
  <c r="DT180" i="40" s="1"/>
  <c r="EE222" i="40"/>
  <c r="EE223" i="40" s="1"/>
  <c r="DG222" i="40"/>
  <c r="DG223" i="40" s="1"/>
  <c r="DM179" i="40"/>
  <c r="DM180" i="40" s="1"/>
  <c r="DS136" i="40"/>
  <c r="DS137" i="40" s="1"/>
  <c r="DR222" i="40"/>
  <c r="DR223" i="40" s="1"/>
  <c r="DR179" i="40"/>
  <c r="DR180" i="40" s="1"/>
  <c r="EB222" i="40"/>
  <c r="EB223" i="40" s="1"/>
  <c r="DV222" i="40"/>
  <c r="DV223" i="40" s="1"/>
  <c r="DP222" i="40"/>
  <c r="DP223" i="40" s="1"/>
  <c r="DJ222" i="40"/>
  <c r="DJ223" i="40" s="1"/>
  <c r="DD222" i="40"/>
  <c r="DD223" i="40" s="1"/>
  <c r="EB179" i="40"/>
  <c r="EB180" i="40" s="1"/>
  <c r="DV179" i="40"/>
  <c r="DV180" i="40" s="1"/>
  <c r="DP179" i="40"/>
  <c r="DP180" i="40" s="1"/>
  <c r="DJ179" i="40"/>
  <c r="DJ180" i="40" s="1"/>
  <c r="DD179" i="40"/>
  <c r="DD180" i="40" s="1"/>
  <c r="EB136" i="40"/>
  <c r="EB137" i="40" s="1"/>
  <c r="DV136" i="40"/>
  <c r="DV137" i="40" s="1"/>
  <c r="DP136" i="40"/>
  <c r="DP137" i="40" s="1"/>
  <c r="DJ136" i="40"/>
  <c r="DJ137" i="40" s="1"/>
  <c r="DD136" i="40"/>
  <c r="DD137" i="40" s="1"/>
  <c r="DT222" i="40"/>
  <c r="DT223" i="40" s="1"/>
  <c r="EF179" i="40"/>
  <c r="EF180" i="40" s="1"/>
  <c r="DZ179" i="40"/>
  <c r="DZ180" i="40" s="1"/>
  <c r="DH179" i="40"/>
  <c r="DH180" i="40" s="1"/>
  <c r="DY222" i="40"/>
  <c r="DY223" i="40" s="1"/>
  <c r="DM222" i="40"/>
  <c r="DM223" i="40" s="1"/>
  <c r="DS179" i="40"/>
  <c r="DS180" i="40" s="1"/>
  <c r="DY136" i="40"/>
  <c r="DY137" i="40" s="1"/>
  <c r="DM136" i="40"/>
  <c r="DM137" i="40" s="1"/>
  <c r="DG136" i="40"/>
  <c r="DG137" i="40" s="1"/>
  <c r="ED222" i="40"/>
  <c r="ED223" i="40" s="1"/>
  <c r="DL222" i="40"/>
  <c r="DL223" i="40" s="1"/>
  <c r="DX179" i="40"/>
  <c r="DX180" i="40" s="1"/>
  <c r="DF179" i="40"/>
  <c r="DF180" i="40" s="1"/>
  <c r="DF136" i="40"/>
  <c r="DF137" i="40" s="1"/>
  <c r="EA222" i="40"/>
  <c r="EA223" i="40" s="1"/>
  <c r="DU222" i="40"/>
  <c r="DU223" i="40" s="1"/>
  <c r="DO222" i="40"/>
  <c r="DO223" i="40" s="1"/>
  <c r="DI222" i="40"/>
  <c r="DI223" i="40" s="1"/>
  <c r="EA179" i="40"/>
  <c r="EA180" i="40" s="1"/>
  <c r="DU179" i="40"/>
  <c r="DU180" i="40" s="1"/>
  <c r="DO179" i="40"/>
  <c r="DO180" i="40" s="1"/>
  <c r="DI179" i="40"/>
  <c r="DI180" i="40" s="1"/>
  <c r="EA136" i="40"/>
  <c r="EA137" i="40" s="1"/>
  <c r="DU136" i="40"/>
  <c r="DU137" i="40" s="1"/>
  <c r="DO136" i="40"/>
  <c r="DO137" i="40" s="1"/>
  <c r="DI136" i="40"/>
  <c r="DI137" i="40" s="1"/>
  <c r="DC136" i="40"/>
  <c r="DC222" i="40"/>
  <c r="DX45" i="40"/>
  <c r="DX46" i="40" s="1"/>
  <c r="DX93" i="40"/>
  <c r="DX94" i="40" s="1"/>
  <c r="DR45" i="40"/>
  <c r="DR46" i="40" s="1"/>
  <c r="DR93" i="40"/>
  <c r="DR94" i="40" s="1"/>
  <c r="DL45" i="40"/>
  <c r="DL46" i="40" s="1"/>
  <c r="DL93" i="40"/>
  <c r="DL94" i="40" s="1"/>
  <c r="DF45" i="40"/>
  <c r="DF46" i="40" s="1"/>
  <c r="DF93" i="40"/>
  <c r="DF94" i="40" s="1"/>
  <c r="EC93" i="40"/>
  <c r="EC94" i="40" s="1"/>
  <c r="EC45" i="40"/>
  <c r="EC46" i="40" s="1"/>
  <c r="DW93" i="40"/>
  <c r="DW94" i="40" s="1"/>
  <c r="DW45" i="40"/>
  <c r="DW46" i="40" s="1"/>
  <c r="DQ45" i="40"/>
  <c r="DQ46" i="40" s="1"/>
  <c r="DQ93" i="40"/>
  <c r="DQ94" i="40" s="1"/>
  <c r="DK93" i="40"/>
  <c r="DK94" i="40" s="1"/>
  <c r="DK45" i="40"/>
  <c r="DK46" i="40" s="1"/>
  <c r="DE45" i="40"/>
  <c r="DE46" i="40" s="1"/>
  <c r="DE93" i="40"/>
  <c r="DE94" i="40" s="1"/>
  <c r="EF45" i="40"/>
  <c r="EF46" i="40" s="1"/>
  <c r="EF136" i="40"/>
  <c r="EF137" i="40" s="1"/>
  <c r="DZ45" i="40"/>
  <c r="DZ46" i="40" s="1"/>
  <c r="DZ136" i="40"/>
  <c r="DZ137" i="40" s="1"/>
  <c r="DT45" i="40"/>
  <c r="DT46" i="40" s="1"/>
  <c r="DT136" i="40"/>
  <c r="DT137" i="40" s="1"/>
  <c r="DN45" i="40"/>
  <c r="DN46" i="40" s="1"/>
  <c r="DN136" i="40"/>
  <c r="DN137" i="40" s="1"/>
  <c r="DH45" i="40"/>
  <c r="DH46" i="40" s="1"/>
  <c r="DH136" i="40"/>
  <c r="DH137" i="40" s="1"/>
  <c r="EB93" i="40"/>
  <c r="EB94" i="40" s="1"/>
  <c r="EB45" i="40"/>
  <c r="EB46" i="40" s="1"/>
  <c r="DV93" i="40"/>
  <c r="DV94" i="40" s="1"/>
  <c r="DV45" i="40"/>
  <c r="DV46" i="40" s="1"/>
  <c r="DP93" i="40"/>
  <c r="DP94" i="40" s="1"/>
  <c r="DP45" i="40"/>
  <c r="DP46" i="40" s="1"/>
  <c r="DJ93" i="40"/>
  <c r="DJ94" i="40" s="1"/>
  <c r="DJ45" i="40"/>
  <c r="DJ46" i="40" s="1"/>
  <c r="DD93" i="40"/>
  <c r="DD94" i="40" s="1"/>
  <c r="DD45" i="40"/>
  <c r="DD46" i="40" s="1"/>
  <c r="EE136" i="40"/>
  <c r="EE137" i="40" s="1"/>
  <c r="EE45" i="40"/>
  <c r="EE46" i="40" s="1"/>
  <c r="EA45" i="40"/>
  <c r="EA46" i="40" s="1"/>
  <c r="EA93" i="40"/>
  <c r="EA94" i="40" s="1"/>
  <c r="DU45" i="40"/>
  <c r="DU46" i="40" s="1"/>
  <c r="DU93" i="40"/>
  <c r="DU94" i="40" s="1"/>
  <c r="DO45" i="40"/>
  <c r="DO46" i="40" s="1"/>
  <c r="DO93" i="40"/>
  <c r="DO94" i="40" s="1"/>
  <c r="DI45" i="40"/>
  <c r="DI46" i="40" s="1"/>
  <c r="DI93" i="40"/>
  <c r="DI94" i="40" s="1"/>
  <c r="ED136" i="40"/>
  <c r="ED137" i="40" s="1"/>
  <c r="ED45" i="40"/>
  <c r="ED46" i="40" s="1"/>
  <c r="DY93" i="40"/>
  <c r="DY94" i="40" s="1"/>
  <c r="DY45" i="40"/>
  <c r="DY46" i="40" s="1"/>
  <c r="DS93" i="40"/>
  <c r="DS94" i="40" s="1"/>
  <c r="DS45" i="40"/>
  <c r="DS46" i="40" s="1"/>
  <c r="DM93" i="40"/>
  <c r="DM94" i="40" s="1"/>
  <c r="DM45" i="40"/>
  <c r="DM46" i="40" s="1"/>
  <c r="DG93" i="40"/>
  <c r="DG94" i="40" s="1"/>
  <c r="DG45" i="40"/>
  <c r="DG46" i="40" s="1"/>
  <c r="DC94" i="40"/>
  <c r="AI189" i="1"/>
  <c r="AI190" i="1" s="1"/>
  <c r="AJ189" i="1"/>
  <c r="AJ190" i="1" s="1"/>
  <c r="AK189" i="1"/>
  <c r="AK190" i="1" s="1"/>
  <c r="AK160" i="1" l="1"/>
  <c r="AK216" i="1"/>
  <c r="AJ160" i="1"/>
  <c r="AJ216" i="1"/>
  <c r="DA222" i="40"/>
  <c r="DC137" i="40"/>
  <c r="DA136" i="40"/>
  <c r="DC223" i="40"/>
  <c r="DC46" i="40"/>
  <c r="DA47" i="8" l="1"/>
  <c r="DA103" i="8"/>
  <c r="BP223" i="8" l="1"/>
  <c r="BQ223" i="8"/>
  <c r="BP221" i="8"/>
  <c r="BQ221" i="8"/>
  <c r="BP222" i="8"/>
  <c r="BP220" i="8"/>
  <c r="BQ220" i="8"/>
  <c r="BQ215" i="8"/>
  <c r="AW47" i="8"/>
  <c r="AX215" i="8"/>
  <c r="AW76" i="7"/>
  <c r="BE76" i="7"/>
  <c r="BD76" i="7"/>
  <c r="BC76" i="7"/>
  <c r="BB76" i="7"/>
  <c r="BA76" i="7"/>
  <c r="AZ76" i="7"/>
  <c r="AY76" i="7"/>
  <c r="AX76" i="7"/>
  <c r="BO220" i="8"/>
  <c r="BM215" i="8"/>
  <c r="BK222" i="8"/>
  <c r="AW103" i="8"/>
  <c r="BM222" i="8" l="1"/>
  <c r="BM223" i="8"/>
  <c r="BM221" i="8"/>
  <c r="BO222" i="8"/>
  <c r="BO215" i="8"/>
  <c r="BI215" i="8"/>
  <c r="BI223" i="8"/>
  <c r="BO223" i="8"/>
  <c r="BO221" i="8"/>
  <c r="BP215" i="8"/>
  <c r="BH222" i="8"/>
  <c r="BQ222" i="8"/>
  <c r="BQ217" i="8" s="1"/>
  <c r="BQ218" i="8" s="1"/>
  <c r="BP217" i="8"/>
  <c r="BJ221" i="8"/>
  <c r="BL222" i="8"/>
  <c r="BH221" i="8"/>
  <c r="BB222" i="8"/>
  <c r="BJ222" i="8"/>
  <c r="BL221" i="8"/>
  <c r="BK223" i="8"/>
  <c r="BF221" i="8"/>
  <c r="BG221" i="8"/>
  <c r="BF222" i="8"/>
  <c r="BL223" i="8"/>
  <c r="BI222" i="8"/>
  <c r="BJ223" i="8"/>
  <c r="BH223" i="8"/>
  <c r="BI221" i="8"/>
  <c r="BK221" i="8"/>
  <c r="BF223" i="8"/>
  <c r="BG223" i="8"/>
  <c r="BI220" i="8"/>
  <c r="BK220" i="8"/>
  <c r="BJ220" i="8"/>
  <c r="BL220" i="8"/>
  <c r="BH220" i="8"/>
  <c r="BF220" i="8"/>
  <c r="BG220" i="8"/>
  <c r="BL215" i="8"/>
  <c r="BK215" i="8"/>
  <c r="BF215" i="8"/>
  <c r="BH215" i="8"/>
  <c r="BG215" i="8"/>
  <c r="EM217" i="39"/>
  <c r="EM218" i="39" s="1"/>
  <c r="EP217" i="39"/>
  <c r="EP218" i="39" s="1"/>
  <c r="EJ217" i="39"/>
  <c r="EJ218" i="39" s="1"/>
  <c r="ED217" i="39"/>
  <c r="ED218" i="39" s="1"/>
  <c r="DX217" i="39"/>
  <c r="DX218" i="39" s="1"/>
  <c r="DR217" i="39"/>
  <c r="DR218" i="39" s="1"/>
  <c r="EH217" i="39"/>
  <c r="EH218" i="39" s="1"/>
  <c r="EO217" i="39"/>
  <c r="EO218" i="39" s="1"/>
  <c r="EI217" i="39"/>
  <c r="EI218" i="39" s="1"/>
  <c r="EC217" i="39"/>
  <c r="EC218" i="39" s="1"/>
  <c r="DW217" i="39"/>
  <c r="DW218" i="39" s="1"/>
  <c r="DQ217" i="39"/>
  <c r="DQ218" i="39" s="1"/>
  <c r="EB217" i="39"/>
  <c r="EB218" i="39" s="1"/>
  <c r="DP217" i="39"/>
  <c r="DP218" i="39" s="1"/>
  <c r="EN217" i="39"/>
  <c r="EN218" i="39" s="1"/>
  <c r="EA217" i="39"/>
  <c r="EA218" i="39" s="1"/>
  <c r="DU217" i="39"/>
  <c r="DU218" i="39" s="1"/>
  <c r="DV217" i="39"/>
  <c r="DV218" i="39" s="1"/>
  <c r="ER217" i="39"/>
  <c r="ER218" i="39" s="1"/>
  <c r="EL217" i="39"/>
  <c r="EL218" i="39" s="1"/>
  <c r="EF217" i="39"/>
  <c r="EF218" i="39" s="1"/>
  <c r="DZ217" i="39"/>
  <c r="DZ218" i="39" s="1"/>
  <c r="DT217" i="39"/>
  <c r="DT218" i="39" s="1"/>
  <c r="EG217" i="39"/>
  <c r="EG218" i="39" s="1"/>
  <c r="EQ217" i="39"/>
  <c r="EQ218" i="39" s="1"/>
  <c r="EK217" i="39"/>
  <c r="EK218" i="39" s="1"/>
  <c r="EE217" i="39"/>
  <c r="EE218" i="39" s="1"/>
  <c r="DY217" i="39"/>
  <c r="DY218" i="39" s="1"/>
  <c r="DS217" i="39"/>
  <c r="DS218" i="39" s="1"/>
  <c r="DO217" i="39"/>
  <c r="DO218" i="39" s="1"/>
  <c r="BO217" i="8" l="1"/>
  <c r="BO218" i="8" s="1"/>
  <c r="BP218" i="8"/>
  <c r="BF217" i="8"/>
  <c r="BF218" i="8" s="1"/>
  <c r="BI217" i="8"/>
  <c r="BI218" i="8" s="1"/>
  <c r="BH217" i="8"/>
  <c r="BH218" i="8" s="1"/>
  <c r="BL217" i="8"/>
  <c r="BL218" i="8" s="1"/>
  <c r="BE221" i="8"/>
  <c r="BN221" i="8"/>
  <c r="BE220" i="8"/>
  <c r="BN220" i="8"/>
  <c r="BJ217" i="8"/>
  <c r="BE223" i="8"/>
  <c r="BN223" i="8"/>
  <c r="BE222" i="8"/>
  <c r="BN222" i="8"/>
  <c r="BP216" i="8"/>
  <c r="AZ215" i="8"/>
  <c r="BJ215" i="8"/>
  <c r="BQ216" i="8"/>
  <c r="BE215" i="8"/>
  <c r="BN215" i="8"/>
  <c r="BK217" i="8"/>
  <c r="BK218" i="8" s="1"/>
  <c r="BD220" i="8"/>
  <c r="BM220" i="8"/>
  <c r="BM217" i="8" s="1"/>
  <c r="AX222" i="8"/>
  <c r="BG222" i="8"/>
  <c r="BG217" i="8" s="1"/>
  <c r="BC220" i="8"/>
  <c r="BB221" i="8"/>
  <c r="BB223" i="8"/>
  <c r="BA223" i="8"/>
  <c r="AZ221" i="8"/>
  <c r="BC221" i="8"/>
  <c r="AY222" i="8"/>
  <c r="BC222" i="8"/>
  <c r="AX223" i="8"/>
  <c r="BA221" i="8"/>
  <c r="BC223" i="8"/>
  <c r="AZ222" i="8"/>
  <c r="BA222" i="8"/>
  <c r="BD222" i="8"/>
  <c r="AX221" i="8"/>
  <c r="AY221" i="8"/>
  <c r="BD221" i="8"/>
  <c r="AY223" i="8"/>
  <c r="BD223" i="8"/>
  <c r="AZ223" i="8"/>
  <c r="AX220" i="8"/>
  <c r="BB220" i="8"/>
  <c r="BA220" i="8"/>
  <c r="AY220" i="8"/>
  <c r="AZ220" i="8"/>
  <c r="AY215" i="8"/>
  <c r="BB215" i="8"/>
  <c r="BD215" i="8"/>
  <c r="BA215" i="8"/>
  <c r="BC215" i="8"/>
  <c r="BO216" i="8" l="1"/>
  <c r="BJ216" i="8"/>
  <c r="BL216" i="8"/>
  <c r="BF216" i="8"/>
  <c r="BG218" i="8"/>
  <c r="BG216" i="8"/>
  <c r="BA217" i="8"/>
  <c r="BA218" i="8" s="1"/>
  <c r="BB217" i="8"/>
  <c r="BB218" i="8" s="1"/>
  <c r="BI216" i="8"/>
  <c r="BH216" i="8"/>
  <c r="BC217" i="8"/>
  <c r="BC218" i="8" s="1"/>
  <c r="AY217" i="8"/>
  <c r="AY218" i="8" s="1"/>
  <c r="AX217" i="8"/>
  <c r="AX218" i="8" s="1"/>
  <c r="BK216" i="8"/>
  <c r="BE217" i="8"/>
  <c r="BE218" i="8" s="1"/>
  <c r="BD217" i="8"/>
  <c r="BD218" i="8" s="1"/>
  <c r="BN217" i="8"/>
  <c r="BN218" i="8" s="1"/>
  <c r="AZ217" i="8"/>
  <c r="AZ218" i="8" s="1"/>
  <c r="BM218" i="8"/>
  <c r="BM216" i="8"/>
  <c r="BJ218" i="8"/>
  <c r="DA252" i="55" l="1"/>
  <c r="AX216" i="8"/>
  <c r="BN216" i="8"/>
  <c r="BA216" i="8"/>
  <c r="BC216" i="8"/>
  <c r="BD216" i="8"/>
  <c r="BB216" i="8"/>
  <c r="AZ216" i="8"/>
  <c r="BE216" i="8"/>
  <c r="AY216" i="8"/>
  <c r="DB50" i="55"/>
  <c r="DA49" i="55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O81" i="6" s="1"/>
  <c r="DP25" i="6"/>
  <c r="DP81" i="6" s="1"/>
  <c r="DQ25" i="6"/>
  <c r="DQ81" i="6" s="1"/>
  <c r="DR25" i="6"/>
  <c r="DR81" i="6" s="1"/>
  <c r="DS25" i="6"/>
  <c r="DS81" i="6" s="1"/>
  <c r="DT25" i="6"/>
  <c r="DT81" i="6" s="1"/>
  <c r="DU25" i="6"/>
  <c r="DU81" i="6" s="1"/>
  <c r="DV25" i="6"/>
  <c r="DV81" i="6" s="1"/>
  <c r="DW25" i="6"/>
  <c r="DW81" i="6" s="1"/>
  <c r="DX25" i="6"/>
  <c r="DX81" i="6" s="1"/>
  <c r="DY25" i="6"/>
  <c r="DY81" i="6" s="1"/>
  <c r="DZ25" i="6"/>
  <c r="DZ81" i="6" s="1"/>
  <c r="EA25" i="6"/>
  <c r="EA81" i="6" s="1"/>
  <c r="EB25" i="6"/>
  <c r="EB81" i="6" s="1"/>
  <c r="EC25" i="6"/>
  <c r="EC81" i="6" s="1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BI250" i="55" l="1"/>
  <c r="DA249" i="55"/>
  <c r="DA250" i="55" s="1"/>
  <c r="BF253" i="55"/>
  <c r="BF252" i="55"/>
  <c r="BF254" i="55"/>
  <c r="BF255" i="55"/>
  <c r="BE250" i="55"/>
  <c r="BD250" i="55"/>
  <c r="BB250" i="55"/>
  <c r="AY249" i="55"/>
  <c r="AY248" i="55" s="1"/>
  <c r="DB249" i="55"/>
  <c r="DB250" i="55" s="1"/>
  <c r="DA48" i="55"/>
  <c r="DA50" i="55"/>
  <c r="DX22" i="6"/>
  <c r="DR22" i="6"/>
  <c r="DL22" i="6"/>
  <c r="DF22" i="6"/>
  <c r="EC22" i="6"/>
  <c r="DW22" i="6"/>
  <c r="DQ22" i="6"/>
  <c r="DK22" i="6"/>
  <c r="DE22" i="6"/>
  <c r="DP22" i="6"/>
  <c r="EA22" i="6"/>
  <c r="DI22" i="6"/>
  <c r="EF22" i="6"/>
  <c r="EB22" i="6"/>
  <c r="DV22" i="6"/>
  <c r="DJ22" i="6"/>
  <c r="DD22" i="6"/>
  <c r="EE22" i="6"/>
  <c r="DU22" i="6"/>
  <c r="DO22" i="6"/>
  <c r="ED22" i="6"/>
  <c r="DZ22" i="6"/>
  <c r="DT22" i="6"/>
  <c r="DN22" i="6"/>
  <c r="DH22" i="6"/>
  <c r="DY22" i="6"/>
  <c r="DS22" i="6"/>
  <c r="DM22" i="6"/>
  <c r="DG22" i="6"/>
  <c r="DC22" i="6"/>
  <c r="AD45" i="40"/>
  <c r="AD46" i="40" s="1"/>
  <c r="AE45" i="40"/>
  <c r="AE46" i="40" s="1"/>
  <c r="AF45" i="40"/>
  <c r="AF46" i="40" s="1"/>
  <c r="AT44" i="39"/>
  <c r="AT46" i="39" s="1"/>
  <c r="AA45" i="39"/>
  <c r="AA46" i="39" s="1"/>
  <c r="AB45" i="39"/>
  <c r="AB46" i="39" s="1"/>
  <c r="AC45" i="39"/>
  <c r="AC46" i="39" s="1"/>
  <c r="AD45" i="39"/>
  <c r="AD46" i="39" s="1"/>
  <c r="AE45" i="39"/>
  <c r="AE46" i="39" s="1"/>
  <c r="AF45" i="39"/>
  <c r="AF46" i="39" s="1"/>
  <c r="DA248" i="55" l="1"/>
  <c r="BF249" i="55"/>
  <c r="BF248" i="55" s="1"/>
  <c r="AY250" i="55"/>
  <c r="DB248" i="55"/>
  <c r="AT25" i="41"/>
  <c r="DG23" i="6"/>
  <c r="DG21" i="6"/>
  <c r="DP21" i="6"/>
  <c r="DP23" i="6"/>
  <c r="DF23" i="6"/>
  <c r="DF21" i="6"/>
  <c r="DT23" i="6"/>
  <c r="DT21" i="6"/>
  <c r="EE23" i="6"/>
  <c r="EE21" i="6"/>
  <c r="DY23" i="6"/>
  <c r="DY21" i="6"/>
  <c r="EF23" i="6"/>
  <c r="EF21" i="6"/>
  <c r="DQ21" i="6"/>
  <c r="DQ23" i="6"/>
  <c r="DX23" i="6"/>
  <c r="DX21" i="6"/>
  <c r="DM23" i="6"/>
  <c r="DM21" i="6"/>
  <c r="DO23" i="6"/>
  <c r="DO21" i="6"/>
  <c r="DV23" i="6"/>
  <c r="DV21" i="6"/>
  <c r="DI21" i="6"/>
  <c r="DI23" i="6"/>
  <c r="DE21" i="6"/>
  <c r="DE23" i="6"/>
  <c r="DW21" i="6"/>
  <c r="DW23" i="6"/>
  <c r="DL21" i="6"/>
  <c r="DL23" i="6"/>
  <c r="DS23" i="6"/>
  <c r="DS21" i="6"/>
  <c r="DU23" i="6"/>
  <c r="DU21" i="6"/>
  <c r="EB21" i="6"/>
  <c r="EB23" i="6"/>
  <c r="EA23" i="6"/>
  <c r="EA21" i="6"/>
  <c r="DK21" i="6"/>
  <c r="DK23" i="6"/>
  <c r="EC21" i="6"/>
  <c r="EC23" i="6"/>
  <c r="DR21" i="6"/>
  <c r="DR23" i="6"/>
  <c r="DH23" i="6"/>
  <c r="DH21" i="6"/>
  <c r="DZ23" i="6"/>
  <c r="DZ21" i="6"/>
  <c r="DD21" i="6"/>
  <c r="DD23" i="6"/>
  <c r="DN23" i="6"/>
  <c r="DN21" i="6"/>
  <c r="ED21" i="6"/>
  <c r="ED23" i="6"/>
  <c r="DJ21" i="6"/>
  <c r="DJ23" i="6"/>
  <c r="DC21" i="6"/>
  <c r="DC23" i="6"/>
  <c r="BF250" i="55" l="1"/>
  <c r="AT25" i="7"/>
  <c r="AT81" i="7" s="1"/>
  <c r="AU25" i="7"/>
  <c r="AU81" i="7" s="1"/>
  <c r="AV25" i="7"/>
  <c r="AV81" i="7" s="1"/>
  <c r="DB25" i="7"/>
  <c r="DC25" i="7"/>
  <c r="DD25" i="7"/>
  <c r="DE25" i="7"/>
  <c r="DF25" i="7"/>
  <c r="DG25" i="7"/>
  <c r="DH25" i="7"/>
  <c r="DI25" i="7"/>
  <c r="DJ25" i="7"/>
  <c r="DK25" i="7"/>
  <c r="DL25" i="7"/>
  <c r="DM25" i="7"/>
  <c r="DN25" i="7"/>
  <c r="AT26" i="7"/>
  <c r="AT82" i="7" s="1"/>
  <c r="AU26" i="7"/>
  <c r="AU82" i="7" s="1"/>
  <c r="AV26" i="7"/>
  <c r="AV82" i="7" s="1"/>
  <c r="DB26" i="7"/>
  <c r="DC26" i="7"/>
  <c r="DD26" i="7"/>
  <c r="DE26" i="7"/>
  <c r="DF26" i="7"/>
  <c r="DG26" i="7"/>
  <c r="DH26" i="7"/>
  <c r="DI26" i="7"/>
  <c r="DJ26" i="7"/>
  <c r="DK26" i="7"/>
  <c r="DL26" i="7"/>
  <c r="DM26" i="7"/>
  <c r="DN26" i="7"/>
  <c r="DO26" i="7"/>
  <c r="DP26" i="7"/>
  <c r="DQ26" i="7"/>
  <c r="DR26" i="7"/>
  <c r="DS26" i="7"/>
  <c r="DT26" i="7"/>
  <c r="DU26" i="7"/>
  <c r="DV26" i="7"/>
  <c r="DW26" i="7"/>
  <c r="DX26" i="7"/>
  <c r="DY26" i="7"/>
  <c r="DZ26" i="7"/>
  <c r="EA26" i="7"/>
  <c r="EB26" i="7"/>
  <c r="EC26" i="7"/>
  <c r="ED26" i="7"/>
  <c r="EE26" i="7"/>
  <c r="EF26" i="7"/>
  <c r="AT27" i="7"/>
  <c r="AT83" i="7" s="1"/>
  <c r="AU27" i="7"/>
  <c r="AU83" i="7" s="1"/>
  <c r="AV27" i="7"/>
  <c r="AV83" i="7" s="1"/>
  <c r="DB27" i="7"/>
  <c r="DC27" i="7"/>
  <c r="DD27" i="7"/>
  <c r="DE27" i="7"/>
  <c r="DF27" i="7"/>
  <c r="DG27" i="7"/>
  <c r="DH27" i="7"/>
  <c r="DI27" i="7"/>
  <c r="DJ27" i="7"/>
  <c r="DK27" i="7"/>
  <c r="DL27" i="7"/>
  <c r="DM27" i="7"/>
  <c r="DN27" i="7"/>
  <c r="DO27" i="7"/>
  <c r="DP27" i="7"/>
  <c r="DQ27" i="7"/>
  <c r="DR27" i="7"/>
  <c r="DS27" i="7"/>
  <c r="DT27" i="7"/>
  <c r="DU27" i="7"/>
  <c r="DV27" i="7"/>
  <c r="DW27" i="7"/>
  <c r="DX27" i="7"/>
  <c r="DY27" i="7"/>
  <c r="DZ27" i="7"/>
  <c r="EA27" i="7"/>
  <c r="EB27" i="7"/>
  <c r="EC27" i="7"/>
  <c r="ED27" i="7"/>
  <c r="EE27" i="7"/>
  <c r="EF27" i="7"/>
  <c r="AT28" i="7"/>
  <c r="AT84" i="7" s="1"/>
  <c r="AU28" i="7"/>
  <c r="AU84" i="7" s="1"/>
  <c r="AV28" i="7"/>
  <c r="AV84" i="7" s="1"/>
  <c r="DB28" i="7"/>
  <c r="DC28" i="7"/>
  <c r="DD28" i="7"/>
  <c r="DE28" i="7"/>
  <c r="DF28" i="7"/>
  <c r="DG28" i="7"/>
  <c r="DH28" i="7"/>
  <c r="DI28" i="7"/>
  <c r="DJ28" i="7"/>
  <c r="DK28" i="7"/>
  <c r="DL28" i="7"/>
  <c r="DM28" i="7"/>
  <c r="DN28" i="7"/>
  <c r="DO28" i="7"/>
  <c r="DP28" i="7"/>
  <c r="DQ28" i="7"/>
  <c r="DR28" i="7"/>
  <c r="DS28" i="7"/>
  <c r="DT28" i="7"/>
  <c r="DU28" i="7"/>
  <c r="DV28" i="7"/>
  <c r="DW28" i="7"/>
  <c r="DX28" i="7"/>
  <c r="DY28" i="7"/>
  <c r="DZ28" i="7"/>
  <c r="EA28" i="7"/>
  <c r="EB28" i="7"/>
  <c r="EC28" i="7"/>
  <c r="ED28" i="7"/>
  <c r="EE28" i="7"/>
  <c r="EF28" i="7"/>
  <c r="DB22" i="7" l="1"/>
  <c r="AV22" i="7"/>
  <c r="AV78" i="7" s="1"/>
  <c r="AV79" i="7" s="1"/>
  <c r="AU22" i="7"/>
  <c r="AU78" i="7" s="1"/>
  <c r="AU79" i="7" s="1"/>
  <c r="AT22" i="7"/>
  <c r="AT78" i="7" s="1"/>
  <c r="AT79" i="7" s="1"/>
  <c r="DA26" i="7"/>
  <c r="DA28" i="7"/>
  <c r="DA27" i="7"/>
  <c r="DX22" i="7"/>
  <c r="DR22" i="7"/>
  <c r="DL22" i="7"/>
  <c r="DF22" i="7"/>
  <c r="EC22" i="7"/>
  <c r="DW22" i="7"/>
  <c r="DQ22" i="7"/>
  <c r="DK22" i="7"/>
  <c r="DE22" i="7"/>
  <c r="EF22" i="7"/>
  <c r="EB22" i="7"/>
  <c r="DV22" i="7"/>
  <c r="DP22" i="7"/>
  <c r="DJ22" i="7"/>
  <c r="DD22" i="7"/>
  <c r="EE22" i="7"/>
  <c r="EA22" i="7"/>
  <c r="DU22" i="7"/>
  <c r="DO22" i="7"/>
  <c r="DI22" i="7"/>
  <c r="DT22" i="7"/>
  <c r="DY22" i="7"/>
  <c r="DS22" i="7"/>
  <c r="ED22" i="7"/>
  <c r="DZ22" i="7"/>
  <c r="DN22" i="7"/>
  <c r="DH22" i="7"/>
  <c r="DM22" i="7"/>
  <c r="DG22" i="7"/>
  <c r="DC22" i="7"/>
  <c r="DB23" i="7" l="1"/>
  <c r="DB21" i="7"/>
  <c r="AU21" i="7"/>
  <c r="AU77" i="7" s="1"/>
  <c r="AU23" i="7"/>
  <c r="AT21" i="7"/>
  <c r="AT77" i="7" s="1"/>
  <c r="AT23" i="7"/>
  <c r="AV21" i="7"/>
  <c r="AV77" i="7" s="1"/>
  <c r="AV23" i="7"/>
  <c r="DT23" i="7"/>
  <c r="DT21" i="7"/>
  <c r="DU23" i="7"/>
  <c r="DU21" i="7"/>
  <c r="DD21" i="7"/>
  <c r="DD23" i="7"/>
  <c r="DV21" i="7"/>
  <c r="DV23" i="7"/>
  <c r="DE23" i="7"/>
  <c r="DE21" i="7"/>
  <c r="DW23" i="7"/>
  <c r="DW21" i="7"/>
  <c r="DL23" i="7"/>
  <c r="DL21" i="7"/>
  <c r="DN23" i="7"/>
  <c r="DN21" i="7"/>
  <c r="DS23" i="7"/>
  <c r="DS21" i="7"/>
  <c r="DI21" i="7"/>
  <c r="DI23" i="7"/>
  <c r="EA21" i="7"/>
  <c r="EA23" i="7"/>
  <c r="DJ23" i="7"/>
  <c r="DJ21" i="7"/>
  <c r="EB21" i="7"/>
  <c r="EB23" i="7"/>
  <c r="DK23" i="7"/>
  <c r="DK21" i="7"/>
  <c r="EC23" i="7"/>
  <c r="EC21" i="7"/>
  <c r="DR23" i="7"/>
  <c r="DR21" i="7"/>
  <c r="DG23" i="7"/>
  <c r="DG21" i="7"/>
  <c r="EE21" i="7"/>
  <c r="EE23" i="7"/>
  <c r="EF23" i="7"/>
  <c r="EF21" i="7"/>
  <c r="DZ23" i="7"/>
  <c r="DZ21" i="7"/>
  <c r="DY23" i="7"/>
  <c r="DY21" i="7"/>
  <c r="DO21" i="7"/>
  <c r="DO23" i="7"/>
  <c r="DP21" i="7"/>
  <c r="DP23" i="7"/>
  <c r="DQ23" i="7"/>
  <c r="DQ21" i="7"/>
  <c r="DF23" i="7"/>
  <c r="DF21" i="7"/>
  <c r="DX23" i="7"/>
  <c r="DX21" i="7"/>
  <c r="DM23" i="7"/>
  <c r="DM21" i="7"/>
  <c r="DH23" i="7"/>
  <c r="DH21" i="7"/>
  <c r="ED23" i="7"/>
  <c r="ED21" i="7"/>
  <c r="EC21" i="5"/>
  <c r="DW21" i="5"/>
  <c r="DQ21" i="5"/>
  <c r="DK21" i="5"/>
  <c r="DE21" i="5"/>
  <c r="EA21" i="5"/>
  <c r="DU21" i="5"/>
  <c r="DO21" i="5"/>
  <c r="DI21" i="5"/>
  <c r="EF21" i="5"/>
  <c r="EB21" i="5"/>
  <c r="DV21" i="5"/>
  <c r="DP21" i="5"/>
  <c r="DJ21" i="5"/>
  <c r="DD21" i="5"/>
  <c r="EE21" i="5"/>
  <c r="ED21" i="5"/>
  <c r="DX21" i="5"/>
  <c r="DR21" i="5"/>
  <c r="DL21" i="5"/>
  <c r="DF21" i="5"/>
  <c r="DZ21" i="5"/>
  <c r="DT21" i="5"/>
  <c r="DN21" i="5"/>
  <c r="DH21" i="5"/>
  <c r="DY21" i="5"/>
  <c r="DS21" i="5"/>
  <c r="DM21" i="5"/>
  <c r="DG21" i="5"/>
  <c r="DC21" i="7"/>
  <c r="DC23" i="7"/>
  <c r="DC21" i="5"/>
  <c r="DM22" i="5" l="1"/>
  <c r="DM20" i="5"/>
  <c r="DZ20" i="5"/>
  <c r="DZ22" i="5"/>
  <c r="EE22" i="5"/>
  <c r="EE20" i="5"/>
  <c r="EF22" i="5"/>
  <c r="EF20" i="5"/>
  <c r="DK22" i="5"/>
  <c r="DK20" i="5"/>
  <c r="DH22" i="5"/>
  <c r="DH20" i="5"/>
  <c r="DR22" i="5"/>
  <c r="DR20" i="5"/>
  <c r="DP22" i="5"/>
  <c r="DP20" i="5"/>
  <c r="DU20" i="5"/>
  <c r="DU22" i="5"/>
  <c r="EC22" i="5"/>
  <c r="EC20" i="5"/>
  <c r="DS22" i="5"/>
  <c r="DS20" i="5"/>
  <c r="DN22" i="5"/>
  <c r="DN20" i="5"/>
  <c r="DF22" i="5"/>
  <c r="DF20" i="5"/>
  <c r="DX22" i="5"/>
  <c r="DX20" i="5"/>
  <c r="DD20" i="5"/>
  <c r="DD22" i="5"/>
  <c r="DV22" i="5"/>
  <c r="DV20" i="5"/>
  <c r="DI20" i="5"/>
  <c r="DI22" i="5"/>
  <c r="EA20" i="5"/>
  <c r="EA22" i="5"/>
  <c r="DQ22" i="5"/>
  <c r="DQ20" i="5"/>
  <c r="DG22" i="5"/>
  <c r="DG20" i="5"/>
  <c r="DY22" i="5"/>
  <c r="DY20" i="5"/>
  <c r="DT20" i="5"/>
  <c r="DT22" i="5"/>
  <c r="DL22" i="5"/>
  <c r="DL20" i="5"/>
  <c r="ED22" i="5"/>
  <c r="ED20" i="5"/>
  <c r="DJ22" i="5"/>
  <c r="DJ20" i="5"/>
  <c r="EB22" i="5"/>
  <c r="EB20" i="5"/>
  <c r="DO22" i="5"/>
  <c r="DO20" i="5"/>
  <c r="DE20" i="5"/>
  <c r="DE22" i="5"/>
  <c r="DW20" i="5"/>
  <c r="DW22" i="5"/>
  <c r="DC20" i="5"/>
  <c r="DC22" i="5"/>
  <c r="O215" i="1" l="1"/>
  <c r="P215" i="1"/>
  <c r="Q215" i="1"/>
  <c r="R215" i="1"/>
  <c r="S215" i="1"/>
  <c r="T215" i="1"/>
  <c r="U215" i="1"/>
  <c r="V215" i="1"/>
  <c r="W215" i="1"/>
  <c r="X215" i="1"/>
  <c r="Y215" i="1"/>
  <c r="O220" i="1"/>
  <c r="P220" i="1"/>
  <c r="Q220" i="1"/>
  <c r="R220" i="1"/>
  <c r="S220" i="1"/>
  <c r="T220" i="1"/>
  <c r="U220" i="1"/>
  <c r="V220" i="1"/>
  <c r="W220" i="1"/>
  <c r="X220" i="1"/>
  <c r="Y220" i="1"/>
  <c r="O221" i="1"/>
  <c r="P221" i="1"/>
  <c r="Q221" i="1"/>
  <c r="R221" i="1"/>
  <c r="S221" i="1"/>
  <c r="T221" i="1"/>
  <c r="U221" i="1"/>
  <c r="V221" i="1"/>
  <c r="W221" i="1"/>
  <c r="X221" i="1"/>
  <c r="Y221" i="1"/>
  <c r="O222" i="1"/>
  <c r="P222" i="1"/>
  <c r="Q222" i="1"/>
  <c r="R222" i="1"/>
  <c r="S222" i="1"/>
  <c r="T222" i="1"/>
  <c r="U222" i="1"/>
  <c r="V222" i="1"/>
  <c r="W222" i="1"/>
  <c r="X222" i="1"/>
  <c r="Y222" i="1"/>
  <c r="O223" i="1"/>
  <c r="P223" i="1"/>
  <c r="Q223" i="1"/>
  <c r="R223" i="1"/>
  <c r="S223" i="1"/>
  <c r="T223" i="1"/>
  <c r="U223" i="1"/>
  <c r="V223" i="1"/>
  <c r="W223" i="1"/>
  <c r="X223" i="1"/>
  <c r="Y223" i="1"/>
  <c r="N223" i="1"/>
  <c r="N222" i="1"/>
  <c r="N221" i="1"/>
  <c r="N220" i="1"/>
  <c r="N215" i="1"/>
  <c r="AI217" i="1" l="1"/>
  <c r="AI218" i="1" s="1"/>
  <c r="AE217" i="1"/>
  <c r="AE218" i="1" s="1"/>
  <c r="AA217" i="1"/>
  <c r="AA218" i="1" s="1"/>
  <c r="W217" i="1"/>
  <c r="W218" i="1" s="1"/>
  <c r="S217" i="1"/>
  <c r="S218" i="1" s="1"/>
  <c r="O217" i="1"/>
  <c r="O218" i="1" s="1"/>
  <c r="AF217" i="1"/>
  <c r="AF218" i="1" s="1"/>
  <c r="X217" i="1"/>
  <c r="X218" i="1" s="1"/>
  <c r="T217" i="1"/>
  <c r="T218" i="1" s="1"/>
  <c r="P217" i="1"/>
  <c r="P218" i="1" s="1"/>
  <c r="N217" i="1"/>
  <c r="AG217" i="1"/>
  <c r="AG218" i="1" s="1"/>
  <c r="Y217" i="1"/>
  <c r="Y218" i="1" s="1"/>
  <c r="U217" i="1"/>
  <c r="U218" i="1" s="1"/>
  <c r="Q217" i="1"/>
  <c r="Q218" i="1" s="1"/>
  <c r="AH217" i="1"/>
  <c r="AH218" i="1" s="1"/>
  <c r="Z218" i="1"/>
  <c r="V217" i="1"/>
  <c r="V218" i="1" s="1"/>
  <c r="R217" i="1"/>
  <c r="R218" i="1" s="1"/>
  <c r="N189" i="1"/>
  <c r="N190" i="1" s="1"/>
  <c r="G223" i="1" l="1"/>
  <c r="F223" i="1"/>
  <c r="E223" i="1"/>
  <c r="D223" i="1"/>
  <c r="C223" i="1"/>
  <c r="B223" i="1"/>
  <c r="G222" i="1"/>
  <c r="F222" i="1"/>
  <c r="E222" i="1"/>
  <c r="D222" i="1"/>
  <c r="C222" i="1"/>
  <c r="B222" i="1"/>
  <c r="G221" i="1"/>
  <c r="F221" i="1"/>
  <c r="E221" i="1"/>
  <c r="D221" i="1"/>
  <c r="C221" i="1"/>
  <c r="B221" i="1"/>
  <c r="G220" i="1"/>
  <c r="F220" i="1"/>
  <c r="E220" i="1"/>
  <c r="D220" i="1"/>
  <c r="C220" i="1"/>
  <c r="B220" i="1"/>
  <c r="G215" i="1"/>
  <c r="F215" i="1"/>
  <c r="E215" i="1"/>
  <c r="D215" i="1"/>
  <c r="C215" i="1"/>
  <c r="B21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M192" i="1"/>
  <c r="L192" i="1"/>
  <c r="K192" i="1"/>
  <c r="J192" i="1"/>
  <c r="I192" i="1"/>
  <c r="H192" i="1"/>
  <c r="G192" i="1"/>
  <c r="F192" i="1"/>
  <c r="E192" i="1"/>
  <c r="E189" i="1" s="1"/>
  <c r="D192" i="1"/>
  <c r="D189" i="1" s="1"/>
  <c r="C192" i="1"/>
  <c r="B192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F189" i="1" l="1"/>
  <c r="F188" i="1" s="1"/>
  <c r="G189" i="1"/>
  <c r="G190" i="1" s="1"/>
  <c r="G217" i="1"/>
  <c r="G218" i="1" s="1"/>
  <c r="B189" i="1"/>
  <c r="B190" i="1" s="1"/>
  <c r="C217" i="1"/>
  <c r="C218" i="1" s="1"/>
  <c r="E217" i="1"/>
  <c r="E218" i="1" s="1"/>
  <c r="D217" i="1"/>
  <c r="D216" i="1" s="1"/>
  <c r="C189" i="1"/>
  <c r="C188" i="1" s="1"/>
  <c r="E188" i="1"/>
  <c r="D188" i="1"/>
  <c r="B217" i="1"/>
  <c r="B218" i="1" s="1"/>
  <c r="F217" i="1"/>
  <c r="F218" i="1" s="1"/>
  <c r="D190" i="1"/>
  <c r="E190" i="1"/>
  <c r="N218" i="1"/>
  <c r="F190" i="1" l="1"/>
  <c r="G188" i="1"/>
  <c r="G216" i="1"/>
  <c r="B188" i="1"/>
  <c r="C216" i="1"/>
  <c r="E216" i="1"/>
  <c r="D218" i="1"/>
  <c r="C190" i="1"/>
  <c r="B216" i="1"/>
  <c r="F216" i="1"/>
  <c r="O76" i="7"/>
  <c r="P76" i="7"/>
  <c r="Q76" i="7"/>
  <c r="R76" i="7"/>
  <c r="S76" i="7"/>
  <c r="T76" i="7"/>
  <c r="U76" i="7"/>
  <c r="V76" i="7"/>
  <c r="W76" i="7"/>
  <c r="X76" i="7"/>
  <c r="Y76" i="7"/>
  <c r="S81" i="7"/>
  <c r="T81" i="7"/>
  <c r="U81" i="7"/>
  <c r="V81" i="7"/>
  <c r="W81" i="7"/>
  <c r="X81" i="7"/>
  <c r="Y81" i="7"/>
  <c r="S82" i="7"/>
  <c r="T82" i="7"/>
  <c r="U82" i="7"/>
  <c r="V82" i="7"/>
  <c r="W82" i="7"/>
  <c r="X82" i="7"/>
  <c r="Y82" i="7"/>
  <c r="S83" i="7"/>
  <c r="T83" i="7"/>
  <c r="U83" i="7"/>
  <c r="V83" i="7"/>
  <c r="W83" i="7"/>
  <c r="X83" i="7"/>
  <c r="Y83" i="7"/>
  <c r="S84" i="7"/>
  <c r="T84" i="7"/>
  <c r="U84" i="7"/>
  <c r="V84" i="7"/>
  <c r="W84" i="7"/>
  <c r="X84" i="7"/>
  <c r="Y84" i="7"/>
  <c r="N76" i="7"/>
  <c r="V78" i="7" l="1"/>
  <c r="V79" i="7" s="1"/>
  <c r="W78" i="7"/>
  <c r="W79" i="7" s="1"/>
  <c r="S78" i="7"/>
  <c r="S79" i="7" s="1"/>
  <c r="X78" i="7"/>
  <c r="X77" i="7" s="1"/>
  <c r="T78" i="7"/>
  <c r="T77" i="7" s="1"/>
  <c r="Y78" i="7"/>
  <c r="Y77" i="7" s="1"/>
  <c r="U78" i="7"/>
  <c r="U77" i="7" s="1"/>
  <c r="AF159" i="8"/>
  <c r="AF215" i="8" s="1"/>
  <c r="AG159" i="8"/>
  <c r="AG215" i="8" s="1"/>
  <c r="AH159" i="8"/>
  <c r="AH215" i="8" s="1"/>
  <c r="X79" i="7" l="1"/>
  <c r="V77" i="7"/>
  <c r="U79" i="7"/>
  <c r="W77" i="7"/>
  <c r="S77" i="7"/>
  <c r="Y79" i="7"/>
  <c r="T79" i="7"/>
  <c r="O187" i="5" l="1"/>
  <c r="P187" i="5"/>
  <c r="Q187" i="5"/>
  <c r="R187" i="5"/>
  <c r="S187" i="5"/>
  <c r="O192" i="5"/>
  <c r="P192" i="5"/>
  <c r="Q192" i="5"/>
  <c r="R192" i="5"/>
  <c r="S192" i="5"/>
  <c r="O193" i="5"/>
  <c r="P193" i="5"/>
  <c r="Q193" i="5"/>
  <c r="R193" i="5"/>
  <c r="S193" i="5"/>
  <c r="O194" i="5"/>
  <c r="P194" i="5"/>
  <c r="Q194" i="5"/>
  <c r="R194" i="5"/>
  <c r="S194" i="5"/>
  <c r="O195" i="5"/>
  <c r="P195" i="5"/>
  <c r="Q195" i="5"/>
  <c r="R195" i="5"/>
  <c r="S195" i="5"/>
  <c r="O220" i="8"/>
  <c r="P220" i="8"/>
  <c r="Q220" i="8"/>
  <c r="R220" i="8"/>
  <c r="S220" i="8"/>
  <c r="O221" i="8"/>
  <c r="P221" i="8"/>
  <c r="Q221" i="8"/>
  <c r="R221" i="8"/>
  <c r="S221" i="8"/>
  <c r="O222" i="8"/>
  <c r="P222" i="8"/>
  <c r="Q222" i="8"/>
  <c r="R222" i="8"/>
  <c r="S222" i="8"/>
  <c r="O223" i="8"/>
  <c r="P223" i="8"/>
  <c r="Q223" i="8"/>
  <c r="R223" i="8"/>
  <c r="S223" i="8"/>
  <c r="O215" i="8"/>
  <c r="P215" i="8"/>
  <c r="Q215" i="8"/>
  <c r="R215" i="8"/>
  <c r="S215" i="8"/>
  <c r="O161" i="8"/>
  <c r="O160" i="8" s="1"/>
  <c r="P161" i="8"/>
  <c r="P160" i="8" s="1"/>
  <c r="Q161" i="8"/>
  <c r="Q160" i="8" s="1"/>
  <c r="R161" i="8"/>
  <c r="R160" i="8" s="1"/>
  <c r="S161" i="8"/>
  <c r="S160" i="8" s="1"/>
  <c r="T161" i="8"/>
  <c r="T160" i="8" s="1"/>
  <c r="U161" i="8"/>
  <c r="U160" i="8" s="1"/>
  <c r="V161" i="8"/>
  <c r="V160" i="8" s="1"/>
  <c r="W161" i="8"/>
  <c r="W160" i="8" s="1"/>
  <c r="X161" i="8"/>
  <c r="X160" i="8" s="1"/>
  <c r="Y161" i="8"/>
  <c r="Z161" i="8"/>
  <c r="O21" i="8"/>
  <c r="O20" i="8" s="1"/>
  <c r="P21" i="8"/>
  <c r="P20" i="8" s="1"/>
  <c r="Q21" i="8"/>
  <c r="Q20" i="8" s="1"/>
  <c r="R21" i="8"/>
  <c r="R20" i="8" s="1"/>
  <c r="S21" i="8"/>
  <c r="S20" i="8" s="1"/>
  <c r="T21" i="8"/>
  <c r="T20" i="8" s="1"/>
  <c r="U20" i="8"/>
  <c r="V20" i="8"/>
  <c r="W20" i="8"/>
  <c r="X20" i="8"/>
  <c r="Y20" i="8"/>
  <c r="Z20" i="8"/>
  <c r="O22" i="7"/>
  <c r="O21" i="7" s="1"/>
  <c r="P22" i="7"/>
  <c r="P21" i="7" s="1"/>
  <c r="Q22" i="7"/>
  <c r="Q21" i="7" s="1"/>
  <c r="R22" i="7"/>
  <c r="R21" i="7" s="1"/>
  <c r="S22" i="7"/>
  <c r="S21" i="7" s="1"/>
  <c r="T22" i="7"/>
  <c r="T21" i="7" s="1"/>
  <c r="U21" i="7"/>
  <c r="V21" i="7"/>
  <c r="W21" i="7"/>
  <c r="X21" i="7"/>
  <c r="Y21" i="7"/>
  <c r="O22" i="6"/>
  <c r="O21" i="6" s="1"/>
  <c r="P22" i="6"/>
  <c r="P21" i="6" s="1"/>
  <c r="Q22" i="6"/>
  <c r="Q21" i="6" s="1"/>
  <c r="R22" i="6"/>
  <c r="R21" i="6" s="1"/>
  <c r="S22" i="6"/>
  <c r="S21" i="6" s="1"/>
  <c r="T22" i="6"/>
  <c r="T21" i="6" s="1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O133" i="5"/>
  <c r="O132" i="5" s="1"/>
  <c r="P133" i="5"/>
  <c r="P132" i="5" s="1"/>
  <c r="Q133" i="5"/>
  <c r="Q132" i="5" s="1"/>
  <c r="R133" i="5"/>
  <c r="R132" i="5" s="1"/>
  <c r="S133" i="5"/>
  <c r="S132" i="5" s="1"/>
  <c r="T133" i="5"/>
  <c r="T132" i="5" s="1"/>
  <c r="U133" i="5"/>
  <c r="U132" i="5" s="1"/>
  <c r="V133" i="5"/>
  <c r="V132" i="5" s="1"/>
  <c r="W133" i="5"/>
  <c r="W132" i="5" s="1"/>
  <c r="X133" i="5"/>
  <c r="X132" i="5" s="1"/>
  <c r="Y133" i="5"/>
  <c r="Y132" i="5" s="1"/>
  <c r="O105" i="5"/>
  <c r="O104" i="5" s="1"/>
  <c r="P105" i="5"/>
  <c r="P104" i="5" s="1"/>
  <c r="Q105" i="5"/>
  <c r="Q104" i="5" s="1"/>
  <c r="R105" i="5"/>
  <c r="R104" i="5" s="1"/>
  <c r="S105" i="5"/>
  <c r="S104" i="5" s="1"/>
  <c r="T105" i="5"/>
  <c r="T104" i="5" s="1"/>
  <c r="U105" i="5"/>
  <c r="U104" i="5" s="1"/>
  <c r="V105" i="5"/>
  <c r="V104" i="5" s="1"/>
  <c r="W105" i="5"/>
  <c r="W104" i="5" s="1"/>
  <c r="X105" i="5"/>
  <c r="X104" i="5" s="1"/>
  <c r="Y105" i="5"/>
  <c r="Y104" i="5" s="1"/>
  <c r="O77" i="5"/>
  <c r="O76" i="5" s="1"/>
  <c r="P77" i="5"/>
  <c r="P76" i="5" s="1"/>
  <c r="Q77" i="5"/>
  <c r="Q76" i="5" s="1"/>
  <c r="R77" i="5"/>
  <c r="R76" i="5" s="1"/>
  <c r="S77" i="5"/>
  <c r="S76" i="5" s="1"/>
  <c r="T77" i="5"/>
  <c r="T76" i="5" s="1"/>
  <c r="U77" i="5"/>
  <c r="U76" i="5" s="1"/>
  <c r="V77" i="5"/>
  <c r="V76" i="5" s="1"/>
  <c r="W77" i="5"/>
  <c r="W76" i="5" s="1"/>
  <c r="X77" i="5"/>
  <c r="X76" i="5" s="1"/>
  <c r="Y77" i="5"/>
  <c r="Y76" i="5" s="1"/>
  <c r="O49" i="5"/>
  <c r="O48" i="5" s="1"/>
  <c r="P49" i="5"/>
  <c r="P48" i="5" s="1"/>
  <c r="Q49" i="5"/>
  <c r="Q48" i="5" s="1"/>
  <c r="R49" i="5"/>
  <c r="R48" i="5" s="1"/>
  <c r="S49" i="5"/>
  <c r="S48" i="5" s="1"/>
  <c r="T49" i="5"/>
  <c r="T48" i="5" s="1"/>
  <c r="U49" i="5"/>
  <c r="U48" i="5" s="1"/>
  <c r="V49" i="5"/>
  <c r="V48" i="5" s="1"/>
  <c r="W49" i="5"/>
  <c r="W48" i="5" s="1"/>
  <c r="X49" i="5"/>
  <c r="X48" i="5" s="1"/>
  <c r="Y49" i="5"/>
  <c r="Y48" i="5" s="1"/>
  <c r="O21" i="5"/>
  <c r="O20" i="5" s="1"/>
  <c r="P21" i="5"/>
  <c r="P20" i="5" s="1"/>
  <c r="Q21" i="5"/>
  <c r="Q20" i="5" s="1"/>
  <c r="R21" i="5"/>
  <c r="R20" i="5" s="1"/>
  <c r="S21" i="5"/>
  <c r="S20" i="5" s="1"/>
  <c r="T21" i="5"/>
  <c r="T20" i="5" s="1"/>
  <c r="U20" i="5"/>
  <c r="V20" i="5"/>
  <c r="W20" i="5"/>
  <c r="X20" i="5"/>
  <c r="Y20" i="5"/>
  <c r="AA222" i="40"/>
  <c r="AB222" i="40"/>
  <c r="AC222" i="40"/>
  <c r="AD222" i="40"/>
  <c r="AE222" i="40"/>
  <c r="AF222" i="40"/>
  <c r="AA179" i="40"/>
  <c r="AB179" i="40"/>
  <c r="AC179" i="40"/>
  <c r="AD179" i="40"/>
  <c r="AE179" i="40"/>
  <c r="AF179" i="40"/>
  <c r="Z93" i="40"/>
  <c r="AA93" i="40"/>
  <c r="AA136" i="40"/>
  <c r="AB136" i="40"/>
  <c r="AC136" i="40"/>
  <c r="AD136" i="40"/>
  <c r="AE136" i="40"/>
  <c r="AF136" i="40"/>
  <c r="AC93" i="40"/>
  <c r="AD93" i="40"/>
  <c r="AE93" i="40"/>
  <c r="AF93" i="40"/>
  <c r="AC45" i="40"/>
  <c r="AC46" i="40" s="1"/>
  <c r="AR44" i="40"/>
  <c r="AS44" i="40"/>
  <c r="AT44" i="40"/>
  <c r="AT46" i="40" s="1"/>
  <c r="AF216" i="39"/>
  <c r="AG216" i="39"/>
  <c r="AG218" i="39" s="1"/>
  <c r="AH216" i="39"/>
  <c r="AH218" i="39" s="1"/>
  <c r="AI216" i="39"/>
  <c r="AI218" i="39" s="1"/>
  <c r="AJ216" i="39"/>
  <c r="AJ218" i="39" s="1"/>
  <c r="AK216" i="39"/>
  <c r="AK218" i="39" s="1"/>
  <c r="AL216" i="39"/>
  <c r="AL218" i="39" s="1"/>
  <c r="AM216" i="39"/>
  <c r="AM218" i="39" s="1"/>
  <c r="AN216" i="39"/>
  <c r="AN218" i="39" s="1"/>
  <c r="AO216" i="39"/>
  <c r="AO218" i="39" s="1"/>
  <c r="AQ216" i="39"/>
  <c r="AQ218" i="39" s="1"/>
  <c r="AF217" i="39"/>
  <c r="AF174" i="39"/>
  <c r="AG174" i="39"/>
  <c r="AG176" i="39" s="1"/>
  <c r="AH174" i="39"/>
  <c r="AH176" i="39" s="1"/>
  <c r="AI174" i="39"/>
  <c r="AI176" i="39" s="1"/>
  <c r="AJ174" i="39"/>
  <c r="AJ176" i="39" s="1"/>
  <c r="AK174" i="39"/>
  <c r="AK176" i="39" s="1"/>
  <c r="AL174" i="39"/>
  <c r="AL176" i="39" s="1"/>
  <c r="AM174" i="39"/>
  <c r="AM176" i="39" s="1"/>
  <c r="AN174" i="39"/>
  <c r="AN176" i="39" s="1"/>
  <c r="AO174" i="39"/>
  <c r="AO176" i="39" s="1"/>
  <c r="AQ174" i="39"/>
  <c r="AQ176" i="39" s="1"/>
  <c r="AF175" i="39"/>
  <c r="AF132" i="39"/>
  <c r="AG132" i="39"/>
  <c r="AG134" i="39" s="1"/>
  <c r="AH132" i="39"/>
  <c r="AH134" i="39" s="1"/>
  <c r="AI132" i="39"/>
  <c r="AI134" i="39" s="1"/>
  <c r="AJ132" i="39"/>
  <c r="AJ134" i="39" s="1"/>
  <c r="AK132" i="39"/>
  <c r="AK134" i="39" s="1"/>
  <c r="AL132" i="39"/>
  <c r="AL134" i="39" s="1"/>
  <c r="AM132" i="39"/>
  <c r="AM134" i="39" s="1"/>
  <c r="AN132" i="39"/>
  <c r="AN134" i="39" s="1"/>
  <c r="AO132" i="39"/>
  <c r="AO134" i="39" s="1"/>
  <c r="AQ132" i="39"/>
  <c r="AQ134" i="39" s="1"/>
  <c r="AF133" i="39"/>
  <c r="AF90" i="39"/>
  <c r="AG90" i="39"/>
  <c r="AG92" i="39" s="1"/>
  <c r="AH90" i="39"/>
  <c r="AH92" i="39" s="1"/>
  <c r="AI90" i="39"/>
  <c r="AI92" i="39" s="1"/>
  <c r="AJ90" i="39"/>
  <c r="AJ92" i="39" s="1"/>
  <c r="AK90" i="39"/>
  <c r="AK92" i="39" s="1"/>
  <c r="AL90" i="39"/>
  <c r="AL92" i="39" s="1"/>
  <c r="AM90" i="39"/>
  <c r="AM92" i="39" s="1"/>
  <c r="AN90" i="39"/>
  <c r="AN92" i="39" s="1"/>
  <c r="AO90" i="39"/>
  <c r="AO92" i="39" s="1"/>
  <c r="AQ90" i="39"/>
  <c r="AQ92" i="39" s="1"/>
  <c r="AF91" i="39"/>
  <c r="AR44" i="39"/>
  <c r="AS44" i="39"/>
  <c r="AF218" i="39" l="1"/>
  <c r="AF134" i="39"/>
  <c r="AF92" i="39"/>
  <c r="AF176" i="39"/>
  <c r="R22" i="5"/>
  <c r="Q22" i="5"/>
  <c r="Y50" i="5"/>
  <c r="S50" i="5"/>
  <c r="Q78" i="5"/>
  <c r="V106" i="5"/>
  <c r="AH161" i="1"/>
  <c r="AH162" i="1" s="1"/>
  <c r="AG188" i="1"/>
  <c r="AF188" i="1"/>
  <c r="Z188" i="1"/>
  <c r="AE188" i="1"/>
  <c r="AD188" i="1"/>
  <c r="AA188" i="1"/>
  <c r="AC188" i="1"/>
  <c r="AB188" i="1"/>
  <c r="P22" i="8"/>
  <c r="Q22" i="8"/>
  <c r="S160" i="1"/>
  <c r="P160" i="1"/>
  <c r="S23" i="7"/>
  <c r="Q160" i="1"/>
  <c r="AR216" i="39"/>
  <c r="AH216" i="1"/>
  <c r="O160" i="1"/>
  <c r="R160" i="1"/>
  <c r="W78" i="5"/>
  <c r="X106" i="5"/>
  <c r="P188" i="1"/>
  <c r="T188" i="1"/>
  <c r="R106" i="5"/>
  <c r="V188" i="1"/>
  <c r="Y160" i="8"/>
  <c r="Y216" i="8" s="1"/>
  <c r="Y217" i="8"/>
  <c r="Y218" i="8" s="1"/>
  <c r="Z160" i="8"/>
  <c r="X188" i="1"/>
  <c r="R188" i="1"/>
  <c r="U188" i="1"/>
  <c r="O188" i="1"/>
  <c r="W188" i="1"/>
  <c r="Q188" i="1"/>
  <c r="AH188" i="1"/>
  <c r="Y188" i="1"/>
  <c r="S188" i="1"/>
  <c r="R78" i="5"/>
  <c r="Y134" i="5"/>
  <c r="S134" i="5"/>
  <c r="X78" i="5"/>
  <c r="T22" i="5"/>
  <c r="V50" i="5"/>
  <c r="V134" i="5"/>
  <c r="T50" i="5"/>
  <c r="T134" i="5"/>
  <c r="R23" i="6"/>
  <c r="T23" i="7"/>
  <c r="T78" i="5"/>
  <c r="U106" i="5"/>
  <c r="P106" i="5"/>
  <c r="P23" i="6"/>
  <c r="X162" i="8"/>
  <c r="P50" i="5"/>
  <c r="O106" i="5"/>
  <c r="P134" i="5"/>
  <c r="O23" i="6"/>
  <c r="P23" i="7"/>
  <c r="T162" i="8"/>
  <c r="O22" i="5"/>
  <c r="W50" i="5"/>
  <c r="Q50" i="5"/>
  <c r="U78" i="5"/>
  <c r="O78" i="5"/>
  <c r="Y106" i="5"/>
  <c r="S106" i="5"/>
  <c r="W134" i="5"/>
  <c r="Q134" i="5"/>
  <c r="S23" i="6"/>
  <c r="Q23" i="7"/>
  <c r="S22" i="5"/>
  <c r="U50" i="5"/>
  <c r="O50" i="5"/>
  <c r="Y78" i="5"/>
  <c r="S78" i="5"/>
  <c r="W106" i="5"/>
  <c r="Q106" i="5"/>
  <c r="U134" i="5"/>
  <c r="O134" i="5"/>
  <c r="Q23" i="6"/>
  <c r="O23" i="7"/>
  <c r="P22" i="5"/>
  <c r="X50" i="5"/>
  <c r="R50" i="5"/>
  <c r="V78" i="5"/>
  <c r="P78" i="5"/>
  <c r="T106" i="5"/>
  <c r="X134" i="5"/>
  <c r="R134" i="5"/>
  <c r="T23" i="6"/>
  <c r="R23" i="7"/>
  <c r="T22" i="8"/>
  <c r="P162" i="8"/>
  <c r="AT132" i="39"/>
  <c r="AT134" i="39" s="1"/>
  <c r="Y162" i="8"/>
  <c r="Q162" i="8"/>
  <c r="U162" i="8"/>
  <c r="AS90" i="39"/>
  <c r="AT90" i="39"/>
  <c r="AT92" i="39" s="1"/>
  <c r="AR174" i="39"/>
  <c r="AS216" i="39"/>
  <c r="AR132" i="39"/>
  <c r="AS174" i="39"/>
  <c r="AT216" i="39"/>
  <c r="AT218" i="39" s="1"/>
  <c r="AR90" i="39"/>
  <c r="AS132" i="39"/>
  <c r="AT174" i="39"/>
  <c r="AT176" i="39" s="1"/>
  <c r="S189" i="5"/>
  <c r="S190" i="5" s="1"/>
  <c r="O189" i="5"/>
  <c r="O190" i="5" s="1"/>
  <c r="T189" i="5"/>
  <c r="T190" i="5" s="1"/>
  <c r="P189" i="5"/>
  <c r="P190" i="5" s="1"/>
  <c r="Q189" i="5"/>
  <c r="Q190" i="5" s="1"/>
  <c r="R189" i="5"/>
  <c r="R190" i="5" s="1"/>
  <c r="S22" i="8"/>
  <c r="O22" i="8"/>
  <c r="W162" i="8"/>
  <c r="S162" i="8"/>
  <c r="O162" i="8"/>
  <c r="R22" i="8"/>
  <c r="Z162" i="8"/>
  <c r="V162" i="8"/>
  <c r="R162" i="8"/>
  <c r="AE159" i="8"/>
  <c r="AE215" i="8" s="1"/>
  <c r="DA215" i="8" l="1"/>
  <c r="AH160" i="1"/>
  <c r="O188" i="5"/>
  <c r="R188" i="5"/>
  <c r="DA19" i="8"/>
  <c r="P188" i="5"/>
  <c r="S188" i="5"/>
  <c r="Q188" i="5"/>
  <c r="T188" i="5"/>
  <c r="BX215" i="8" l="1"/>
  <c r="BY215" i="8"/>
  <c r="BV215" i="8"/>
  <c r="BW215" i="8"/>
  <c r="BT19" i="8"/>
  <c r="BT215" i="8" s="1"/>
  <c r="BU19" i="8"/>
  <c r="BU215" i="8" s="1"/>
  <c r="BR19" i="8"/>
  <c r="BR215" i="8" s="1"/>
  <c r="BS19" i="8"/>
  <c r="BS215" i="8" s="1"/>
  <c r="AW19" i="8"/>
  <c r="AW215" i="8" s="1"/>
  <c r="DA24" i="8" l="1"/>
  <c r="DA26" i="8"/>
  <c r="DA27" i="8"/>
  <c r="DA25" i="8"/>
  <c r="EE21" i="8"/>
  <c r="ED21" i="8"/>
  <c r="DR21" i="8"/>
  <c r="DL21" i="8"/>
  <c r="DZ21" i="8"/>
  <c r="DT21" i="8"/>
  <c r="DN21" i="8"/>
  <c r="DH21" i="8"/>
  <c r="DX21" i="8"/>
  <c r="DK21" i="8"/>
  <c r="DY21" i="8"/>
  <c r="DS21" i="8"/>
  <c r="DM21" i="8"/>
  <c r="DG21" i="8"/>
  <c r="EA21" i="8"/>
  <c r="DF21" i="8"/>
  <c r="DO21" i="8"/>
  <c r="DU21" i="8"/>
  <c r="EC21" i="8"/>
  <c r="DW21" i="8"/>
  <c r="DQ21" i="8"/>
  <c r="DE21" i="8"/>
  <c r="DI21" i="8"/>
  <c r="EF21" i="8"/>
  <c r="EB21" i="8"/>
  <c r="DV21" i="8"/>
  <c r="DP21" i="8"/>
  <c r="DJ21" i="8"/>
  <c r="DD21" i="8"/>
  <c r="DC21" i="8"/>
  <c r="DB21" i="8"/>
  <c r="AR48" i="39"/>
  <c r="AS48" i="39"/>
  <c r="BX221" i="8" l="1"/>
  <c r="BY221" i="8"/>
  <c r="BX223" i="8"/>
  <c r="BY223" i="8"/>
  <c r="BX222" i="8"/>
  <c r="BY222" i="8"/>
  <c r="BX220" i="8"/>
  <c r="BY220" i="8"/>
  <c r="BV221" i="8"/>
  <c r="BW221" i="8"/>
  <c r="BV223" i="8"/>
  <c r="BW223" i="8"/>
  <c r="BV222" i="8"/>
  <c r="BW222" i="8"/>
  <c r="BV220" i="8"/>
  <c r="BW220" i="8"/>
  <c r="BT27" i="8"/>
  <c r="BT223" i="8" s="1"/>
  <c r="BU27" i="8"/>
  <c r="BU223" i="8" s="1"/>
  <c r="BT25" i="8"/>
  <c r="BT221" i="8" s="1"/>
  <c r="BU25" i="8"/>
  <c r="BU221" i="8" s="1"/>
  <c r="BT26" i="8"/>
  <c r="BT222" i="8" s="1"/>
  <c r="BU26" i="8"/>
  <c r="BU222" i="8" s="1"/>
  <c r="BT24" i="8"/>
  <c r="BT220" i="8" s="1"/>
  <c r="BU24" i="8"/>
  <c r="BU220" i="8" s="1"/>
  <c r="BR25" i="8"/>
  <c r="BR221" i="8" s="1"/>
  <c r="BS25" i="8"/>
  <c r="BS221" i="8" s="1"/>
  <c r="BR26" i="8"/>
  <c r="BR222" i="8" s="1"/>
  <c r="BS26" i="8"/>
  <c r="BS222" i="8" s="1"/>
  <c r="BR27" i="8"/>
  <c r="BR223" i="8" s="1"/>
  <c r="BS27" i="8"/>
  <c r="BS223" i="8" s="1"/>
  <c r="BR24" i="8"/>
  <c r="BR220" i="8" s="1"/>
  <c r="BS24" i="8"/>
  <c r="BS220" i="8" s="1"/>
  <c r="AW24" i="8"/>
  <c r="AW26" i="8"/>
  <c r="AW27" i="8"/>
  <c r="AW25" i="8"/>
  <c r="AR27" i="41"/>
  <c r="AS27" i="41"/>
  <c r="DA21" i="8"/>
  <c r="AR91" i="39"/>
  <c r="AR92" i="39" s="1"/>
  <c r="AS91" i="39"/>
  <c r="AS92" i="39" s="1"/>
  <c r="DP22" i="8"/>
  <c r="DP20" i="8"/>
  <c r="EF20" i="8"/>
  <c r="EF22" i="8"/>
  <c r="DQ22" i="8"/>
  <c r="DQ20" i="8"/>
  <c r="DU22" i="8"/>
  <c r="DU20" i="8"/>
  <c r="EA22" i="8"/>
  <c r="EA20" i="8"/>
  <c r="DS22" i="8"/>
  <c r="DS20" i="8"/>
  <c r="DX22" i="8"/>
  <c r="DX20" i="8"/>
  <c r="DT20" i="8"/>
  <c r="DT22" i="8"/>
  <c r="DR22" i="8"/>
  <c r="DR20" i="8"/>
  <c r="DD20" i="8"/>
  <c r="DD22" i="8"/>
  <c r="DV20" i="8"/>
  <c r="DV22" i="8"/>
  <c r="DI22" i="8"/>
  <c r="DI20" i="8"/>
  <c r="DW22" i="8"/>
  <c r="DW20" i="8"/>
  <c r="DO22" i="8"/>
  <c r="DO20" i="8"/>
  <c r="DG22" i="8"/>
  <c r="DG20" i="8"/>
  <c r="DY22" i="8"/>
  <c r="DY20" i="8"/>
  <c r="DH22" i="8"/>
  <c r="DH20" i="8"/>
  <c r="DZ22" i="8"/>
  <c r="DZ20" i="8"/>
  <c r="ED20" i="8"/>
  <c r="ED22" i="8"/>
  <c r="DJ22" i="8"/>
  <c r="DJ20" i="8"/>
  <c r="EB22" i="8"/>
  <c r="EB20" i="8"/>
  <c r="DE22" i="8"/>
  <c r="DE20" i="8"/>
  <c r="EC22" i="8"/>
  <c r="EC20" i="8"/>
  <c r="DF20" i="8"/>
  <c r="DF22" i="8"/>
  <c r="DM22" i="8"/>
  <c r="DM20" i="8"/>
  <c r="DK22" i="8"/>
  <c r="DK20" i="8"/>
  <c r="DN22" i="8"/>
  <c r="DN20" i="8"/>
  <c r="DL20" i="8"/>
  <c r="DL22" i="8"/>
  <c r="EE22" i="8"/>
  <c r="EE20" i="8"/>
  <c r="DC20" i="8"/>
  <c r="DC22" i="8"/>
  <c r="DB20" i="8"/>
  <c r="DB22" i="8"/>
  <c r="G25" i="24"/>
  <c r="BY217" i="8" l="1"/>
  <c r="BY216" i="8" s="1"/>
  <c r="BX217" i="8"/>
  <c r="BX216" i="8" s="1"/>
  <c r="BW217" i="8"/>
  <c r="BV217" i="8"/>
  <c r="BV216" i="8" s="1"/>
  <c r="BU217" i="8"/>
  <c r="BT21" i="8"/>
  <c r="BT22" i="8" s="1"/>
  <c r="BR217" i="8"/>
  <c r="BR216" i="8" s="1"/>
  <c r="BU21" i="8"/>
  <c r="BS217" i="8"/>
  <c r="BS216" i="8" s="1"/>
  <c r="BT217" i="8"/>
  <c r="BR21" i="8"/>
  <c r="BR22" i="8" s="1"/>
  <c r="BS21" i="8"/>
  <c r="AW21" i="8"/>
  <c r="DA22" i="8"/>
  <c r="DA20" i="8"/>
  <c r="DA22" i="55"/>
  <c r="Z161" i="1"/>
  <c r="Z162" i="1" s="1"/>
  <c r="AA161" i="1"/>
  <c r="AA162" i="1" s="1"/>
  <c r="AE161" i="1"/>
  <c r="AE162" i="1" s="1"/>
  <c r="AF161" i="1"/>
  <c r="AF162" i="1" s="1"/>
  <c r="AG161" i="1"/>
  <c r="AG162" i="1" s="1"/>
  <c r="BR218" i="8" l="1"/>
  <c r="BW218" i="8"/>
  <c r="BW216" i="8"/>
  <c r="BS218" i="8"/>
  <c r="BR20" i="8"/>
  <c r="BT20" i="8"/>
  <c r="BU218" i="8"/>
  <c r="BU216" i="8"/>
  <c r="BT218" i="8"/>
  <c r="BT216" i="8"/>
  <c r="BU22" i="8"/>
  <c r="BU20" i="8"/>
  <c r="BS22" i="8"/>
  <c r="BS20" i="8"/>
  <c r="AW22" i="8"/>
  <c r="AW20" i="8"/>
  <c r="AA78" i="7"/>
  <c r="AA79" i="7" s="1"/>
  <c r="AB78" i="7"/>
  <c r="AB79" i="7" s="1"/>
  <c r="AE78" i="7"/>
  <c r="AE79" i="7" s="1"/>
  <c r="AF78" i="7"/>
  <c r="AF79" i="7" s="1"/>
  <c r="AG78" i="7"/>
  <c r="AG79" i="7" s="1"/>
  <c r="AA45" i="40"/>
  <c r="AA46" i="40" s="1"/>
  <c r="AB45" i="40"/>
  <c r="AB46" i="40" s="1"/>
  <c r="AF160" i="1" l="1"/>
  <c r="AF216" i="1"/>
  <c r="AA160" i="1"/>
  <c r="AA216" i="1"/>
  <c r="AG160" i="1"/>
  <c r="AG216" i="1"/>
  <c r="AE160" i="1"/>
  <c r="AE216" i="1"/>
  <c r="Z78" i="7"/>
  <c r="Z79" i="7" s="1"/>
  <c r="AS49" i="39" l="1"/>
  <c r="AS50" i="39"/>
  <c r="AS29" i="41" s="1"/>
  <c r="AS51" i="39"/>
  <c r="AS30" i="41" s="1"/>
  <c r="AR50" i="39"/>
  <c r="AR29" i="41" s="1"/>
  <c r="AR49" i="39"/>
  <c r="AR51" i="39"/>
  <c r="AR30" i="41" s="1"/>
  <c r="AR45" i="39" l="1"/>
  <c r="AR46" i="39" s="1"/>
  <c r="AS45" i="39"/>
  <c r="AS46" i="39" s="1"/>
  <c r="AR28" i="41"/>
  <c r="AR24" i="41" s="1"/>
  <c r="AR25" i="41" s="1"/>
  <c r="AS28" i="41"/>
  <c r="AS24" i="41" s="1"/>
  <c r="AS25" i="41" s="1"/>
  <c r="AR175" i="39"/>
  <c r="AR176" i="39" s="1"/>
  <c r="AS175" i="39"/>
  <c r="AS176" i="39" s="1"/>
  <c r="AR217" i="39"/>
  <c r="AR218" i="39" s="1"/>
  <c r="AS217" i="39"/>
  <c r="AS218" i="39" s="1"/>
  <c r="AS133" i="39"/>
  <c r="AS134" i="39" s="1"/>
  <c r="AR133" i="39"/>
  <c r="AR134" i="39" s="1"/>
  <c r="J25" i="34" l="1"/>
  <c r="K25" i="34"/>
  <c r="L25" i="34"/>
  <c r="M25" i="34"/>
  <c r="N25" i="34"/>
  <c r="O25" i="34"/>
  <c r="P25" i="34"/>
  <c r="Q25" i="34"/>
  <c r="R25" i="34"/>
  <c r="DF53" i="6"/>
  <c r="DF81" i="6" s="1"/>
  <c r="DG53" i="6"/>
  <c r="DG81" i="6" s="1"/>
  <c r="DH53" i="6"/>
  <c r="DH81" i="6" s="1"/>
  <c r="DI53" i="6"/>
  <c r="DI81" i="6" s="1"/>
  <c r="DJ53" i="6"/>
  <c r="DJ81" i="6" s="1"/>
  <c r="DK53" i="6"/>
  <c r="DK81" i="6" s="1"/>
  <c r="DL53" i="6"/>
  <c r="DL81" i="6" s="1"/>
  <c r="DM53" i="6"/>
  <c r="DM81" i="6" s="1"/>
  <c r="DN53" i="6"/>
  <c r="DN81" i="6" s="1"/>
  <c r="J25" i="27"/>
  <c r="K25" i="27"/>
  <c r="L25" i="27"/>
  <c r="M25" i="27"/>
  <c r="N25" i="27"/>
  <c r="O25" i="27"/>
  <c r="P25" i="27"/>
  <c r="Q25" i="27"/>
  <c r="R25" i="27"/>
  <c r="J25" i="24"/>
  <c r="K25" i="24"/>
  <c r="L25" i="24"/>
  <c r="M25" i="24"/>
  <c r="N25" i="24"/>
  <c r="O25" i="24"/>
  <c r="P25" i="24"/>
  <c r="Q25" i="24"/>
  <c r="R25" i="24"/>
  <c r="J25" i="22"/>
  <c r="K25" i="22"/>
  <c r="L25" i="22"/>
  <c r="M25" i="22"/>
  <c r="N25" i="22"/>
  <c r="O25" i="22"/>
  <c r="P25" i="22"/>
  <c r="Q25" i="22"/>
  <c r="R25" i="22"/>
  <c r="J25" i="46"/>
  <c r="K25" i="46"/>
  <c r="L25" i="46"/>
  <c r="M25" i="46"/>
  <c r="N25" i="46"/>
  <c r="O25" i="46"/>
  <c r="P25" i="46"/>
  <c r="Q25" i="46"/>
  <c r="R25" i="46"/>
  <c r="J25" i="18"/>
  <c r="K25" i="18"/>
  <c r="L25" i="18"/>
  <c r="M25" i="18"/>
  <c r="N25" i="18"/>
  <c r="O25" i="18"/>
  <c r="P25" i="18"/>
  <c r="Q25" i="18"/>
  <c r="R25" i="18"/>
  <c r="J25" i="16"/>
  <c r="K25" i="16"/>
  <c r="L25" i="16"/>
  <c r="M25" i="16"/>
  <c r="N25" i="16"/>
  <c r="O25" i="16"/>
  <c r="P25" i="16"/>
  <c r="Q25" i="16"/>
  <c r="R25" i="16"/>
  <c r="J25" i="13"/>
  <c r="K25" i="13"/>
  <c r="L25" i="13"/>
  <c r="M25" i="13"/>
  <c r="N25" i="13"/>
  <c r="O25" i="13"/>
  <c r="P25" i="13"/>
  <c r="Q25" i="13"/>
  <c r="R25" i="13"/>
  <c r="J25" i="11"/>
  <c r="K25" i="11"/>
  <c r="L25" i="11"/>
  <c r="M25" i="11"/>
  <c r="N25" i="11"/>
  <c r="O25" i="11"/>
  <c r="P25" i="11"/>
  <c r="Q25" i="11"/>
  <c r="R25" i="11"/>
  <c r="DN53" i="7" l="1"/>
  <c r="DH53" i="7"/>
  <c r="DM53" i="7"/>
  <c r="DG53" i="7"/>
  <c r="DL53" i="7"/>
  <c r="DF53" i="7"/>
  <c r="DK53" i="7"/>
  <c r="DJ53" i="7"/>
  <c r="DI53" i="7"/>
  <c r="DI81" i="7" l="1"/>
  <c r="DF81" i="7"/>
  <c r="DM81" i="7"/>
  <c r="DJ81" i="7"/>
  <c r="DL81" i="7"/>
  <c r="DH81" i="7"/>
  <c r="DK81" i="7"/>
  <c r="DG81" i="7"/>
  <c r="DN81" i="7"/>
  <c r="AR48" i="40"/>
  <c r="AS48" i="40"/>
  <c r="AS93" i="40" l="1"/>
  <c r="AS94" i="40" s="1"/>
  <c r="AR93" i="40"/>
  <c r="AR94" i="40" s="1"/>
  <c r="AB103" i="8" l="1"/>
  <c r="AC103" i="8"/>
  <c r="AD103" i="8"/>
  <c r="AJ28" i="38"/>
  <c r="AI28" i="38"/>
  <c r="AH28" i="38"/>
  <c r="AG28" i="38"/>
  <c r="AF28" i="38"/>
  <c r="AE28" i="38"/>
  <c r="AD28" i="38"/>
  <c r="AC28" i="38"/>
  <c r="AB28" i="38"/>
  <c r="AA28" i="38"/>
  <c r="Z28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AJ27" i="38"/>
  <c r="AI27" i="38"/>
  <c r="AH27" i="38"/>
  <c r="AG27" i="38"/>
  <c r="AF27" i="38"/>
  <c r="AE27" i="38"/>
  <c r="AD27" i="38"/>
  <c r="AC27" i="38"/>
  <c r="AB27" i="38"/>
  <c r="AA27" i="38"/>
  <c r="Z27" i="38"/>
  <c r="Y27" i="38"/>
  <c r="X27" i="38"/>
  <c r="W27" i="38"/>
  <c r="V27" i="38"/>
  <c r="U27" i="38"/>
  <c r="T27" i="38"/>
  <c r="S27" i="38"/>
  <c r="R27" i="38"/>
  <c r="Q27" i="38"/>
  <c r="P27" i="38"/>
  <c r="O27" i="38"/>
  <c r="N27" i="38"/>
  <c r="M27" i="38"/>
  <c r="L27" i="38"/>
  <c r="K27" i="38"/>
  <c r="J27" i="38"/>
  <c r="I27" i="38"/>
  <c r="H27" i="38"/>
  <c r="G27" i="38"/>
  <c r="F27" i="38"/>
  <c r="E27" i="38"/>
  <c r="D27" i="38"/>
  <c r="C27" i="38"/>
  <c r="B27" i="38"/>
  <c r="AJ26" i="38"/>
  <c r="AI26" i="38"/>
  <c r="AH26" i="38"/>
  <c r="AG26" i="38"/>
  <c r="AF26" i="38"/>
  <c r="AE26" i="38"/>
  <c r="AD26" i="38"/>
  <c r="AC26" i="38"/>
  <c r="AB26" i="38"/>
  <c r="AA26" i="38"/>
  <c r="Z26" i="38"/>
  <c r="Y26" i="38"/>
  <c r="X26" i="38"/>
  <c r="W26" i="38"/>
  <c r="V26" i="38"/>
  <c r="U26" i="38"/>
  <c r="T26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C26" i="38"/>
  <c r="B26" i="38"/>
  <c r="AJ25" i="38"/>
  <c r="AI25" i="38"/>
  <c r="AH25" i="38"/>
  <c r="AG25" i="38"/>
  <c r="AF25" i="38"/>
  <c r="AE25" i="38"/>
  <c r="AD25" i="38"/>
  <c r="AC25" i="38"/>
  <c r="AB25" i="38"/>
  <c r="AA25" i="38"/>
  <c r="Z25" i="38"/>
  <c r="Y25" i="38"/>
  <c r="X25" i="38"/>
  <c r="W25" i="38"/>
  <c r="V25" i="38"/>
  <c r="U25" i="38"/>
  <c r="T25" i="38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C25" i="38"/>
  <c r="B25" i="38"/>
  <c r="EF111" i="8"/>
  <c r="EE111" i="8"/>
  <c r="ED111" i="8"/>
  <c r="EC111" i="8"/>
  <c r="EB111" i="8"/>
  <c r="EA111" i="8"/>
  <c r="DZ111" i="8"/>
  <c r="DY111" i="8"/>
  <c r="DX111" i="8"/>
  <c r="DW111" i="8"/>
  <c r="DV111" i="8"/>
  <c r="DU111" i="8"/>
  <c r="DT111" i="8"/>
  <c r="DS111" i="8"/>
  <c r="DR111" i="8"/>
  <c r="DQ111" i="8"/>
  <c r="DP111" i="8"/>
  <c r="DO111" i="8"/>
  <c r="DN111" i="8"/>
  <c r="DM111" i="8"/>
  <c r="DL111" i="8"/>
  <c r="DK111" i="8"/>
  <c r="DJ111" i="8"/>
  <c r="DI111" i="8"/>
  <c r="DH111" i="8"/>
  <c r="DG111" i="8"/>
  <c r="DF111" i="8"/>
  <c r="DE111" i="8"/>
  <c r="DD111" i="8"/>
  <c r="DC111" i="8"/>
  <c r="DB111" i="8"/>
  <c r="EF110" i="8"/>
  <c r="EE110" i="8"/>
  <c r="ED110" i="8"/>
  <c r="EC110" i="8"/>
  <c r="EB110" i="8"/>
  <c r="EA110" i="8"/>
  <c r="DZ110" i="8"/>
  <c r="DY110" i="8"/>
  <c r="DX110" i="8"/>
  <c r="DW110" i="8"/>
  <c r="DV110" i="8"/>
  <c r="DU110" i="8"/>
  <c r="DT110" i="8"/>
  <c r="DS110" i="8"/>
  <c r="DR110" i="8"/>
  <c r="DQ110" i="8"/>
  <c r="DP110" i="8"/>
  <c r="DO110" i="8"/>
  <c r="DN110" i="8"/>
  <c r="DM110" i="8"/>
  <c r="DL110" i="8"/>
  <c r="DK110" i="8"/>
  <c r="DJ110" i="8"/>
  <c r="DI110" i="8"/>
  <c r="DH110" i="8"/>
  <c r="DG110" i="8"/>
  <c r="DF110" i="8"/>
  <c r="DE110" i="8"/>
  <c r="DD110" i="8"/>
  <c r="DC110" i="8"/>
  <c r="DB110" i="8"/>
  <c r="EF109" i="8"/>
  <c r="EE109" i="8"/>
  <c r="ED109" i="8"/>
  <c r="EC109" i="8"/>
  <c r="EB109" i="8"/>
  <c r="EA109" i="8"/>
  <c r="DZ109" i="8"/>
  <c r="DY109" i="8"/>
  <c r="DX109" i="8"/>
  <c r="DW109" i="8"/>
  <c r="DV109" i="8"/>
  <c r="DU109" i="8"/>
  <c r="DT109" i="8"/>
  <c r="DS109" i="8"/>
  <c r="DR109" i="8"/>
  <c r="DQ109" i="8"/>
  <c r="DP109" i="8"/>
  <c r="DO109" i="8"/>
  <c r="DN109" i="8"/>
  <c r="DM109" i="8"/>
  <c r="DL109" i="8"/>
  <c r="DK109" i="8"/>
  <c r="DJ109" i="8"/>
  <c r="DI109" i="8"/>
  <c r="DH109" i="8"/>
  <c r="DG109" i="8"/>
  <c r="DF109" i="8"/>
  <c r="DE109" i="8"/>
  <c r="DD109" i="8"/>
  <c r="DC109" i="8"/>
  <c r="DB109" i="8"/>
  <c r="EF108" i="8"/>
  <c r="EE108" i="8"/>
  <c r="ED108" i="8"/>
  <c r="EC108" i="8"/>
  <c r="EB108" i="8"/>
  <c r="EA108" i="8"/>
  <c r="DZ108" i="8"/>
  <c r="DY108" i="8"/>
  <c r="DX108" i="8"/>
  <c r="DW108" i="8"/>
  <c r="DV108" i="8"/>
  <c r="DU108" i="8"/>
  <c r="DT108" i="8"/>
  <c r="DS108" i="8"/>
  <c r="DR108" i="8"/>
  <c r="DQ108" i="8"/>
  <c r="DP108" i="8"/>
  <c r="DO108" i="8"/>
  <c r="DN108" i="8"/>
  <c r="DM108" i="8"/>
  <c r="DL108" i="8"/>
  <c r="DK108" i="8"/>
  <c r="DJ108" i="8"/>
  <c r="DI108" i="8"/>
  <c r="DH108" i="8"/>
  <c r="DG108" i="8"/>
  <c r="DF108" i="8"/>
  <c r="DE108" i="8"/>
  <c r="DD108" i="8"/>
  <c r="DC108" i="8"/>
  <c r="DB108" i="8"/>
  <c r="EF55" i="8"/>
  <c r="EE55" i="8"/>
  <c r="ED55" i="8"/>
  <c r="EC55" i="8"/>
  <c r="EB55" i="8"/>
  <c r="EA55" i="8"/>
  <c r="DZ55" i="8"/>
  <c r="DY55" i="8"/>
  <c r="DX55" i="8"/>
  <c r="DW55" i="8"/>
  <c r="DV55" i="8"/>
  <c r="DU55" i="8"/>
  <c r="DT55" i="8"/>
  <c r="DS55" i="8"/>
  <c r="DR55" i="8"/>
  <c r="DQ55" i="8"/>
  <c r="DP55" i="8"/>
  <c r="DO55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EF54" i="8"/>
  <c r="EE54" i="8"/>
  <c r="ED54" i="8"/>
  <c r="EC54" i="8"/>
  <c r="EB54" i="8"/>
  <c r="EA54" i="8"/>
  <c r="DZ54" i="8"/>
  <c r="DY54" i="8"/>
  <c r="DX54" i="8"/>
  <c r="DW54" i="8"/>
  <c r="DV54" i="8"/>
  <c r="DU54" i="8"/>
  <c r="DT54" i="8"/>
  <c r="DS54" i="8"/>
  <c r="DR54" i="8"/>
  <c r="DQ54" i="8"/>
  <c r="DP54" i="8"/>
  <c r="DO54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EF53" i="8"/>
  <c r="EE53" i="8"/>
  <c r="ED53" i="8"/>
  <c r="EC53" i="8"/>
  <c r="EB53" i="8"/>
  <c r="EA53" i="8"/>
  <c r="DZ53" i="8"/>
  <c r="DY53" i="8"/>
  <c r="DX53" i="8"/>
  <c r="DW53" i="8"/>
  <c r="DV53" i="8"/>
  <c r="DU53" i="8"/>
  <c r="DT53" i="8"/>
  <c r="DS53" i="8"/>
  <c r="DR53" i="8"/>
  <c r="DQ53" i="8"/>
  <c r="DP53" i="8"/>
  <c r="DO53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EF52" i="8"/>
  <c r="EE52" i="8"/>
  <c r="ED52" i="8"/>
  <c r="EC52" i="8"/>
  <c r="EB52" i="8"/>
  <c r="EA52" i="8"/>
  <c r="DZ52" i="8"/>
  <c r="DY52" i="8"/>
  <c r="DX52" i="8"/>
  <c r="DW52" i="8"/>
  <c r="DV52" i="8"/>
  <c r="DU52" i="8"/>
  <c r="DT52" i="8"/>
  <c r="DS52" i="8"/>
  <c r="DR52" i="8"/>
  <c r="DQ52" i="8"/>
  <c r="DP52" i="8"/>
  <c r="DO52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AJ28" i="34"/>
  <c r="AI28" i="34"/>
  <c r="AH28" i="34"/>
  <c r="AG28" i="34"/>
  <c r="AF28" i="34"/>
  <c r="AE28" i="34"/>
  <c r="AD28" i="34"/>
  <c r="AC28" i="34"/>
  <c r="AB28" i="34"/>
  <c r="AA28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AJ27" i="34"/>
  <c r="AI27" i="34"/>
  <c r="AH27" i="34"/>
  <c r="AG27" i="34"/>
  <c r="AF27" i="34"/>
  <c r="AE27" i="34"/>
  <c r="AD27" i="34"/>
  <c r="AC27" i="34"/>
  <c r="AB27" i="34"/>
  <c r="AA27" i="34"/>
  <c r="Z27" i="34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D27" i="34"/>
  <c r="C27" i="34"/>
  <c r="B27" i="34"/>
  <c r="AJ26" i="34"/>
  <c r="AI26" i="34"/>
  <c r="AH26" i="34"/>
  <c r="AG26" i="34"/>
  <c r="AF26" i="34"/>
  <c r="AE26" i="34"/>
  <c r="AD26" i="34"/>
  <c r="AC26" i="34"/>
  <c r="AB26" i="34"/>
  <c r="AA26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D26" i="34"/>
  <c r="C26" i="34"/>
  <c r="B26" i="34"/>
  <c r="I25" i="34"/>
  <c r="H25" i="34"/>
  <c r="G25" i="34"/>
  <c r="F25" i="34"/>
  <c r="E25" i="34"/>
  <c r="D25" i="34"/>
  <c r="C25" i="34"/>
  <c r="B25" i="34"/>
  <c r="EF56" i="7"/>
  <c r="EF84" i="7" s="1"/>
  <c r="EE56" i="7"/>
  <c r="EE84" i="7" s="1"/>
  <c r="ED56" i="7"/>
  <c r="ED84" i="7" s="1"/>
  <c r="EC56" i="7"/>
  <c r="EC84" i="7" s="1"/>
  <c r="EB56" i="7"/>
  <c r="EB84" i="7" s="1"/>
  <c r="EA56" i="7"/>
  <c r="EA84" i="7" s="1"/>
  <c r="DZ56" i="7"/>
  <c r="DZ84" i="7" s="1"/>
  <c r="DY56" i="7"/>
  <c r="DY84" i="7" s="1"/>
  <c r="DX56" i="7"/>
  <c r="DX84" i="7" s="1"/>
  <c r="DW56" i="7"/>
  <c r="DW84" i="7" s="1"/>
  <c r="DV56" i="7"/>
  <c r="DV84" i="7" s="1"/>
  <c r="DU56" i="7"/>
  <c r="DU84" i="7" s="1"/>
  <c r="DT56" i="7"/>
  <c r="DT84" i="7" s="1"/>
  <c r="DS56" i="7"/>
  <c r="DS84" i="7" s="1"/>
  <c r="DR56" i="7"/>
  <c r="DR84" i="7" s="1"/>
  <c r="DQ56" i="7"/>
  <c r="DQ84" i="7" s="1"/>
  <c r="DP56" i="7"/>
  <c r="DP84" i="7" s="1"/>
  <c r="DO56" i="7"/>
  <c r="DO84" i="7" s="1"/>
  <c r="DN56" i="7"/>
  <c r="DN84" i="7" s="1"/>
  <c r="DM56" i="7"/>
  <c r="DM84" i="7" s="1"/>
  <c r="DL56" i="7"/>
  <c r="DL84" i="7" s="1"/>
  <c r="DK56" i="7"/>
  <c r="DK84" i="7" s="1"/>
  <c r="DJ56" i="7"/>
  <c r="DJ84" i="7" s="1"/>
  <c r="DI56" i="7"/>
  <c r="DI84" i="7" s="1"/>
  <c r="DH56" i="7"/>
  <c r="DH84" i="7" s="1"/>
  <c r="DG56" i="7"/>
  <c r="DG84" i="7" s="1"/>
  <c r="DF56" i="7"/>
  <c r="DF84" i="7" s="1"/>
  <c r="DE56" i="7"/>
  <c r="DE84" i="7" s="1"/>
  <c r="EF55" i="7"/>
  <c r="EF83" i="7" s="1"/>
  <c r="EE55" i="7"/>
  <c r="EE83" i="7" s="1"/>
  <c r="ED55" i="7"/>
  <c r="ED83" i="7" s="1"/>
  <c r="EC55" i="7"/>
  <c r="EC83" i="7" s="1"/>
  <c r="EB55" i="7"/>
  <c r="EB83" i="7" s="1"/>
  <c r="EA55" i="7"/>
  <c r="EA83" i="7" s="1"/>
  <c r="DZ55" i="7"/>
  <c r="DZ83" i="7" s="1"/>
  <c r="DY55" i="7"/>
  <c r="DY83" i="7" s="1"/>
  <c r="DX55" i="7"/>
  <c r="DX83" i="7" s="1"/>
  <c r="DW55" i="7"/>
  <c r="DW83" i="7" s="1"/>
  <c r="DV55" i="7"/>
  <c r="DV83" i="7" s="1"/>
  <c r="DU55" i="7"/>
  <c r="DU83" i="7" s="1"/>
  <c r="DT55" i="7"/>
  <c r="DT83" i="7" s="1"/>
  <c r="DS55" i="7"/>
  <c r="DS83" i="7" s="1"/>
  <c r="DR55" i="7"/>
  <c r="DR83" i="7" s="1"/>
  <c r="DQ55" i="7"/>
  <c r="DQ83" i="7" s="1"/>
  <c r="DP55" i="7"/>
  <c r="DP83" i="7" s="1"/>
  <c r="DO55" i="7"/>
  <c r="DO83" i="7" s="1"/>
  <c r="DN55" i="7"/>
  <c r="DN83" i="7" s="1"/>
  <c r="DM55" i="7"/>
  <c r="DM83" i="7" s="1"/>
  <c r="DL55" i="7"/>
  <c r="DL83" i="7" s="1"/>
  <c r="DK55" i="7"/>
  <c r="DK83" i="7" s="1"/>
  <c r="DJ55" i="7"/>
  <c r="DJ83" i="7" s="1"/>
  <c r="DI55" i="7"/>
  <c r="DI83" i="7" s="1"/>
  <c r="DH55" i="7"/>
  <c r="DH83" i="7" s="1"/>
  <c r="DG55" i="7"/>
  <c r="DG83" i="7" s="1"/>
  <c r="DF55" i="7"/>
  <c r="DF83" i="7" s="1"/>
  <c r="DE55" i="7"/>
  <c r="DE83" i="7" s="1"/>
  <c r="DE54" i="7"/>
  <c r="DE82" i="7" s="1"/>
  <c r="EF56" i="6"/>
  <c r="EF84" i="6" s="1"/>
  <c r="EE56" i="6"/>
  <c r="EE84" i="6" s="1"/>
  <c r="ED56" i="6"/>
  <c r="ED84" i="6" s="1"/>
  <c r="EC56" i="6"/>
  <c r="EC84" i="6" s="1"/>
  <c r="EB56" i="6"/>
  <c r="EB84" i="6" s="1"/>
  <c r="EA56" i="6"/>
  <c r="EA84" i="6" s="1"/>
  <c r="DZ56" i="6"/>
  <c r="DZ84" i="6" s="1"/>
  <c r="DY56" i="6"/>
  <c r="DY84" i="6" s="1"/>
  <c r="DX56" i="6"/>
  <c r="DX84" i="6" s="1"/>
  <c r="DW56" i="6"/>
  <c r="DW84" i="6" s="1"/>
  <c r="DV56" i="6"/>
  <c r="DV84" i="6" s="1"/>
  <c r="DU56" i="6"/>
  <c r="DU84" i="6" s="1"/>
  <c r="DT56" i="6"/>
  <c r="DT84" i="6" s="1"/>
  <c r="DS56" i="6"/>
  <c r="DS84" i="6" s="1"/>
  <c r="DR56" i="6"/>
  <c r="DR84" i="6" s="1"/>
  <c r="DQ56" i="6"/>
  <c r="DQ84" i="6" s="1"/>
  <c r="DP56" i="6"/>
  <c r="DP84" i="6" s="1"/>
  <c r="DO56" i="6"/>
  <c r="DO84" i="6" s="1"/>
  <c r="DN56" i="6"/>
  <c r="DN84" i="6" s="1"/>
  <c r="DM56" i="6"/>
  <c r="DM84" i="6" s="1"/>
  <c r="DL56" i="6"/>
  <c r="DL84" i="6" s="1"/>
  <c r="DK56" i="6"/>
  <c r="DK84" i="6" s="1"/>
  <c r="DJ56" i="6"/>
  <c r="DJ84" i="6" s="1"/>
  <c r="DI56" i="6"/>
  <c r="DI84" i="6" s="1"/>
  <c r="DH56" i="6"/>
  <c r="DH84" i="6" s="1"/>
  <c r="DG56" i="6"/>
  <c r="DG84" i="6" s="1"/>
  <c r="DF56" i="6"/>
  <c r="DF84" i="6" s="1"/>
  <c r="DE56" i="6"/>
  <c r="DE84" i="6" s="1"/>
  <c r="DD56" i="6"/>
  <c r="DD84" i="6" s="1"/>
  <c r="DC56" i="6"/>
  <c r="DC84" i="6" s="1"/>
  <c r="EF55" i="6"/>
  <c r="EF83" i="6" s="1"/>
  <c r="EE55" i="6"/>
  <c r="EE83" i="6" s="1"/>
  <c r="ED55" i="6"/>
  <c r="ED83" i="6" s="1"/>
  <c r="EC55" i="6"/>
  <c r="EC83" i="6" s="1"/>
  <c r="EB55" i="6"/>
  <c r="EB83" i="6" s="1"/>
  <c r="EA55" i="6"/>
  <c r="EA83" i="6" s="1"/>
  <c r="DZ55" i="6"/>
  <c r="DZ83" i="6" s="1"/>
  <c r="DY55" i="6"/>
  <c r="DY83" i="6" s="1"/>
  <c r="DX55" i="6"/>
  <c r="DX83" i="6" s="1"/>
  <c r="DW55" i="6"/>
  <c r="DW83" i="6" s="1"/>
  <c r="DV55" i="6"/>
  <c r="DV83" i="6" s="1"/>
  <c r="DU55" i="6"/>
  <c r="DU83" i="6" s="1"/>
  <c r="DT55" i="6"/>
  <c r="DT83" i="6" s="1"/>
  <c r="DS55" i="6"/>
  <c r="DS83" i="6" s="1"/>
  <c r="DR55" i="6"/>
  <c r="DR83" i="6" s="1"/>
  <c r="DQ55" i="6"/>
  <c r="DQ83" i="6" s="1"/>
  <c r="DP55" i="6"/>
  <c r="DP83" i="6" s="1"/>
  <c r="DO55" i="6"/>
  <c r="DO83" i="6" s="1"/>
  <c r="DN55" i="6"/>
  <c r="DN83" i="6" s="1"/>
  <c r="DM55" i="6"/>
  <c r="DM83" i="6" s="1"/>
  <c r="DL55" i="6"/>
  <c r="DL83" i="6" s="1"/>
  <c r="DK55" i="6"/>
  <c r="DK83" i="6" s="1"/>
  <c r="DJ55" i="6"/>
  <c r="DJ83" i="6" s="1"/>
  <c r="DI55" i="6"/>
  <c r="DI83" i="6" s="1"/>
  <c r="DH55" i="6"/>
  <c r="DH83" i="6" s="1"/>
  <c r="DG55" i="6"/>
  <c r="DG83" i="6" s="1"/>
  <c r="DF55" i="6"/>
  <c r="DF83" i="6" s="1"/>
  <c r="DE55" i="6"/>
  <c r="DE83" i="6" s="1"/>
  <c r="DD55" i="6"/>
  <c r="DD83" i="6" s="1"/>
  <c r="DC55" i="6"/>
  <c r="DC83" i="6" s="1"/>
  <c r="EF54" i="6"/>
  <c r="EF82" i="6" s="1"/>
  <c r="EE54" i="6"/>
  <c r="EE82" i="6" s="1"/>
  <c r="ED54" i="6"/>
  <c r="ED82" i="6" s="1"/>
  <c r="EC54" i="6"/>
  <c r="EC82" i="6" s="1"/>
  <c r="EB54" i="6"/>
  <c r="EB82" i="6" s="1"/>
  <c r="EA54" i="6"/>
  <c r="EA82" i="6" s="1"/>
  <c r="DZ54" i="6"/>
  <c r="DZ82" i="6" s="1"/>
  <c r="DY54" i="6"/>
  <c r="DY82" i="6" s="1"/>
  <c r="DX54" i="6"/>
  <c r="DX82" i="6" s="1"/>
  <c r="DW54" i="6"/>
  <c r="DW82" i="6" s="1"/>
  <c r="DW78" i="6" s="1"/>
  <c r="DW79" i="6" s="1"/>
  <c r="DV54" i="6"/>
  <c r="DV82" i="6" s="1"/>
  <c r="DV78" i="6" s="1"/>
  <c r="DV79" i="6" s="1"/>
  <c r="DU54" i="6"/>
  <c r="DU82" i="6" s="1"/>
  <c r="DU78" i="6" s="1"/>
  <c r="DU79" i="6" s="1"/>
  <c r="DT54" i="6"/>
  <c r="DT82" i="6" s="1"/>
  <c r="DT78" i="6" s="1"/>
  <c r="DT79" i="6" s="1"/>
  <c r="DS54" i="6"/>
  <c r="DS82" i="6" s="1"/>
  <c r="DS78" i="6" s="1"/>
  <c r="DS79" i="6" s="1"/>
  <c r="DR54" i="6"/>
  <c r="DR82" i="6" s="1"/>
  <c r="DR78" i="6" s="1"/>
  <c r="DR79" i="6" s="1"/>
  <c r="DQ54" i="6"/>
  <c r="DQ82" i="6" s="1"/>
  <c r="DQ78" i="6" s="1"/>
  <c r="DQ79" i="6" s="1"/>
  <c r="DP54" i="6"/>
  <c r="DP82" i="6" s="1"/>
  <c r="DP78" i="6" s="1"/>
  <c r="DP79" i="6" s="1"/>
  <c r="DO54" i="6"/>
  <c r="DO82" i="6" s="1"/>
  <c r="DO78" i="6" s="1"/>
  <c r="DO79" i="6" s="1"/>
  <c r="DN54" i="6"/>
  <c r="DN82" i="6" s="1"/>
  <c r="DN78" i="6" s="1"/>
  <c r="DN79" i="6" s="1"/>
  <c r="DM54" i="6"/>
  <c r="DM82" i="6" s="1"/>
  <c r="DL54" i="6"/>
  <c r="DL82" i="6" s="1"/>
  <c r="DK54" i="6"/>
  <c r="DK82" i="6" s="1"/>
  <c r="DJ54" i="6"/>
  <c r="DJ82" i="6" s="1"/>
  <c r="DI54" i="6"/>
  <c r="DI82" i="6" s="1"/>
  <c r="DH54" i="6"/>
  <c r="DH82" i="6" s="1"/>
  <c r="DG54" i="6"/>
  <c r="DG82" i="6" s="1"/>
  <c r="DF54" i="6"/>
  <c r="DF82" i="6" s="1"/>
  <c r="DE54" i="6"/>
  <c r="DE82" i="6" s="1"/>
  <c r="DD54" i="6"/>
  <c r="DD82" i="6" s="1"/>
  <c r="DC54" i="6"/>
  <c r="DC82" i="6" s="1"/>
  <c r="DE53" i="6"/>
  <c r="DE81" i="6" s="1"/>
  <c r="DD53" i="6"/>
  <c r="DD81" i="6" s="1"/>
  <c r="DC53" i="6"/>
  <c r="DC81" i="6" s="1"/>
  <c r="DC78" i="6" s="1"/>
  <c r="DC79" i="6" s="1"/>
  <c r="AJ28" i="27"/>
  <c r="AI28" i="27"/>
  <c r="AH28" i="27"/>
  <c r="AG28" i="27"/>
  <c r="AF28" i="27"/>
  <c r="AE28" i="27"/>
  <c r="AD28" i="27"/>
  <c r="AC28" i="27"/>
  <c r="AB28" i="27"/>
  <c r="AA28" i="27"/>
  <c r="Z28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AJ27" i="27"/>
  <c r="AI27" i="27"/>
  <c r="AH27" i="27"/>
  <c r="AG27" i="27"/>
  <c r="AF27" i="27"/>
  <c r="AE27" i="27"/>
  <c r="AD27" i="27"/>
  <c r="AC27" i="27"/>
  <c r="AB27" i="27"/>
  <c r="AA27" i="27"/>
  <c r="Z27" i="27"/>
  <c r="Y27" i="27"/>
  <c r="X27" i="27"/>
  <c r="W27" i="27"/>
  <c r="V27" i="27"/>
  <c r="U27" i="27"/>
  <c r="T27" i="27"/>
  <c r="S27" i="27"/>
  <c r="R27" i="27"/>
  <c r="Q27" i="27"/>
  <c r="P27" i="27"/>
  <c r="O27" i="27"/>
  <c r="N27" i="27"/>
  <c r="M27" i="27"/>
  <c r="L27" i="27"/>
  <c r="K27" i="27"/>
  <c r="J27" i="27"/>
  <c r="I27" i="27"/>
  <c r="H27" i="27"/>
  <c r="G27" i="27"/>
  <c r="F27" i="27"/>
  <c r="E27" i="27"/>
  <c r="D27" i="27"/>
  <c r="C27" i="27"/>
  <c r="B27" i="27"/>
  <c r="AJ26" i="27"/>
  <c r="AI26" i="27"/>
  <c r="AH26" i="27"/>
  <c r="AG26" i="27"/>
  <c r="AF26" i="27"/>
  <c r="AE26" i="27"/>
  <c r="AD26" i="27"/>
  <c r="AC26" i="27"/>
  <c r="AB26" i="27"/>
  <c r="AA26" i="27"/>
  <c r="Z26" i="27"/>
  <c r="Y26" i="27"/>
  <c r="X26" i="27"/>
  <c r="W26" i="27"/>
  <c r="V26" i="27"/>
  <c r="U26" i="27"/>
  <c r="T26" i="27"/>
  <c r="S26" i="27"/>
  <c r="R26" i="27"/>
  <c r="Q26" i="27"/>
  <c r="P26" i="27"/>
  <c r="O26" i="27"/>
  <c r="N26" i="27"/>
  <c r="M26" i="27"/>
  <c r="L26" i="27"/>
  <c r="K26" i="27"/>
  <c r="J26" i="27"/>
  <c r="I26" i="27"/>
  <c r="H26" i="27"/>
  <c r="G26" i="27"/>
  <c r="F26" i="27"/>
  <c r="E26" i="27"/>
  <c r="D26" i="27"/>
  <c r="C26" i="27"/>
  <c r="B26" i="27"/>
  <c r="I25" i="27"/>
  <c r="H25" i="27"/>
  <c r="G25" i="27"/>
  <c r="F25" i="27"/>
  <c r="E25" i="27"/>
  <c r="D25" i="27"/>
  <c r="C25" i="27"/>
  <c r="B25" i="27"/>
  <c r="AJ28" i="24"/>
  <c r="AI28" i="24"/>
  <c r="AH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J27" i="24"/>
  <c r="AI27" i="24"/>
  <c r="AH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J26" i="24"/>
  <c r="AI26" i="24"/>
  <c r="AH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I25" i="24"/>
  <c r="H25" i="24"/>
  <c r="F25" i="24"/>
  <c r="E25" i="24"/>
  <c r="D25" i="24"/>
  <c r="C25" i="24"/>
  <c r="B25" i="24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I25" i="22"/>
  <c r="H25" i="22"/>
  <c r="G25" i="22"/>
  <c r="F25" i="22"/>
  <c r="E25" i="22"/>
  <c r="D25" i="22"/>
  <c r="C25" i="22"/>
  <c r="B25" i="22"/>
  <c r="AJ28" i="46"/>
  <c r="AI28" i="46"/>
  <c r="AH28" i="46"/>
  <c r="AG28" i="46"/>
  <c r="AF28" i="46"/>
  <c r="AE28" i="46"/>
  <c r="AD28" i="46"/>
  <c r="AC28" i="46"/>
  <c r="AB28" i="46"/>
  <c r="AA28" i="46"/>
  <c r="Z28" i="46"/>
  <c r="Y28" i="46"/>
  <c r="X28" i="46"/>
  <c r="W28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AJ27" i="46"/>
  <c r="AI27" i="46"/>
  <c r="AH27" i="46"/>
  <c r="AG27" i="46"/>
  <c r="AF27" i="46"/>
  <c r="AE27" i="46"/>
  <c r="AD27" i="46"/>
  <c r="AC27" i="46"/>
  <c r="AB27" i="46"/>
  <c r="AA27" i="46"/>
  <c r="Z27" i="46"/>
  <c r="Y27" i="46"/>
  <c r="X27" i="46"/>
  <c r="W27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AJ26" i="46"/>
  <c r="AI26" i="46"/>
  <c r="AH26" i="46"/>
  <c r="AG26" i="46"/>
  <c r="AF26" i="46"/>
  <c r="AE26" i="46"/>
  <c r="AD26" i="46"/>
  <c r="AC26" i="46"/>
  <c r="AB26" i="46"/>
  <c r="AA26" i="46"/>
  <c r="Z26" i="46"/>
  <c r="Y26" i="46"/>
  <c r="X26" i="46"/>
  <c r="W26" i="46"/>
  <c r="V26" i="46"/>
  <c r="U26" i="46"/>
  <c r="T26" i="46"/>
  <c r="S26" i="46"/>
  <c r="R26" i="46"/>
  <c r="Q26" i="46"/>
  <c r="P26" i="46"/>
  <c r="O26" i="46"/>
  <c r="N26" i="46"/>
  <c r="M26" i="46"/>
  <c r="L26" i="46"/>
  <c r="K26" i="46"/>
  <c r="J26" i="46"/>
  <c r="I26" i="46"/>
  <c r="H26" i="46"/>
  <c r="G26" i="46"/>
  <c r="F26" i="46"/>
  <c r="E26" i="46"/>
  <c r="D26" i="46"/>
  <c r="C26" i="46"/>
  <c r="B26" i="46"/>
  <c r="I25" i="46"/>
  <c r="H25" i="46"/>
  <c r="G25" i="46"/>
  <c r="F25" i="46"/>
  <c r="E25" i="46"/>
  <c r="D25" i="46"/>
  <c r="C25" i="46"/>
  <c r="B25" i="46"/>
  <c r="DB108" i="5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B27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B26" i="18"/>
  <c r="I25" i="18"/>
  <c r="H25" i="18"/>
  <c r="G25" i="18"/>
  <c r="F25" i="18"/>
  <c r="E25" i="18"/>
  <c r="D25" i="18"/>
  <c r="C25" i="18"/>
  <c r="B25" i="18"/>
  <c r="AW167" i="8"/>
  <c r="AW166" i="8"/>
  <c r="AW165" i="8"/>
  <c r="AW164" i="8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AJ27" i="16"/>
  <c r="AI27" i="16"/>
  <c r="AH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AJ26" i="16"/>
  <c r="AI26" i="16"/>
  <c r="AH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B26" i="16"/>
  <c r="I25" i="16"/>
  <c r="H25" i="16"/>
  <c r="G25" i="16"/>
  <c r="F25" i="16"/>
  <c r="E25" i="16"/>
  <c r="D25" i="16"/>
  <c r="C25" i="16"/>
  <c r="B25" i="16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I25" i="13"/>
  <c r="H25" i="13"/>
  <c r="G25" i="13"/>
  <c r="F25" i="13"/>
  <c r="E25" i="13"/>
  <c r="D25" i="13"/>
  <c r="C25" i="13"/>
  <c r="B25" i="13"/>
  <c r="DX78" i="6" l="1"/>
  <c r="DX79" i="6" s="1"/>
  <c r="DZ78" i="6"/>
  <c r="DZ79" i="6" s="1"/>
  <c r="EA78" i="6"/>
  <c r="EA79" i="6" s="1"/>
  <c r="DD78" i="6"/>
  <c r="DD79" i="6" s="1"/>
  <c r="EB78" i="6"/>
  <c r="EB79" i="6" s="1"/>
  <c r="EC78" i="6"/>
  <c r="EC79" i="6" s="1"/>
  <c r="DJ78" i="6"/>
  <c r="DJ79" i="6" s="1"/>
  <c r="ED78" i="6"/>
  <c r="ED79" i="6" s="1"/>
  <c r="DY78" i="6"/>
  <c r="DY79" i="6" s="1"/>
  <c r="DK78" i="6"/>
  <c r="DK79" i="6" s="1"/>
  <c r="EE78" i="6"/>
  <c r="EE79" i="6" s="1"/>
  <c r="DG78" i="6"/>
  <c r="DG79" i="6" s="1"/>
  <c r="DI78" i="6"/>
  <c r="DI79" i="6" s="1"/>
  <c r="DL78" i="6"/>
  <c r="DL79" i="6" s="1"/>
  <c r="EF78" i="6"/>
  <c r="EF79" i="6" s="1"/>
  <c r="DE78" i="6"/>
  <c r="DE79" i="6" s="1"/>
  <c r="DF78" i="6"/>
  <c r="DF79" i="6" s="1"/>
  <c r="DH78" i="6"/>
  <c r="DH79" i="6" s="1"/>
  <c r="DM78" i="6"/>
  <c r="DM79" i="6" s="1"/>
  <c r="DE220" i="8"/>
  <c r="DK220" i="8"/>
  <c r="DQ220" i="8"/>
  <c r="DW220" i="8"/>
  <c r="EC220" i="8"/>
  <c r="DD221" i="8"/>
  <c r="DJ221" i="8"/>
  <c r="DP221" i="8"/>
  <c r="DV221" i="8"/>
  <c r="DC222" i="8"/>
  <c r="DI222" i="8"/>
  <c r="DO222" i="8"/>
  <c r="DU222" i="8"/>
  <c r="DB223" i="8"/>
  <c r="DH223" i="8"/>
  <c r="DN223" i="8"/>
  <c r="DT223" i="8"/>
  <c r="DZ223" i="8"/>
  <c r="EF223" i="8"/>
  <c r="DF220" i="8"/>
  <c r="DL220" i="8"/>
  <c r="DR220" i="8"/>
  <c r="DX220" i="8"/>
  <c r="ED220" i="8"/>
  <c r="DE221" i="8"/>
  <c r="DK221" i="8"/>
  <c r="DQ221" i="8"/>
  <c r="DW221" i="8"/>
  <c r="EC221" i="8"/>
  <c r="DD222" i="8"/>
  <c r="DJ222" i="8"/>
  <c r="DP222" i="8"/>
  <c r="DV222" i="8"/>
  <c r="EB222" i="8"/>
  <c r="DC223" i="8"/>
  <c r="DI223" i="8"/>
  <c r="DO223" i="8"/>
  <c r="DU223" i="8"/>
  <c r="EA223" i="8"/>
  <c r="DG220" i="8"/>
  <c r="DM220" i="8"/>
  <c r="DS220" i="8"/>
  <c r="DY220" i="8"/>
  <c r="EE220" i="8"/>
  <c r="DF221" i="8"/>
  <c r="DL221" i="8"/>
  <c r="DR221" i="8"/>
  <c r="DX221" i="8"/>
  <c r="ED221" i="8"/>
  <c r="DE222" i="8"/>
  <c r="DK222" i="8"/>
  <c r="DQ222" i="8"/>
  <c r="DW222" i="8"/>
  <c r="EC222" i="8"/>
  <c r="DD223" i="8"/>
  <c r="DJ223" i="8"/>
  <c r="DP223" i="8"/>
  <c r="DV223" i="8"/>
  <c r="DB220" i="8"/>
  <c r="DH220" i="8"/>
  <c r="DN220" i="8"/>
  <c r="DT220" i="8"/>
  <c r="DZ220" i="8"/>
  <c r="EF220" i="8"/>
  <c r="DG221" i="8"/>
  <c r="DM221" i="8"/>
  <c r="DS221" i="8"/>
  <c r="DY221" i="8"/>
  <c r="EE221" i="8"/>
  <c r="DF222" i="8"/>
  <c r="DL222" i="8"/>
  <c r="DR222" i="8"/>
  <c r="DX222" i="8"/>
  <c r="ED222" i="8"/>
  <c r="DE223" i="8"/>
  <c r="DK223" i="8"/>
  <c r="DQ223" i="8"/>
  <c r="DW223" i="8"/>
  <c r="EC223" i="8"/>
  <c r="DC220" i="8"/>
  <c r="DI220" i="8"/>
  <c r="DO220" i="8"/>
  <c r="DU220" i="8"/>
  <c r="DB221" i="8"/>
  <c r="DH221" i="8"/>
  <c r="DN221" i="8"/>
  <c r="DT221" i="8"/>
  <c r="DZ221" i="8"/>
  <c r="EF221" i="8"/>
  <c r="DG222" i="8"/>
  <c r="DM222" i="8"/>
  <c r="DS222" i="8"/>
  <c r="DY222" i="8"/>
  <c r="EE222" i="8"/>
  <c r="DF223" i="8"/>
  <c r="DL223" i="8"/>
  <c r="DR223" i="8"/>
  <c r="DX223" i="8"/>
  <c r="ED223" i="8"/>
  <c r="DD220" i="8"/>
  <c r="DJ220" i="8"/>
  <c r="DP220" i="8"/>
  <c r="DV220" i="8"/>
  <c r="DC221" i="8"/>
  <c r="DI221" i="8"/>
  <c r="DO221" i="8"/>
  <c r="DU221" i="8"/>
  <c r="DB222" i="8"/>
  <c r="DH222" i="8"/>
  <c r="DN222" i="8"/>
  <c r="DT222" i="8"/>
  <c r="DZ222" i="8"/>
  <c r="EF222" i="8"/>
  <c r="DG223" i="8"/>
  <c r="DM223" i="8"/>
  <c r="DS223" i="8"/>
  <c r="DY223" i="8"/>
  <c r="EE223" i="8"/>
  <c r="EB221" i="8"/>
  <c r="EA222" i="8"/>
  <c r="EB223" i="8"/>
  <c r="EA220" i="8"/>
  <c r="EB220" i="8"/>
  <c r="EA221" i="8"/>
  <c r="DC53" i="7"/>
  <c r="DG54" i="7"/>
  <c r="DM54" i="7"/>
  <c r="DS54" i="7"/>
  <c r="DY54" i="7"/>
  <c r="EE54" i="7"/>
  <c r="DB55" i="7"/>
  <c r="DC56" i="7"/>
  <c r="DC84" i="7" s="1"/>
  <c r="DD53" i="7"/>
  <c r="DB54" i="7"/>
  <c r="DH54" i="7"/>
  <c r="DN54" i="7"/>
  <c r="DT54" i="7"/>
  <c r="DZ54" i="7"/>
  <c r="EF54" i="7"/>
  <c r="DC55" i="7"/>
  <c r="DC83" i="7" s="1"/>
  <c r="DD56" i="7"/>
  <c r="DD84" i="7" s="1"/>
  <c r="DE53" i="7"/>
  <c r="DC54" i="7"/>
  <c r="DC82" i="7" s="1"/>
  <c r="DI54" i="7"/>
  <c r="DO54" i="7"/>
  <c r="DU54" i="7"/>
  <c r="EA54" i="7"/>
  <c r="DD55" i="7"/>
  <c r="DD83" i="7" s="1"/>
  <c r="DD54" i="7"/>
  <c r="DD82" i="7" s="1"/>
  <c r="DJ54" i="7"/>
  <c r="DP54" i="7"/>
  <c r="DV54" i="7"/>
  <c r="EB54" i="7"/>
  <c r="DK54" i="7"/>
  <c r="DQ54" i="7"/>
  <c r="DW54" i="7"/>
  <c r="EC54" i="7"/>
  <c r="DB53" i="7"/>
  <c r="DF54" i="7"/>
  <c r="DL54" i="7"/>
  <c r="DR54" i="7"/>
  <c r="DX54" i="7"/>
  <c r="ED54" i="7"/>
  <c r="DB56" i="7"/>
  <c r="AW81" i="7"/>
  <c r="AW82" i="7"/>
  <c r="BE82" i="7"/>
  <c r="BD82" i="7"/>
  <c r="BC82" i="7"/>
  <c r="BB82" i="7"/>
  <c r="BA82" i="7"/>
  <c r="AZ82" i="7"/>
  <c r="AY82" i="7"/>
  <c r="AX82" i="7"/>
  <c r="AW83" i="7"/>
  <c r="BE83" i="7"/>
  <c r="BD83" i="7"/>
  <c r="BC83" i="7"/>
  <c r="BB83" i="7"/>
  <c r="BA83" i="7"/>
  <c r="AZ83" i="7"/>
  <c r="AY83" i="7"/>
  <c r="AX83" i="7"/>
  <c r="AW84" i="7"/>
  <c r="BE84" i="7"/>
  <c r="BD84" i="7"/>
  <c r="BC84" i="7"/>
  <c r="BB84" i="7"/>
  <c r="BA84" i="7"/>
  <c r="AZ84" i="7"/>
  <c r="AY84" i="7"/>
  <c r="AX84" i="7"/>
  <c r="DG49" i="8"/>
  <c r="DG48" i="8" s="1"/>
  <c r="DY49" i="8"/>
  <c r="DY48" i="8" s="1"/>
  <c r="EE49" i="8"/>
  <c r="EE50" i="8" s="1"/>
  <c r="DM49" i="8"/>
  <c r="DM50" i="8" s="1"/>
  <c r="DS49" i="8"/>
  <c r="DS50" i="8" s="1"/>
  <c r="DA53" i="8"/>
  <c r="AW53" i="8" s="1"/>
  <c r="DK49" i="8"/>
  <c r="DK48" i="8" s="1"/>
  <c r="DW49" i="8"/>
  <c r="DW50" i="8" s="1"/>
  <c r="DE49" i="8"/>
  <c r="DE50" i="8" s="1"/>
  <c r="DQ49" i="8"/>
  <c r="DQ48" i="8" s="1"/>
  <c r="EC49" i="8"/>
  <c r="EC48" i="8" s="1"/>
  <c r="DF49" i="8"/>
  <c r="DF48" i="8" s="1"/>
  <c r="DL49" i="8"/>
  <c r="DL50" i="8" s="1"/>
  <c r="DR49" i="8"/>
  <c r="DR48" i="8" s="1"/>
  <c r="DX49" i="8"/>
  <c r="DX48" i="8" s="1"/>
  <c r="ED49" i="8"/>
  <c r="ED48" i="8" s="1"/>
  <c r="DH49" i="8"/>
  <c r="DH50" i="8" s="1"/>
  <c r="DN49" i="8"/>
  <c r="DN48" i="8" s="1"/>
  <c r="DT49" i="8"/>
  <c r="DT48" i="8" s="1"/>
  <c r="DZ49" i="8"/>
  <c r="DZ48" i="8" s="1"/>
  <c r="EF49" i="8"/>
  <c r="EF48" i="8" s="1"/>
  <c r="DC49" i="8"/>
  <c r="DC50" i="8" s="1"/>
  <c r="DI49" i="8"/>
  <c r="DI50" i="8" s="1"/>
  <c r="DO49" i="8"/>
  <c r="DO50" i="8" s="1"/>
  <c r="DU49" i="8"/>
  <c r="DU48" i="8" s="1"/>
  <c r="EA49" i="8"/>
  <c r="EA50" i="8" s="1"/>
  <c r="DD49" i="8"/>
  <c r="DD48" i="8" s="1"/>
  <c r="DJ49" i="8"/>
  <c r="DJ48" i="8" s="1"/>
  <c r="DP49" i="8"/>
  <c r="DP48" i="8" s="1"/>
  <c r="DV49" i="8"/>
  <c r="DV50" i="8" s="1"/>
  <c r="EB49" i="8"/>
  <c r="EB48" i="8" s="1"/>
  <c r="DA55" i="8"/>
  <c r="AW55" i="8" s="1"/>
  <c r="DB49" i="8"/>
  <c r="DA52" i="8"/>
  <c r="DI48" i="8"/>
  <c r="DA54" i="8"/>
  <c r="AW54" i="8" s="1"/>
  <c r="DA111" i="8"/>
  <c r="AW111" i="8" s="1"/>
  <c r="DC105" i="8"/>
  <c r="DC104" i="8" s="1"/>
  <c r="DD105" i="8"/>
  <c r="DD104" i="8" s="1"/>
  <c r="EC105" i="8"/>
  <c r="DF105" i="8"/>
  <c r="DL105" i="8"/>
  <c r="DR105" i="8"/>
  <c r="DX105" i="8"/>
  <c r="ED105" i="8"/>
  <c r="DB105" i="8"/>
  <c r="DA110" i="8"/>
  <c r="AW110" i="8" s="1"/>
  <c r="DW105" i="8"/>
  <c r="DG105" i="8"/>
  <c r="DM105" i="8"/>
  <c r="DS105" i="8"/>
  <c r="DY105" i="8"/>
  <c r="EE105" i="8"/>
  <c r="DA109" i="8"/>
  <c r="AW109" i="8" s="1"/>
  <c r="DA108" i="8"/>
  <c r="AW108" i="8" s="1"/>
  <c r="DH105" i="8"/>
  <c r="DN105" i="8"/>
  <c r="DT105" i="8"/>
  <c r="DZ105" i="8"/>
  <c r="EF105" i="8"/>
  <c r="DE105" i="8"/>
  <c r="DK105" i="8"/>
  <c r="DI105" i="8"/>
  <c r="DO105" i="8"/>
  <c r="DU105" i="8"/>
  <c r="EA105" i="8"/>
  <c r="DQ105" i="8"/>
  <c r="DJ105" i="8"/>
  <c r="DP105" i="8"/>
  <c r="DV105" i="8"/>
  <c r="EB105" i="8"/>
  <c r="DN50" i="6"/>
  <c r="DE50" i="6"/>
  <c r="DI50" i="6"/>
  <c r="EA50" i="6"/>
  <c r="DJ50" i="6"/>
  <c r="DP50" i="6"/>
  <c r="DV50" i="6"/>
  <c r="EB50" i="6"/>
  <c r="DT50" i="6"/>
  <c r="DK50" i="6"/>
  <c r="DQ50" i="6"/>
  <c r="DW50" i="6"/>
  <c r="EC50" i="6"/>
  <c r="DD50" i="6"/>
  <c r="DZ50" i="6"/>
  <c r="DO50" i="6"/>
  <c r="DF50" i="6"/>
  <c r="DL50" i="6"/>
  <c r="DR50" i="6"/>
  <c r="DX50" i="6"/>
  <c r="ED50" i="6"/>
  <c r="DH50" i="6"/>
  <c r="EF50" i="6"/>
  <c r="DU50" i="6"/>
  <c r="DC50" i="6"/>
  <c r="DG50" i="6"/>
  <c r="DM50" i="6"/>
  <c r="DS50" i="6"/>
  <c r="DY50" i="6"/>
  <c r="EE50" i="6"/>
  <c r="AW161" i="8"/>
  <c r="AW162" i="8" s="1"/>
  <c r="BR193" i="5"/>
  <c r="BR194" i="5"/>
  <c r="BR195" i="5"/>
  <c r="DA108" i="5"/>
  <c r="DI49" i="5"/>
  <c r="DI48" i="5" s="1"/>
  <c r="DO49" i="5"/>
  <c r="DO48" i="5" s="1"/>
  <c r="DU49" i="5"/>
  <c r="DU50" i="5" s="1"/>
  <c r="DC49" i="5"/>
  <c r="DC50" i="5" s="1"/>
  <c r="EA49" i="5"/>
  <c r="EA50" i="5" s="1"/>
  <c r="DJ49" i="5"/>
  <c r="DJ50" i="5" s="1"/>
  <c r="DP49" i="5"/>
  <c r="DP48" i="5" s="1"/>
  <c r="DV49" i="5"/>
  <c r="DV50" i="5" s="1"/>
  <c r="EB49" i="5"/>
  <c r="EB50" i="5" s="1"/>
  <c r="DW49" i="5"/>
  <c r="DF49" i="5"/>
  <c r="DL49" i="5"/>
  <c r="DR49" i="5"/>
  <c r="DX49" i="5"/>
  <c r="ED49" i="5"/>
  <c r="DG49" i="5"/>
  <c r="DM49" i="5"/>
  <c r="DS49" i="5"/>
  <c r="DY49" i="5"/>
  <c r="EE49" i="5"/>
  <c r="DQ49" i="5"/>
  <c r="DD49" i="5"/>
  <c r="DH49" i="5"/>
  <c r="DN49" i="5"/>
  <c r="DT49" i="5"/>
  <c r="DZ49" i="5"/>
  <c r="EF49" i="5"/>
  <c r="DK49" i="5"/>
  <c r="EC49" i="5"/>
  <c r="DE49" i="5"/>
  <c r="DA111" i="5"/>
  <c r="DA110" i="5"/>
  <c r="DA109" i="5"/>
  <c r="AH164" i="8"/>
  <c r="AH220" i="8" s="1"/>
  <c r="AG166" i="8"/>
  <c r="AG222" i="8" s="1"/>
  <c r="AH167" i="8"/>
  <c r="AH223" i="8" s="1"/>
  <c r="AG165" i="8"/>
  <c r="AG221" i="8" s="1"/>
  <c r="AH166" i="8"/>
  <c r="AH222" i="8" s="1"/>
  <c r="AH165" i="8"/>
  <c r="AH221" i="8" s="1"/>
  <c r="AG164" i="8"/>
  <c r="AG220" i="8" s="1"/>
  <c r="AG167" i="8"/>
  <c r="AG223" i="8" s="1"/>
  <c r="DF133" i="5"/>
  <c r="DF132" i="5" s="1"/>
  <c r="DL133" i="5"/>
  <c r="DL134" i="5" s="1"/>
  <c r="DR133" i="5"/>
  <c r="DR134" i="5" s="1"/>
  <c r="DX133" i="5"/>
  <c r="DX132" i="5" s="1"/>
  <c r="ED133" i="5"/>
  <c r="ED134" i="5" s="1"/>
  <c r="DG77" i="5"/>
  <c r="DG78" i="5" s="1"/>
  <c r="DM77" i="5"/>
  <c r="DM78" i="5" s="1"/>
  <c r="DS77" i="5"/>
  <c r="DS76" i="5" s="1"/>
  <c r="DY77" i="5"/>
  <c r="DY78" i="5" s="1"/>
  <c r="EE77" i="5"/>
  <c r="EE76" i="5" s="1"/>
  <c r="DC77" i="5"/>
  <c r="DC76" i="5" s="1"/>
  <c r="DD133" i="5"/>
  <c r="DD134" i="5" s="1"/>
  <c r="DD77" i="5"/>
  <c r="DD78" i="5" s="1"/>
  <c r="DF77" i="5"/>
  <c r="DF78" i="5" s="1"/>
  <c r="DK133" i="5"/>
  <c r="DK132" i="5" s="1"/>
  <c r="DQ133" i="5"/>
  <c r="DQ134" i="5" s="1"/>
  <c r="EC133" i="5"/>
  <c r="EC132" i="5" s="1"/>
  <c r="DL77" i="5"/>
  <c r="DL78" i="5" s="1"/>
  <c r="DR77" i="5"/>
  <c r="DR76" i="5" s="1"/>
  <c r="DX77" i="5"/>
  <c r="DX76" i="5" s="1"/>
  <c r="ED77" i="5"/>
  <c r="ED78" i="5" s="1"/>
  <c r="DE77" i="5"/>
  <c r="DE78" i="5" s="1"/>
  <c r="DG133" i="5"/>
  <c r="DG132" i="5" s="1"/>
  <c r="DM133" i="5"/>
  <c r="DM132" i="5" s="1"/>
  <c r="DS133" i="5"/>
  <c r="DS134" i="5" s="1"/>
  <c r="DY133" i="5"/>
  <c r="DY134" i="5" s="1"/>
  <c r="EE133" i="5"/>
  <c r="EE134" i="5" s="1"/>
  <c r="DH133" i="5"/>
  <c r="DH134" i="5" s="1"/>
  <c r="DN133" i="5"/>
  <c r="DN134" i="5" s="1"/>
  <c r="DT133" i="5"/>
  <c r="DT132" i="5" s="1"/>
  <c r="DZ133" i="5"/>
  <c r="DZ134" i="5" s="1"/>
  <c r="EF133" i="5"/>
  <c r="EF132" i="5" s="1"/>
  <c r="DI133" i="5"/>
  <c r="DI134" i="5" s="1"/>
  <c r="DO133" i="5"/>
  <c r="DO132" i="5" s="1"/>
  <c r="DU133" i="5"/>
  <c r="DU134" i="5" s="1"/>
  <c r="EA133" i="5"/>
  <c r="EA132" i="5" s="1"/>
  <c r="DJ133" i="5"/>
  <c r="DJ132" i="5" s="1"/>
  <c r="DP133" i="5"/>
  <c r="DP134" i="5" s="1"/>
  <c r="DV133" i="5"/>
  <c r="DV132" i="5" s="1"/>
  <c r="EB133" i="5"/>
  <c r="EB134" i="5" s="1"/>
  <c r="DK77" i="5"/>
  <c r="DK78" i="5" s="1"/>
  <c r="DQ77" i="5"/>
  <c r="DQ78" i="5" s="1"/>
  <c r="DW77" i="5"/>
  <c r="DW76" i="5" s="1"/>
  <c r="EC77" i="5"/>
  <c r="EC76" i="5" s="1"/>
  <c r="DH77" i="5"/>
  <c r="DZ77" i="5"/>
  <c r="EF77" i="5"/>
  <c r="DI77" i="5"/>
  <c r="DO77" i="5"/>
  <c r="DU77" i="5"/>
  <c r="EA77" i="5"/>
  <c r="DJ77" i="5"/>
  <c r="DP77" i="5"/>
  <c r="DV77" i="5"/>
  <c r="EB77" i="5"/>
  <c r="DN77" i="5"/>
  <c r="DT77" i="5"/>
  <c r="DE133" i="5"/>
  <c r="DW133" i="5"/>
  <c r="DK105" i="5"/>
  <c r="DQ105" i="5"/>
  <c r="DW105" i="5"/>
  <c r="EC105" i="5"/>
  <c r="DF105" i="5"/>
  <c r="DL105" i="5"/>
  <c r="DR105" i="5"/>
  <c r="DX105" i="5"/>
  <c r="ED105" i="5"/>
  <c r="DM105" i="5"/>
  <c r="DS105" i="5"/>
  <c r="DT105" i="5"/>
  <c r="DZ105" i="5"/>
  <c r="DG105" i="5"/>
  <c r="DY105" i="5"/>
  <c r="EE105" i="5"/>
  <c r="DN105" i="5"/>
  <c r="DD105" i="5"/>
  <c r="DH105" i="5"/>
  <c r="EF105" i="5"/>
  <c r="DE105" i="5"/>
  <c r="DI105" i="5"/>
  <c r="DO105" i="5"/>
  <c r="DU105" i="5"/>
  <c r="EA105" i="5"/>
  <c r="DJ105" i="5"/>
  <c r="DP105" i="5"/>
  <c r="DV105" i="5"/>
  <c r="EB105" i="5"/>
  <c r="DC133" i="5"/>
  <c r="DC105" i="5"/>
  <c r="DB105" i="5"/>
  <c r="DB106" i="5" s="1"/>
  <c r="AF164" i="8"/>
  <c r="AF220" i="8" s="1"/>
  <c r="AE164" i="8"/>
  <c r="AE220" i="8" s="1"/>
  <c r="AF167" i="8"/>
  <c r="AF223" i="8" s="1"/>
  <c r="AE167" i="8"/>
  <c r="AE223" i="8" s="1"/>
  <c r="AF166" i="8"/>
  <c r="AF222" i="8" s="1"/>
  <c r="AE166" i="8"/>
  <c r="AE222" i="8" s="1"/>
  <c r="AF165" i="8"/>
  <c r="AF221" i="8" s="1"/>
  <c r="AE165" i="8"/>
  <c r="AE221" i="8" s="1"/>
  <c r="AC105" i="8"/>
  <c r="AD105" i="8"/>
  <c r="AB105" i="8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I25" i="11"/>
  <c r="H25" i="11"/>
  <c r="G25" i="11"/>
  <c r="F25" i="11"/>
  <c r="E25" i="11"/>
  <c r="D25" i="11"/>
  <c r="C25" i="11"/>
  <c r="B25" i="11"/>
  <c r="AS51" i="40"/>
  <c r="AS222" i="40" s="1"/>
  <c r="AS223" i="40" s="1"/>
  <c r="AR51" i="40"/>
  <c r="AR222" i="40" s="1"/>
  <c r="AR223" i="40" s="1"/>
  <c r="AS50" i="40"/>
  <c r="AS179" i="40" s="1"/>
  <c r="AS180" i="40" s="1"/>
  <c r="AR50" i="40"/>
  <c r="AR179" i="40" s="1"/>
  <c r="AR180" i="40" s="1"/>
  <c r="AS49" i="40"/>
  <c r="AR49" i="40"/>
  <c r="N223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B222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B220" i="8"/>
  <c r="DA222" i="8" l="1"/>
  <c r="DA223" i="8"/>
  <c r="DA221" i="8"/>
  <c r="DA220" i="8"/>
  <c r="ED50" i="7"/>
  <c r="ED82" i="7"/>
  <c r="ED78" i="7" s="1"/>
  <c r="ED77" i="7" s="1"/>
  <c r="DL82" i="7"/>
  <c r="DL78" i="7" s="1"/>
  <c r="DL79" i="7" s="1"/>
  <c r="DL50" i="7"/>
  <c r="EC50" i="7"/>
  <c r="EC82" i="7"/>
  <c r="EC78" i="7" s="1"/>
  <c r="EC79" i="7" s="1"/>
  <c r="DK82" i="7"/>
  <c r="DK78" i="7" s="1"/>
  <c r="DK79" i="7" s="1"/>
  <c r="DK50" i="7"/>
  <c r="DP50" i="7"/>
  <c r="DP82" i="7"/>
  <c r="DP78" i="7" s="1"/>
  <c r="DP79" i="7" s="1"/>
  <c r="DO50" i="7"/>
  <c r="DO82" i="7"/>
  <c r="DO78" i="7" s="1"/>
  <c r="DO79" i="7" s="1"/>
  <c r="DE50" i="7"/>
  <c r="DE81" i="7"/>
  <c r="DE78" i="7" s="1"/>
  <c r="DE79" i="7" s="1"/>
  <c r="EF50" i="7"/>
  <c r="EF82" i="7"/>
  <c r="EF78" i="7" s="1"/>
  <c r="EF77" i="7" s="1"/>
  <c r="DN82" i="7"/>
  <c r="DN78" i="7" s="1"/>
  <c r="DN79" i="7" s="1"/>
  <c r="DN50" i="7"/>
  <c r="DD50" i="7"/>
  <c r="DD81" i="7"/>
  <c r="DD78" i="7" s="1"/>
  <c r="DD79" i="7" s="1"/>
  <c r="EE50" i="7"/>
  <c r="EE82" i="7"/>
  <c r="EE78" i="7" s="1"/>
  <c r="EE79" i="7" s="1"/>
  <c r="DM82" i="7"/>
  <c r="DM78" i="7" s="1"/>
  <c r="DM79" i="7" s="1"/>
  <c r="DM50" i="7"/>
  <c r="DX50" i="7"/>
  <c r="DX82" i="7"/>
  <c r="DX78" i="7" s="1"/>
  <c r="DX79" i="7" s="1"/>
  <c r="DF82" i="7"/>
  <c r="DF78" i="7" s="1"/>
  <c r="DF77" i="7" s="1"/>
  <c r="DF50" i="7"/>
  <c r="DW50" i="7"/>
  <c r="DW82" i="7"/>
  <c r="DW78" i="7" s="1"/>
  <c r="DW77" i="7" s="1"/>
  <c r="EB50" i="7"/>
  <c r="EB82" i="7"/>
  <c r="EB78" i="7" s="1"/>
  <c r="EB79" i="7" s="1"/>
  <c r="DJ82" i="7"/>
  <c r="DJ78" i="7" s="1"/>
  <c r="DJ79" i="7" s="1"/>
  <c r="DJ50" i="7"/>
  <c r="EA50" i="7"/>
  <c r="EA82" i="7"/>
  <c r="EA78" i="7" s="1"/>
  <c r="EA77" i="7" s="1"/>
  <c r="DI82" i="7"/>
  <c r="DI78" i="7" s="1"/>
  <c r="DI79" i="7" s="1"/>
  <c r="DI50" i="7"/>
  <c r="DZ50" i="7"/>
  <c r="DZ82" i="7"/>
  <c r="DZ78" i="7" s="1"/>
  <c r="DZ79" i="7" s="1"/>
  <c r="DH82" i="7"/>
  <c r="DH78" i="7" s="1"/>
  <c r="DH77" i="7" s="1"/>
  <c r="DH50" i="7"/>
  <c r="DY50" i="7"/>
  <c r="DY82" i="7"/>
  <c r="DY78" i="7" s="1"/>
  <c r="DY79" i="7" s="1"/>
  <c r="DG82" i="7"/>
  <c r="DG78" i="7" s="1"/>
  <c r="DG79" i="7" s="1"/>
  <c r="DG50" i="7"/>
  <c r="DA56" i="7"/>
  <c r="DB84" i="7"/>
  <c r="DR50" i="7"/>
  <c r="DR82" i="7"/>
  <c r="DR78" i="7" s="1"/>
  <c r="DR79" i="7" s="1"/>
  <c r="DA53" i="7"/>
  <c r="DB50" i="7"/>
  <c r="DB81" i="7"/>
  <c r="DQ50" i="7"/>
  <c r="DQ82" i="7"/>
  <c r="DQ78" i="7" s="1"/>
  <c r="DQ79" i="7" s="1"/>
  <c r="DV50" i="7"/>
  <c r="DV82" i="7"/>
  <c r="DV78" i="7" s="1"/>
  <c r="DV77" i="7" s="1"/>
  <c r="DU50" i="7"/>
  <c r="DU82" i="7"/>
  <c r="DU78" i="7" s="1"/>
  <c r="DU79" i="7" s="1"/>
  <c r="DT50" i="7"/>
  <c r="DT82" i="7"/>
  <c r="DT78" i="7" s="1"/>
  <c r="DT79" i="7" s="1"/>
  <c r="DA54" i="7"/>
  <c r="DB82" i="7"/>
  <c r="DA55" i="7"/>
  <c r="DB83" i="7"/>
  <c r="DS50" i="7"/>
  <c r="DS82" i="7"/>
  <c r="DS78" i="7" s="1"/>
  <c r="DS79" i="7" s="1"/>
  <c r="DC50" i="7"/>
  <c r="DC81" i="7"/>
  <c r="DC78" i="7" s="1"/>
  <c r="DC79" i="7" s="1"/>
  <c r="AW78" i="7"/>
  <c r="AW79" i="7" s="1"/>
  <c r="AY81" i="7"/>
  <c r="AZ81" i="7"/>
  <c r="BA81" i="7"/>
  <c r="BB81" i="7"/>
  <c r="AX81" i="7"/>
  <c r="BC81" i="7"/>
  <c r="BD81" i="7"/>
  <c r="BE81" i="7"/>
  <c r="DY162" i="1"/>
  <c r="EB50" i="8"/>
  <c r="DG50" i="8"/>
  <c r="DL48" i="8"/>
  <c r="DZ50" i="8"/>
  <c r="DT50" i="8"/>
  <c r="DK50" i="8"/>
  <c r="DR50" i="8"/>
  <c r="DY50" i="8"/>
  <c r="DW48" i="8"/>
  <c r="AW223" i="8"/>
  <c r="DU50" i="8"/>
  <c r="DX50" i="8"/>
  <c r="DQ50" i="8"/>
  <c r="EA48" i="8"/>
  <c r="DM48" i="8"/>
  <c r="DN50" i="8"/>
  <c r="DV48" i="8"/>
  <c r="AW221" i="8"/>
  <c r="DF50" i="8"/>
  <c r="DS48" i="8"/>
  <c r="DE48" i="8"/>
  <c r="EE48" i="8"/>
  <c r="DD50" i="8"/>
  <c r="EF50" i="8"/>
  <c r="EC50" i="8"/>
  <c r="DH48" i="8"/>
  <c r="DP50" i="8"/>
  <c r="AW222" i="8"/>
  <c r="ED50" i="8"/>
  <c r="DO48" i="8"/>
  <c r="DJ50" i="8"/>
  <c r="DC48" i="8"/>
  <c r="DA49" i="8"/>
  <c r="DA50" i="8" s="1"/>
  <c r="AW52" i="8"/>
  <c r="AW49" i="8" s="1"/>
  <c r="AW50" i="8" s="1"/>
  <c r="DB50" i="8"/>
  <c r="DB48" i="8"/>
  <c r="DD106" i="8"/>
  <c r="DC106" i="8"/>
  <c r="EB104" i="8"/>
  <c r="EB106" i="8"/>
  <c r="DJ104" i="8"/>
  <c r="DJ106" i="8"/>
  <c r="EA104" i="8"/>
  <c r="EA106" i="8"/>
  <c r="DI104" i="8"/>
  <c r="DI106" i="8"/>
  <c r="DE104" i="8"/>
  <c r="DE106" i="8"/>
  <c r="DT104" i="8"/>
  <c r="DT106" i="8"/>
  <c r="DS106" i="8"/>
  <c r="DS104" i="8"/>
  <c r="ED104" i="8"/>
  <c r="ED106" i="8"/>
  <c r="DL104" i="8"/>
  <c r="DL106" i="8"/>
  <c r="DV104" i="8"/>
  <c r="DV106" i="8"/>
  <c r="EE104" i="8"/>
  <c r="EE106" i="8"/>
  <c r="DM104" i="8"/>
  <c r="DM106" i="8"/>
  <c r="DW104" i="8"/>
  <c r="DW106" i="8"/>
  <c r="DX104" i="8"/>
  <c r="DX106" i="8"/>
  <c r="DF104" i="8"/>
  <c r="DF106" i="8"/>
  <c r="EF104" i="8"/>
  <c r="EF106" i="8"/>
  <c r="DP104" i="8"/>
  <c r="DP106" i="8"/>
  <c r="DQ106" i="8"/>
  <c r="DQ104" i="8"/>
  <c r="DO104" i="8"/>
  <c r="DO106" i="8"/>
  <c r="DZ106" i="8"/>
  <c r="DZ104" i="8"/>
  <c r="DH104" i="8"/>
  <c r="DH106" i="8"/>
  <c r="DU104" i="8"/>
  <c r="DU106" i="8"/>
  <c r="DN106" i="8"/>
  <c r="DN104" i="8"/>
  <c r="DK106" i="8"/>
  <c r="DK104" i="8"/>
  <c r="DY104" i="8"/>
  <c r="DY106" i="8"/>
  <c r="DG104" i="8"/>
  <c r="DG106" i="8"/>
  <c r="DB106" i="8"/>
  <c r="DB104" i="8"/>
  <c r="DA105" i="8"/>
  <c r="DR104" i="8"/>
  <c r="DR106" i="8"/>
  <c r="EC106" i="8"/>
  <c r="EC104" i="8"/>
  <c r="ED51" i="6"/>
  <c r="ED49" i="6"/>
  <c r="ED77" i="6" s="1"/>
  <c r="DZ49" i="6"/>
  <c r="DZ77" i="6" s="1"/>
  <c r="DZ51" i="6"/>
  <c r="DP49" i="6"/>
  <c r="DP77" i="6" s="1"/>
  <c r="DP51" i="6"/>
  <c r="DY49" i="6"/>
  <c r="DY77" i="6" s="1"/>
  <c r="DY51" i="6"/>
  <c r="DG51" i="6"/>
  <c r="DG49" i="6"/>
  <c r="DG77" i="6" s="1"/>
  <c r="EF51" i="6"/>
  <c r="EF49" i="6"/>
  <c r="EF77" i="6" s="1"/>
  <c r="DX49" i="6"/>
  <c r="DX77" i="6" s="1"/>
  <c r="DX51" i="6"/>
  <c r="DF49" i="6"/>
  <c r="DF77" i="6" s="1"/>
  <c r="DF51" i="6"/>
  <c r="DQ49" i="6"/>
  <c r="DQ77" i="6" s="1"/>
  <c r="DQ51" i="6"/>
  <c r="EB51" i="6"/>
  <c r="EB49" i="6"/>
  <c r="EB77" i="6" s="1"/>
  <c r="DJ49" i="6"/>
  <c r="DJ77" i="6" s="1"/>
  <c r="DJ51" i="6"/>
  <c r="DM49" i="6"/>
  <c r="DM77" i="6" s="1"/>
  <c r="DM51" i="6"/>
  <c r="DI49" i="6"/>
  <c r="DI77" i="6" s="1"/>
  <c r="DI51" i="6"/>
  <c r="DD49" i="6"/>
  <c r="DD77" i="6" s="1"/>
  <c r="DD51" i="6"/>
  <c r="DE49" i="6"/>
  <c r="DE77" i="6" s="1"/>
  <c r="DE51" i="6"/>
  <c r="EE49" i="6"/>
  <c r="EE77" i="6" s="1"/>
  <c r="EE51" i="6"/>
  <c r="DL49" i="6"/>
  <c r="DL77" i="6" s="1"/>
  <c r="DL51" i="6"/>
  <c r="DT51" i="6"/>
  <c r="DT49" i="6"/>
  <c r="DT77" i="6" s="1"/>
  <c r="DS49" i="6"/>
  <c r="DS77" i="6" s="1"/>
  <c r="DS51" i="6"/>
  <c r="DH49" i="6"/>
  <c r="DH77" i="6" s="1"/>
  <c r="DH51" i="6"/>
  <c r="DR49" i="6"/>
  <c r="DR77" i="6" s="1"/>
  <c r="DR51" i="6"/>
  <c r="DO49" i="6"/>
  <c r="DO77" i="6" s="1"/>
  <c r="DO51" i="6"/>
  <c r="EC49" i="6"/>
  <c r="EC77" i="6" s="1"/>
  <c r="EC51" i="6"/>
  <c r="DK51" i="6"/>
  <c r="DK49" i="6"/>
  <c r="DK77" i="6" s="1"/>
  <c r="DV49" i="6"/>
  <c r="DV77" i="6" s="1"/>
  <c r="DV51" i="6"/>
  <c r="EA49" i="6"/>
  <c r="EA77" i="6" s="1"/>
  <c r="EA51" i="6"/>
  <c r="DN49" i="6"/>
  <c r="DN77" i="6" s="1"/>
  <c r="DN51" i="6"/>
  <c r="DU51" i="6"/>
  <c r="DU49" i="6"/>
  <c r="DU77" i="6" s="1"/>
  <c r="DW49" i="6"/>
  <c r="DW77" i="6" s="1"/>
  <c r="DW51" i="6"/>
  <c r="DC49" i="6"/>
  <c r="DC77" i="6" s="1"/>
  <c r="DC51" i="6"/>
  <c r="EB162" i="1"/>
  <c r="DZ162" i="1"/>
  <c r="DW162" i="1"/>
  <c r="DL162" i="1"/>
  <c r="EE162" i="1"/>
  <c r="DM162" i="1"/>
  <c r="DP162" i="1"/>
  <c r="DE162" i="1"/>
  <c r="DD162" i="1"/>
  <c r="DJ162" i="1"/>
  <c r="DF162" i="1"/>
  <c r="ED162" i="1"/>
  <c r="DX162" i="1"/>
  <c r="DV162" i="1"/>
  <c r="DO162" i="1"/>
  <c r="DN162" i="1"/>
  <c r="DU162" i="1"/>
  <c r="EF162" i="1"/>
  <c r="DR162" i="1"/>
  <c r="DI162" i="1"/>
  <c r="DH162" i="1"/>
  <c r="DS162" i="1"/>
  <c r="DG162" i="1"/>
  <c r="DQ162" i="1"/>
  <c r="DT162" i="1"/>
  <c r="EC162" i="1"/>
  <c r="EA162" i="1"/>
  <c r="DC162" i="1"/>
  <c r="DK162" i="1"/>
  <c r="BQ192" i="5"/>
  <c r="BP194" i="5"/>
  <c r="BQ194" i="5"/>
  <c r="BP193" i="5"/>
  <c r="BP195" i="5"/>
  <c r="BQ195" i="5"/>
  <c r="BO192" i="5"/>
  <c r="BP192" i="5"/>
  <c r="BN194" i="5"/>
  <c r="BO194" i="5"/>
  <c r="BN193" i="5"/>
  <c r="BO193" i="5"/>
  <c r="BN195" i="5"/>
  <c r="BO195" i="5"/>
  <c r="BM192" i="5"/>
  <c r="BN192" i="5"/>
  <c r="BN105" i="5"/>
  <c r="BL193" i="5"/>
  <c r="BM193" i="5"/>
  <c r="BM105" i="5"/>
  <c r="BL195" i="5"/>
  <c r="BM195" i="5"/>
  <c r="BL194" i="5"/>
  <c r="BM194" i="5"/>
  <c r="BK192" i="5"/>
  <c r="BL192" i="5"/>
  <c r="BK105" i="5"/>
  <c r="BK106" i="5" s="1"/>
  <c r="BL105" i="5"/>
  <c r="BJ195" i="5"/>
  <c r="BK195" i="5"/>
  <c r="BJ194" i="5"/>
  <c r="BK194" i="5"/>
  <c r="BJ193" i="5"/>
  <c r="BK193" i="5"/>
  <c r="BJ105" i="5"/>
  <c r="BI192" i="5"/>
  <c r="BH194" i="5"/>
  <c r="BI194" i="5"/>
  <c r="BH193" i="5"/>
  <c r="BI105" i="5"/>
  <c r="BH195" i="5"/>
  <c r="BI195" i="5"/>
  <c r="BG192" i="5"/>
  <c r="BH105" i="5"/>
  <c r="BF194" i="5"/>
  <c r="BG194" i="5"/>
  <c r="BF193" i="5"/>
  <c r="BF105" i="5"/>
  <c r="BF104" i="5" s="1"/>
  <c r="BG105" i="5"/>
  <c r="BF195" i="5"/>
  <c r="BG195" i="5"/>
  <c r="DX218" i="1"/>
  <c r="EE218" i="1"/>
  <c r="EF218" i="1"/>
  <c r="DR218" i="1"/>
  <c r="DI218" i="1"/>
  <c r="DY218" i="1"/>
  <c r="DZ218" i="1"/>
  <c r="DM218" i="1"/>
  <c r="DL218" i="1"/>
  <c r="DP218" i="1"/>
  <c r="DE218" i="1"/>
  <c r="DN218" i="1"/>
  <c r="DO218" i="1"/>
  <c r="DS218" i="1"/>
  <c r="DT218" i="1"/>
  <c r="DG218" i="1"/>
  <c r="DF218" i="1"/>
  <c r="DQ218" i="1"/>
  <c r="DJ218" i="1"/>
  <c r="DH218" i="1"/>
  <c r="EC218" i="1"/>
  <c r="EA218" i="1"/>
  <c r="DC218" i="1"/>
  <c r="DK218" i="1"/>
  <c r="DD218" i="1"/>
  <c r="DV218" i="1"/>
  <c r="ED218" i="1"/>
  <c r="DW218" i="1"/>
  <c r="EB218" i="1"/>
  <c r="DU218" i="1"/>
  <c r="BE105" i="5"/>
  <c r="BD105" i="5"/>
  <c r="BC105" i="5"/>
  <c r="BB105" i="5"/>
  <c r="BB106" i="5" s="1"/>
  <c r="BA105" i="5"/>
  <c r="AY105" i="5"/>
  <c r="AW160" i="8"/>
  <c r="AR136" i="40"/>
  <c r="AR137" i="40" s="1"/>
  <c r="AR45" i="40"/>
  <c r="AR46" i="40" s="1"/>
  <c r="AS136" i="40"/>
  <c r="AS137" i="40" s="1"/>
  <c r="AS45" i="40"/>
  <c r="AS46" i="40" s="1"/>
  <c r="EF217" i="8"/>
  <c r="EF216" i="8" s="1"/>
  <c r="DN217" i="8"/>
  <c r="DN216" i="8" s="1"/>
  <c r="DJ217" i="8"/>
  <c r="DJ216" i="8" s="1"/>
  <c r="DV217" i="8"/>
  <c r="DV216" i="8" s="1"/>
  <c r="DE217" i="8"/>
  <c r="DE216" i="8" s="1"/>
  <c r="EE217" i="8"/>
  <c r="EE216" i="8" s="1"/>
  <c r="DF217" i="8"/>
  <c r="DF216" i="8" s="1"/>
  <c r="DK217" i="8"/>
  <c r="DK216" i="8" s="1"/>
  <c r="DZ217" i="8"/>
  <c r="DZ216" i="8" s="1"/>
  <c r="DU217" i="8"/>
  <c r="DU216" i="8" s="1"/>
  <c r="EA217" i="8"/>
  <c r="EA216" i="8" s="1"/>
  <c r="DS217" i="8"/>
  <c r="DS216" i="8" s="1"/>
  <c r="DO217" i="8"/>
  <c r="DO216" i="8" s="1"/>
  <c r="DH217" i="8"/>
  <c r="DH216" i="8" s="1"/>
  <c r="DG217" i="8"/>
  <c r="DG216" i="8" s="1"/>
  <c r="AE217" i="8"/>
  <c r="DC217" i="8"/>
  <c r="DC216" i="8" s="1"/>
  <c r="DP217" i="8"/>
  <c r="DP216" i="8" s="1"/>
  <c r="DY217" i="8"/>
  <c r="DY216" i="8" s="1"/>
  <c r="AF217" i="8"/>
  <c r="AG217" i="8"/>
  <c r="DD217" i="8"/>
  <c r="DD216" i="8" s="1"/>
  <c r="AH217" i="8"/>
  <c r="DT217" i="8"/>
  <c r="DT216" i="8" s="1"/>
  <c r="ED217" i="8"/>
  <c r="ED216" i="8" s="1"/>
  <c r="DM217" i="8"/>
  <c r="DM216" i="8" s="1"/>
  <c r="DX217" i="8"/>
  <c r="DX216" i="8" s="1"/>
  <c r="EC217" i="8"/>
  <c r="EC216" i="8" s="1"/>
  <c r="DR217" i="8"/>
  <c r="DR216" i="8" s="1"/>
  <c r="DW217" i="8"/>
  <c r="DW216" i="8" s="1"/>
  <c r="EB217" i="8"/>
  <c r="EB216" i="8" s="1"/>
  <c r="DI217" i="8"/>
  <c r="DI216" i="8" s="1"/>
  <c r="DL217" i="8"/>
  <c r="DL216" i="8" s="1"/>
  <c r="DQ217" i="8"/>
  <c r="DQ216" i="8" s="1"/>
  <c r="DB106" i="55"/>
  <c r="DE250" i="55"/>
  <c r="DC250" i="55"/>
  <c r="DF250" i="55"/>
  <c r="DD250" i="55"/>
  <c r="EE250" i="55"/>
  <c r="DR189" i="5"/>
  <c r="DR190" i="5" s="1"/>
  <c r="DX189" i="5"/>
  <c r="DX190" i="5" s="1"/>
  <c r="DL189" i="5"/>
  <c r="DL188" i="5" s="1"/>
  <c r="DF189" i="5"/>
  <c r="DF188" i="5" s="1"/>
  <c r="ED189" i="5"/>
  <c r="ED188" i="5" s="1"/>
  <c r="DY250" i="55"/>
  <c r="DJ250" i="55"/>
  <c r="DG250" i="55"/>
  <c r="DH250" i="55"/>
  <c r="DS250" i="55"/>
  <c r="ED250" i="55"/>
  <c r="DL250" i="55"/>
  <c r="DT250" i="55"/>
  <c r="DV250" i="55"/>
  <c r="DP250" i="55"/>
  <c r="EA250" i="55"/>
  <c r="DI250" i="55"/>
  <c r="DM250" i="55"/>
  <c r="DW250" i="55"/>
  <c r="DZ250" i="55"/>
  <c r="EB250" i="55"/>
  <c r="DU250" i="55"/>
  <c r="DX250" i="55"/>
  <c r="DQ250" i="55"/>
  <c r="DO250" i="55"/>
  <c r="DR250" i="55"/>
  <c r="EC250" i="55"/>
  <c r="DK250" i="55"/>
  <c r="EF250" i="55"/>
  <c r="DN250" i="55"/>
  <c r="DH189" i="5"/>
  <c r="DH188" i="5" s="1"/>
  <c r="EB189" i="5"/>
  <c r="EB188" i="5" s="1"/>
  <c r="DN189" i="5"/>
  <c r="DN188" i="5" s="1"/>
  <c r="DY189" i="5"/>
  <c r="DY188" i="5" s="1"/>
  <c r="DJ189" i="5"/>
  <c r="DJ188" i="5" s="1"/>
  <c r="DG189" i="5"/>
  <c r="DG188" i="5" s="1"/>
  <c r="DP189" i="5"/>
  <c r="DP190" i="5" s="1"/>
  <c r="EE189" i="5"/>
  <c r="EE188" i="5" s="1"/>
  <c r="DK189" i="5"/>
  <c r="DK188" i="5" s="1"/>
  <c r="DE189" i="5"/>
  <c r="DE190" i="5" s="1"/>
  <c r="DV189" i="5"/>
  <c r="DV190" i="5" s="1"/>
  <c r="DT189" i="5"/>
  <c r="DT188" i="5" s="1"/>
  <c r="DW189" i="5"/>
  <c r="DW188" i="5" s="1"/>
  <c r="EF189" i="5"/>
  <c r="EF190" i="5" s="1"/>
  <c r="EC189" i="5"/>
  <c r="EC190" i="5" s="1"/>
  <c r="DQ189" i="5"/>
  <c r="DQ190" i="5" s="1"/>
  <c r="DZ189" i="5"/>
  <c r="DZ188" i="5" s="1"/>
  <c r="DM189" i="5"/>
  <c r="DM188" i="5" s="1"/>
  <c r="DS189" i="5"/>
  <c r="DS188" i="5" s="1"/>
  <c r="EA189" i="5"/>
  <c r="DU189" i="5"/>
  <c r="DO189" i="5"/>
  <c r="DI189" i="5"/>
  <c r="DD189" i="5"/>
  <c r="DC189" i="5"/>
  <c r="DC188" i="5" s="1"/>
  <c r="DJ48" i="5"/>
  <c r="AH161" i="8"/>
  <c r="DT161" i="8"/>
  <c r="DO161" i="8"/>
  <c r="DP161" i="8"/>
  <c r="DY161" i="8"/>
  <c r="DI50" i="5"/>
  <c r="DO50" i="5"/>
  <c r="DU48" i="5"/>
  <c r="DC48" i="5"/>
  <c r="DP50" i="5"/>
  <c r="EA48" i="5"/>
  <c r="DV48" i="5"/>
  <c r="EB48" i="5"/>
  <c r="DR48" i="5"/>
  <c r="DR50" i="5"/>
  <c r="DK48" i="5"/>
  <c r="DK50" i="5"/>
  <c r="DN50" i="5"/>
  <c r="DN48" i="5"/>
  <c r="DG50" i="5"/>
  <c r="DG48" i="5"/>
  <c r="DL50" i="5"/>
  <c r="DL48" i="5"/>
  <c r="EC50" i="5"/>
  <c r="EC48" i="5"/>
  <c r="DH50" i="5"/>
  <c r="DH48" i="5"/>
  <c r="DF50" i="5"/>
  <c r="DF48" i="5"/>
  <c r="DQ50" i="5"/>
  <c r="DQ48" i="5"/>
  <c r="DD48" i="5"/>
  <c r="DD50" i="5"/>
  <c r="EE48" i="5"/>
  <c r="EE50" i="5"/>
  <c r="DW50" i="5"/>
  <c r="DW48" i="5"/>
  <c r="DM50" i="5"/>
  <c r="DM48" i="5"/>
  <c r="EF48" i="5"/>
  <c r="EF50" i="5"/>
  <c r="DY48" i="5"/>
  <c r="DY50" i="5"/>
  <c r="ED48" i="5"/>
  <c r="ED50" i="5"/>
  <c r="DT50" i="5"/>
  <c r="DT48" i="5"/>
  <c r="DE50" i="5"/>
  <c r="DE48" i="5"/>
  <c r="DZ50" i="5"/>
  <c r="DZ48" i="5"/>
  <c r="DS50" i="5"/>
  <c r="DS48" i="5"/>
  <c r="DX48" i="5"/>
  <c r="DX50" i="5"/>
  <c r="DA105" i="5"/>
  <c r="DA104" i="5" s="1"/>
  <c r="DM161" i="8"/>
  <c r="DF105" i="55"/>
  <c r="DF106" i="55" s="1"/>
  <c r="DW161" i="8"/>
  <c r="DG161" i="8"/>
  <c r="DX161" i="8"/>
  <c r="DJ161" i="8"/>
  <c r="EA161" i="8"/>
  <c r="DQ161" i="8"/>
  <c r="DN161" i="8"/>
  <c r="DR161" i="8"/>
  <c r="DV161" i="8"/>
  <c r="DS161" i="8"/>
  <c r="DK161" i="8"/>
  <c r="DM76" i="5"/>
  <c r="DX105" i="55"/>
  <c r="DX106" i="55" s="1"/>
  <c r="DP105" i="55"/>
  <c r="DP104" i="55" s="1"/>
  <c r="DL161" i="8"/>
  <c r="DI161" i="8"/>
  <c r="AG161" i="8"/>
  <c r="DF161" i="8"/>
  <c r="DD161" i="8"/>
  <c r="DH161" i="8"/>
  <c r="DC161" i="8"/>
  <c r="EF161" i="8"/>
  <c r="EB161" i="8"/>
  <c r="EE161" i="8"/>
  <c r="DY76" i="5"/>
  <c r="EC161" i="8"/>
  <c r="ED161" i="8"/>
  <c r="DW105" i="55"/>
  <c r="DW104" i="55" s="1"/>
  <c r="DL132" i="5"/>
  <c r="AE105" i="55"/>
  <c r="AE217" i="55" s="1"/>
  <c r="DA105" i="55"/>
  <c r="DA104" i="55" s="1"/>
  <c r="DZ161" i="8"/>
  <c r="DE161" i="8"/>
  <c r="DI105" i="55"/>
  <c r="AG105" i="55"/>
  <c r="AG217" i="55" s="1"/>
  <c r="AB105" i="55"/>
  <c r="AB217" i="55" s="1"/>
  <c r="DL105" i="55"/>
  <c r="DJ105" i="55"/>
  <c r="AA105" i="55"/>
  <c r="AA217" i="55" s="1"/>
  <c r="AC105" i="55"/>
  <c r="AC217" i="55" s="1"/>
  <c r="DH105" i="55"/>
  <c r="AF105" i="55"/>
  <c r="AF217" i="55" s="1"/>
  <c r="DK105" i="55"/>
  <c r="DC105" i="55"/>
  <c r="DG105" i="55"/>
  <c r="DG104" i="55" s="1"/>
  <c r="DD105" i="55"/>
  <c r="AH105" i="55"/>
  <c r="AH217" i="55" s="1"/>
  <c r="DU161" i="8"/>
  <c r="DE105" i="55"/>
  <c r="AD105" i="55"/>
  <c r="AD217" i="55" s="1"/>
  <c r="ED132" i="5"/>
  <c r="DF134" i="5"/>
  <c r="DQ105" i="55"/>
  <c r="DQ104" i="55" s="1"/>
  <c r="EB105" i="55"/>
  <c r="EB104" i="55" s="1"/>
  <c r="DS105" i="55"/>
  <c r="EA105" i="55"/>
  <c r="DZ105" i="55"/>
  <c r="EE105" i="55"/>
  <c r="DM105" i="55"/>
  <c r="DR105" i="55"/>
  <c r="DU105" i="55"/>
  <c r="DT105" i="55"/>
  <c r="DY105" i="55"/>
  <c r="ED105" i="55"/>
  <c r="EC105" i="55"/>
  <c r="DV105" i="55"/>
  <c r="DO105" i="55"/>
  <c r="EF105" i="55"/>
  <c r="DN105" i="55"/>
  <c r="EE78" i="5"/>
  <c r="DX134" i="5"/>
  <c r="DR132" i="5"/>
  <c r="DG76" i="5"/>
  <c r="DS78" i="5"/>
  <c r="DL76" i="5"/>
  <c r="DR78" i="5"/>
  <c r="DC78" i="5"/>
  <c r="DO134" i="5"/>
  <c r="DD132" i="5"/>
  <c r="EC134" i="5"/>
  <c r="DS132" i="5"/>
  <c r="DW78" i="5"/>
  <c r="DX78" i="5"/>
  <c r="EF134" i="5"/>
  <c r="DM134" i="5"/>
  <c r="EA134" i="5"/>
  <c r="DT134" i="5"/>
  <c r="DU132" i="5"/>
  <c r="DQ76" i="5"/>
  <c r="DD76" i="5"/>
  <c r="DF76" i="5"/>
  <c r="DQ132" i="5"/>
  <c r="DE76" i="5"/>
  <c r="DP132" i="5"/>
  <c r="EE132" i="5"/>
  <c r="ED76" i="5"/>
  <c r="DJ134" i="5"/>
  <c r="DZ132" i="5"/>
  <c r="DK134" i="5"/>
  <c r="DY132" i="5"/>
  <c r="DK76" i="5"/>
  <c r="EC78" i="5"/>
  <c r="DV134" i="5"/>
  <c r="DI132" i="5"/>
  <c r="DG134" i="5"/>
  <c r="DH132" i="5"/>
  <c r="EB132" i="5"/>
  <c r="DN132" i="5"/>
  <c r="DP78" i="5"/>
  <c r="DP76" i="5"/>
  <c r="DJ78" i="5"/>
  <c r="DJ76" i="5"/>
  <c r="DO78" i="5"/>
  <c r="DO76" i="5"/>
  <c r="EF78" i="5"/>
  <c r="EF76" i="5"/>
  <c r="DI78" i="5"/>
  <c r="DI76" i="5"/>
  <c r="DZ78" i="5"/>
  <c r="DZ76" i="5"/>
  <c r="DH76" i="5"/>
  <c r="DH78" i="5"/>
  <c r="DT76" i="5"/>
  <c r="DT78" i="5"/>
  <c r="EB78" i="5"/>
  <c r="EB76" i="5"/>
  <c r="DU78" i="5"/>
  <c r="DU76" i="5"/>
  <c r="DN76" i="5"/>
  <c r="DN78" i="5"/>
  <c r="DV78" i="5"/>
  <c r="DV76" i="5"/>
  <c r="EA78" i="5"/>
  <c r="EA76" i="5"/>
  <c r="DW134" i="5"/>
  <c r="DW132" i="5"/>
  <c r="DE132" i="5"/>
  <c r="DE134" i="5"/>
  <c r="EB104" i="5"/>
  <c r="EB106" i="5"/>
  <c r="DO106" i="5"/>
  <c r="DO104" i="5"/>
  <c r="DN104" i="5"/>
  <c r="DN106" i="5"/>
  <c r="DT104" i="5"/>
  <c r="DT106" i="5"/>
  <c r="ED104" i="5"/>
  <c r="ED106" i="5"/>
  <c r="DJ106" i="5"/>
  <c r="DJ104" i="5"/>
  <c r="DX106" i="5"/>
  <c r="DX104" i="5"/>
  <c r="DF106" i="5"/>
  <c r="DF104" i="5"/>
  <c r="DQ106" i="5"/>
  <c r="DQ104" i="5"/>
  <c r="DL106" i="5"/>
  <c r="DL104" i="5"/>
  <c r="DV106" i="5"/>
  <c r="DV104" i="5"/>
  <c r="EA106" i="5"/>
  <c r="EA104" i="5"/>
  <c r="DI106" i="5"/>
  <c r="DI104" i="5"/>
  <c r="DH106" i="5"/>
  <c r="DH104" i="5"/>
  <c r="EE106" i="5"/>
  <c r="EE104" i="5"/>
  <c r="DG106" i="5"/>
  <c r="DG104" i="5"/>
  <c r="DS106" i="5"/>
  <c r="DS104" i="5"/>
  <c r="DB104" i="5"/>
  <c r="EF104" i="5"/>
  <c r="EF106" i="5"/>
  <c r="DY106" i="5"/>
  <c r="DY104" i="5"/>
  <c r="DR106" i="5"/>
  <c r="DR104" i="5"/>
  <c r="EC106" i="5"/>
  <c r="EC104" i="5"/>
  <c r="DK106" i="5"/>
  <c r="DK104" i="5"/>
  <c r="DE106" i="5"/>
  <c r="DE104" i="5"/>
  <c r="DW106" i="5"/>
  <c r="DW104" i="5"/>
  <c r="DP104" i="5"/>
  <c r="DP106" i="5"/>
  <c r="DU106" i="5"/>
  <c r="DU104" i="5"/>
  <c r="DD104" i="5"/>
  <c r="DD106" i="5"/>
  <c r="DZ106" i="5"/>
  <c r="DZ104" i="5"/>
  <c r="DM106" i="5"/>
  <c r="DM104" i="5"/>
  <c r="DC132" i="5"/>
  <c r="DC134" i="5"/>
  <c r="DC104" i="5"/>
  <c r="DC106" i="5"/>
  <c r="AE161" i="8"/>
  <c r="AF161" i="8"/>
  <c r="AC106" i="8"/>
  <c r="AD104" i="8"/>
  <c r="AB106" i="8"/>
  <c r="AD106" i="8"/>
  <c r="AB104" i="8"/>
  <c r="AC104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DA167" i="8"/>
  <c r="AD167" i="8"/>
  <c r="AD223" i="8" s="1"/>
  <c r="AC167" i="8"/>
  <c r="AC223" i="8" s="1"/>
  <c r="AB167" i="8"/>
  <c r="AB223" i="8" s="1"/>
  <c r="AD166" i="8"/>
  <c r="AD222" i="8" s="1"/>
  <c r="AC166" i="8"/>
  <c r="AC222" i="8" s="1"/>
  <c r="AB166" i="8"/>
  <c r="AB222" i="8" s="1"/>
  <c r="DA165" i="8"/>
  <c r="AD165" i="8"/>
  <c r="AD221" i="8" s="1"/>
  <c r="AC165" i="8"/>
  <c r="AC221" i="8" s="1"/>
  <c r="AB165" i="8"/>
  <c r="AB221" i="8" s="1"/>
  <c r="AD164" i="8"/>
  <c r="AD220" i="8" s="1"/>
  <c r="AC164" i="8"/>
  <c r="AC220" i="8" s="1"/>
  <c r="AB164" i="8"/>
  <c r="AB220" i="8" s="1"/>
  <c r="N161" i="8"/>
  <c r="N162" i="8" s="1"/>
  <c r="M161" i="8"/>
  <c r="M162" i="8" s="1"/>
  <c r="L161" i="8"/>
  <c r="K161" i="8"/>
  <c r="K162" i="8" s="1"/>
  <c r="J161" i="8"/>
  <c r="J162" i="8" s="1"/>
  <c r="I161" i="8"/>
  <c r="I162" i="8" s="1"/>
  <c r="H161" i="8"/>
  <c r="G161" i="8"/>
  <c r="G162" i="8" s="1"/>
  <c r="F161" i="8"/>
  <c r="F162" i="8" s="1"/>
  <c r="E161" i="8"/>
  <c r="E162" i="8" s="1"/>
  <c r="D161" i="8"/>
  <c r="C161" i="8"/>
  <c r="C162" i="8" s="1"/>
  <c r="B161" i="8"/>
  <c r="B162" i="8" s="1"/>
  <c r="DD77" i="7" l="1"/>
  <c r="AW77" i="7"/>
  <c r="DC77" i="7"/>
  <c r="DS51" i="7"/>
  <c r="DS49" i="7"/>
  <c r="DT51" i="7"/>
  <c r="DT49" i="7"/>
  <c r="DQ51" i="7"/>
  <c r="DQ49" i="7"/>
  <c r="DH51" i="7"/>
  <c r="DH49" i="7"/>
  <c r="DM51" i="7"/>
  <c r="DM49" i="7"/>
  <c r="DN51" i="7"/>
  <c r="DN49" i="7"/>
  <c r="DB78" i="7"/>
  <c r="EA51" i="7"/>
  <c r="EA49" i="7"/>
  <c r="DW51" i="7"/>
  <c r="DW49" i="7"/>
  <c r="DO51" i="7"/>
  <c r="DO49" i="7"/>
  <c r="EC51" i="7"/>
  <c r="EC49" i="7"/>
  <c r="DU51" i="7"/>
  <c r="DU49" i="7"/>
  <c r="DB51" i="7"/>
  <c r="DB49" i="7"/>
  <c r="DG51" i="7"/>
  <c r="DG49" i="7"/>
  <c r="DJ51" i="7"/>
  <c r="DJ49" i="7"/>
  <c r="DF51" i="7"/>
  <c r="DF49" i="7"/>
  <c r="DL51" i="7"/>
  <c r="DL49" i="7"/>
  <c r="DA50" i="7"/>
  <c r="DZ51" i="7"/>
  <c r="DZ49" i="7"/>
  <c r="EE51" i="7"/>
  <c r="EE49" i="7"/>
  <c r="EF51" i="7"/>
  <c r="EF49" i="7"/>
  <c r="DP51" i="7"/>
  <c r="DP49" i="7"/>
  <c r="DC51" i="7"/>
  <c r="DC49" i="7"/>
  <c r="DV51" i="7"/>
  <c r="DV49" i="7"/>
  <c r="DI51" i="7"/>
  <c r="DI49" i="7"/>
  <c r="DK51" i="7"/>
  <c r="DK49" i="7"/>
  <c r="DR51" i="7"/>
  <c r="DR49" i="7"/>
  <c r="DY51" i="7"/>
  <c r="DY49" i="7"/>
  <c r="EB51" i="7"/>
  <c r="EB49" i="7"/>
  <c r="DX51" i="7"/>
  <c r="DX49" i="7"/>
  <c r="DD51" i="7"/>
  <c r="DD49" i="7"/>
  <c r="DE51" i="7"/>
  <c r="DE49" i="7"/>
  <c r="ED51" i="7"/>
  <c r="ED49" i="7"/>
  <c r="BK104" i="5"/>
  <c r="AZ77" i="7"/>
  <c r="AZ78" i="7"/>
  <c r="AZ79" i="7" s="1"/>
  <c r="AX77" i="7"/>
  <c r="AX78" i="7"/>
  <c r="AX79" i="7" s="1"/>
  <c r="DA164" i="8"/>
  <c r="AW220" i="8"/>
  <c r="AW217" i="8" s="1"/>
  <c r="AW216" i="8" s="1"/>
  <c r="DA48" i="8"/>
  <c r="AW48" i="8" s="1"/>
  <c r="DA104" i="8"/>
  <c r="AW104" i="8" s="1"/>
  <c r="AW105" i="8"/>
  <c r="AW106" i="8" s="1"/>
  <c r="DA106" i="8"/>
  <c r="BP189" i="5"/>
  <c r="BR192" i="5"/>
  <c r="BR189" i="5" s="1"/>
  <c r="BR106" i="5"/>
  <c r="BQ193" i="5"/>
  <c r="BQ189" i="5" s="1"/>
  <c r="BO189" i="5"/>
  <c r="BK189" i="5"/>
  <c r="BQ106" i="5"/>
  <c r="BM189" i="5"/>
  <c r="BL189" i="5"/>
  <c r="BP106" i="5"/>
  <c r="BN189" i="5"/>
  <c r="BO106" i="5"/>
  <c r="BN106" i="5"/>
  <c r="BN104" i="5"/>
  <c r="BM106" i="5"/>
  <c r="BM104" i="5"/>
  <c r="BL106" i="5"/>
  <c r="BL104" i="5"/>
  <c r="BJ192" i="5"/>
  <c r="BJ189" i="5" s="1"/>
  <c r="BI193" i="5"/>
  <c r="BI189" i="5" s="1"/>
  <c r="BJ106" i="5"/>
  <c r="BJ104" i="5"/>
  <c r="BF106" i="5"/>
  <c r="BI106" i="5"/>
  <c r="BI104" i="5"/>
  <c r="BH192" i="5"/>
  <c r="BH189" i="5" s="1"/>
  <c r="BH106" i="5"/>
  <c r="BH104" i="5"/>
  <c r="BG193" i="5"/>
  <c r="BG189" i="5" s="1"/>
  <c r="BB104" i="5"/>
  <c r="BF192" i="5"/>
  <c r="BF189" i="5" s="1"/>
  <c r="BG106" i="5"/>
  <c r="BG104" i="5"/>
  <c r="DI77" i="7"/>
  <c r="BE106" i="5"/>
  <c r="BE104" i="5"/>
  <c r="DZ77" i="7"/>
  <c r="BD106" i="5"/>
  <c r="BD104" i="5"/>
  <c r="DN77" i="7"/>
  <c r="BC106" i="5"/>
  <c r="BC104" i="5"/>
  <c r="EA79" i="7"/>
  <c r="DH79" i="7"/>
  <c r="DV79" i="7"/>
  <c r="BA106" i="5"/>
  <c r="BA104" i="5"/>
  <c r="DM77" i="7"/>
  <c r="DQ77" i="7"/>
  <c r="DS77" i="7"/>
  <c r="DP77" i="7"/>
  <c r="DJ77" i="7"/>
  <c r="DU77" i="7"/>
  <c r="EF79" i="7"/>
  <c r="DX77" i="7"/>
  <c r="DT77" i="7"/>
  <c r="DO77" i="7"/>
  <c r="DL77" i="7"/>
  <c r="DF79" i="7"/>
  <c r="EB77" i="7"/>
  <c r="ED79" i="7"/>
  <c r="DW79" i="7"/>
  <c r="DY77" i="7"/>
  <c r="DR77" i="7"/>
  <c r="DK77" i="7"/>
  <c r="DE77" i="7"/>
  <c r="EC77" i="7"/>
  <c r="DG77" i="7"/>
  <c r="EE77" i="7"/>
  <c r="AY106" i="5"/>
  <c r="AY104" i="5"/>
  <c r="AD217" i="8"/>
  <c r="DO218" i="8"/>
  <c r="DJ218" i="8"/>
  <c r="DU218" i="8"/>
  <c r="AG216" i="8"/>
  <c r="AG218" i="8"/>
  <c r="AF218" i="8"/>
  <c r="AF216" i="8"/>
  <c r="AB217" i="8"/>
  <c r="AH216" i="8"/>
  <c r="AH218" i="8"/>
  <c r="AC217" i="8"/>
  <c r="AE216" i="8"/>
  <c r="AE218" i="8"/>
  <c r="AX106" i="5"/>
  <c r="DD188" i="5"/>
  <c r="DD190" i="5"/>
  <c r="DQ218" i="8"/>
  <c r="DH218" i="8"/>
  <c r="DY218" i="8"/>
  <c r="DM218" i="8"/>
  <c r="DR218" i="8"/>
  <c r="DF218" i="8"/>
  <c r="DW218" i="8"/>
  <c r="EF218" i="8"/>
  <c r="DK218" i="8"/>
  <c r="DL218" i="8"/>
  <c r="DP218" i="8"/>
  <c r="DX218" i="8"/>
  <c r="DN218" i="8"/>
  <c r="DT218" i="8"/>
  <c r="DZ218" i="8"/>
  <c r="ED218" i="8"/>
  <c r="EE218" i="8"/>
  <c r="DG218" i="8"/>
  <c r="DE218" i="8"/>
  <c r="DO160" i="8"/>
  <c r="EB160" i="8"/>
  <c r="EB218" i="8"/>
  <c r="DD160" i="8"/>
  <c r="DD218" i="8"/>
  <c r="DI160" i="8"/>
  <c r="DI218" i="8"/>
  <c r="DS160" i="8"/>
  <c r="DS218" i="8"/>
  <c r="EA160" i="8"/>
  <c r="EA218" i="8"/>
  <c r="EC162" i="8"/>
  <c r="EC218" i="8"/>
  <c r="DC162" i="8"/>
  <c r="DC218" i="8"/>
  <c r="DV162" i="8"/>
  <c r="DV218" i="8"/>
  <c r="DF190" i="5"/>
  <c r="DL190" i="5"/>
  <c r="DR188" i="5"/>
  <c r="DX188" i="5"/>
  <c r="ED190" i="5"/>
  <c r="DH190" i="5"/>
  <c r="DG190" i="5"/>
  <c r="EB190" i="5"/>
  <c r="DN190" i="5"/>
  <c r="DY190" i="5"/>
  <c r="DW190" i="5"/>
  <c r="DP188" i="5"/>
  <c r="DJ190" i="5"/>
  <c r="DE188" i="5"/>
  <c r="DK190" i="5"/>
  <c r="EE190" i="5"/>
  <c r="EF188" i="5"/>
  <c r="DQ188" i="5"/>
  <c r="DV188" i="5"/>
  <c r="DT190" i="5"/>
  <c r="EC188" i="5"/>
  <c r="DZ190" i="5"/>
  <c r="DM190" i="5"/>
  <c r="DS190" i="5"/>
  <c r="DI188" i="5"/>
  <c r="DI190" i="5"/>
  <c r="DO190" i="5"/>
  <c r="DO188" i="5"/>
  <c r="DU190" i="5"/>
  <c r="DU188" i="5"/>
  <c r="EA190" i="5"/>
  <c r="EA188" i="5"/>
  <c r="DC190" i="5"/>
  <c r="DG162" i="8"/>
  <c r="DG160" i="8"/>
  <c r="DF104" i="55"/>
  <c r="DZ160" i="8"/>
  <c r="DM162" i="8"/>
  <c r="DM160" i="8"/>
  <c r="DJ162" i="8"/>
  <c r="AH162" i="8"/>
  <c r="DY162" i="8"/>
  <c r="DL160" i="8"/>
  <c r="AH160" i="8"/>
  <c r="DY160" i="8"/>
  <c r="DJ160" i="8"/>
  <c r="DO162" i="8"/>
  <c r="DT160" i="8"/>
  <c r="DT162" i="8"/>
  <c r="DP160" i="8"/>
  <c r="DP162" i="8"/>
  <c r="DF162" i="8"/>
  <c r="DQ162" i="8"/>
  <c r="DW160" i="8"/>
  <c r="DW162" i="8"/>
  <c r="DQ160" i="8"/>
  <c r="DF160" i="8"/>
  <c r="DX162" i="8"/>
  <c r="DX160" i="8"/>
  <c r="DN160" i="8"/>
  <c r="DN162" i="8"/>
  <c r="DA106" i="5"/>
  <c r="EB162" i="8"/>
  <c r="DI162" i="8"/>
  <c r="DS162" i="8"/>
  <c r="EA162" i="8"/>
  <c r="EF160" i="8"/>
  <c r="DC160" i="8"/>
  <c r="DV160" i="8"/>
  <c r="DH162" i="8"/>
  <c r="DR162" i="8"/>
  <c r="DU160" i="8"/>
  <c r="AG160" i="8"/>
  <c r="EE162" i="8"/>
  <c r="EC160" i="8"/>
  <c r="DD162" i="8"/>
  <c r="DK162" i="8"/>
  <c r="AG162" i="8"/>
  <c r="DZ162" i="8"/>
  <c r="DE162" i="8"/>
  <c r="DP106" i="55"/>
  <c r="EB106" i="55"/>
  <c r="DL162" i="8"/>
  <c r="DX104" i="55"/>
  <c r="EE160" i="8"/>
  <c r="DK160" i="8"/>
  <c r="DR160" i="8"/>
  <c r="DW106" i="55"/>
  <c r="ED162" i="8"/>
  <c r="DQ106" i="55"/>
  <c r="DH160" i="8"/>
  <c r="DU162" i="8"/>
  <c r="DE160" i="8"/>
  <c r="EF162" i="8"/>
  <c r="ED160" i="8"/>
  <c r="AD106" i="55"/>
  <c r="AD104" i="55"/>
  <c r="DI106" i="55"/>
  <c r="DI104" i="55"/>
  <c r="AF106" i="55"/>
  <c r="AF104" i="55"/>
  <c r="DJ104" i="55"/>
  <c r="DJ106" i="55"/>
  <c r="DE104" i="55"/>
  <c r="DE106" i="55"/>
  <c r="AH106" i="55"/>
  <c r="AH104" i="55"/>
  <c r="DG106" i="55"/>
  <c r="DL106" i="55"/>
  <c r="DL104" i="55"/>
  <c r="DA106" i="55"/>
  <c r="DD104" i="55"/>
  <c r="DD106" i="55"/>
  <c r="DC106" i="55"/>
  <c r="DC104" i="55"/>
  <c r="DH106" i="55"/>
  <c r="DH104" i="55"/>
  <c r="AB104" i="55"/>
  <c r="AB106" i="55"/>
  <c r="DK106" i="55"/>
  <c r="DK104" i="55"/>
  <c r="AC106" i="55"/>
  <c r="AC104" i="55"/>
  <c r="AG106" i="55"/>
  <c r="AG104" i="55"/>
  <c r="AA106" i="55"/>
  <c r="AA104" i="55"/>
  <c r="AE106" i="55"/>
  <c r="AE104" i="55"/>
  <c r="ED106" i="55"/>
  <c r="ED104" i="55"/>
  <c r="EE106" i="55"/>
  <c r="EE104" i="55"/>
  <c r="DN106" i="55"/>
  <c r="DN104" i="55"/>
  <c r="DY106" i="55"/>
  <c r="DY104" i="55"/>
  <c r="EF104" i="55"/>
  <c r="EF106" i="55"/>
  <c r="DO106" i="55"/>
  <c r="DO104" i="55"/>
  <c r="DZ106" i="55"/>
  <c r="DZ104" i="55"/>
  <c r="DV104" i="55"/>
  <c r="DV106" i="55"/>
  <c r="DT106" i="55"/>
  <c r="DT104" i="55"/>
  <c r="DR106" i="55"/>
  <c r="DR104" i="55"/>
  <c r="EA106" i="55"/>
  <c r="EA104" i="55"/>
  <c r="EC106" i="55"/>
  <c r="EC104" i="55"/>
  <c r="DU104" i="55"/>
  <c r="DU106" i="55"/>
  <c r="DM106" i="55"/>
  <c r="DM104" i="55"/>
  <c r="DS106" i="55"/>
  <c r="DS104" i="55"/>
  <c r="AE160" i="8"/>
  <c r="AE162" i="8"/>
  <c r="AF162" i="8"/>
  <c r="AF160" i="8"/>
  <c r="AB161" i="8"/>
  <c r="AC161" i="8"/>
  <c r="AD161" i="8"/>
  <c r="D162" i="8"/>
  <c r="H162" i="8"/>
  <c r="L162" i="8"/>
  <c r="AA166" i="8"/>
  <c r="AA222" i="8" s="1"/>
  <c r="AA167" i="8"/>
  <c r="AA223" i="8" s="1"/>
  <c r="AA165" i="8"/>
  <c r="AA221" i="8" s="1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AD159" i="8"/>
  <c r="AD215" i="8" s="1"/>
  <c r="AC159" i="8"/>
  <c r="AC215" i="8" s="1"/>
  <c r="DA51" i="7" l="1"/>
  <c r="DA49" i="7"/>
  <c r="DB77" i="7"/>
  <c r="DB79" i="7"/>
  <c r="AW218" i="8"/>
  <c r="AA217" i="8"/>
  <c r="AC216" i="8"/>
  <c r="AC218" i="8"/>
  <c r="AD216" i="8"/>
  <c r="AD218" i="8"/>
  <c r="AC160" i="8"/>
  <c r="AC162" i="8"/>
  <c r="AD160" i="8"/>
  <c r="AD162" i="8"/>
  <c r="AA161" i="8"/>
  <c r="AB159" i="8"/>
  <c r="AB215" i="8" s="1"/>
  <c r="X105" i="8"/>
  <c r="X106" i="8" s="1"/>
  <c r="W105" i="8"/>
  <c r="W106" i="8" s="1"/>
  <c r="V105" i="8"/>
  <c r="V104" i="8" s="1"/>
  <c r="U105" i="8"/>
  <c r="U106" i="8" s="1"/>
  <c r="T105" i="8"/>
  <c r="T106" i="8" s="1"/>
  <c r="S105" i="8"/>
  <c r="S106" i="8" s="1"/>
  <c r="R105" i="8"/>
  <c r="R104" i="8" s="1"/>
  <c r="Q105" i="8"/>
  <c r="Q106" i="8" s="1"/>
  <c r="P105" i="8"/>
  <c r="P106" i="8" s="1"/>
  <c r="O105" i="8"/>
  <c r="O106" i="8" s="1"/>
  <c r="N105" i="8"/>
  <c r="N104" i="8" s="1"/>
  <c r="M105" i="8"/>
  <c r="M106" i="8" s="1"/>
  <c r="L105" i="8"/>
  <c r="L106" i="8" s="1"/>
  <c r="K105" i="8"/>
  <c r="K106" i="8" s="1"/>
  <c r="J105" i="8"/>
  <c r="J104" i="8" s="1"/>
  <c r="I105" i="8"/>
  <c r="I106" i="8" s="1"/>
  <c r="H105" i="8"/>
  <c r="H104" i="8" s="1"/>
  <c r="G105" i="8"/>
  <c r="G106" i="8" s="1"/>
  <c r="F105" i="8"/>
  <c r="F104" i="8" s="1"/>
  <c r="E105" i="8"/>
  <c r="E106" i="8" s="1"/>
  <c r="D105" i="8"/>
  <c r="D104" i="8" s="1"/>
  <c r="C105" i="8"/>
  <c r="C106" i="8" s="1"/>
  <c r="B105" i="8"/>
  <c r="B104" i="8" s="1"/>
  <c r="X49" i="8"/>
  <c r="W49" i="8"/>
  <c r="V49" i="8"/>
  <c r="U49" i="8"/>
  <c r="T49" i="8"/>
  <c r="S49" i="8"/>
  <c r="R49" i="8"/>
  <c r="Q49" i="8"/>
  <c r="P49" i="8"/>
  <c r="O49" i="8"/>
  <c r="O217" i="8" s="1"/>
  <c r="O218" i="8" s="1"/>
  <c r="N49" i="8"/>
  <c r="N50" i="8" s="1"/>
  <c r="M49" i="8"/>
  <c r="M50" i="8" s="1"/>
  <c r="L49" i="8"/>
  <c r="L50" i="8" s="1"/>
  <c r="K49" i="8"/>
  <c r="K48" i="8" s="1"/>
  <c r="J49" i="8"/>
  <c r="J50" i="8" s="1"/>
  <c r="I49" i="8"/>
  <c r="I50" i="8" s="1"/>
  <c r="H49" i="8"/>
  <c r="H50" i="8" s="1"/>
  <c r="G49" i="8"/>
  <c r="G48" i="8" s="1"/>
  <c r="F49" i="8"/>
  <c r="F50" i="8" s="1"/>
  <c r="E49" i="8"/>
  <c r="E50" i="8" s="1"/>
  <c r="D49" i="8"/>
  <c r="D50" i="8" s="1"/>
  <c r="C49" i="8"/>
  <c r="C48" i="8" s="1"/>
  <c r="B49" i="8"/>
  <c r="B50" i="8" s="1"/>
  <c r="N21" i="8"/>
  <c r="N22" i="8" s="1"/>
  <c r="M21" i="8"/>
  <c r="M20" i="8" s="1"/>
  <c r="L21" i="8"/>
  <c r="L20" i="8" s="1"/>
  <c r="K21" i="8"/>
  <c r="K22" i="8" s="1"/>
  <c r="J21" i="8"/>
  <c r="J20" i="8" s="1"/>
  <c r="I21" i="8"/>
  <c r="I22" i="8" s="1"/>
  <c r="H21" i="8"/>
  <c r="H22" i="8" s="1"/>
  <c r="G21" i="8"/>
  <c r="G22" i="8" s="1"/>
  <c r="F21" i="8"/>
  <c r="F20" i="8" s="1"/>
  <c r="E21" i="8"/>
  <c r="E22" i="8" s="1"/>
  <c r="D21" i="8"/>
  <c r="D20" i="8" s="1"/>
  <c r="C21" i="8"/>
  <c r="C22" i="8" s="1"/>
  <c r="B21" i="8"/>
  <c r="B20" i="8" s="1"/>
  <c r="X217" i="8" l="1"/>
  <c r="X218" i="8" s="1"/>
  <c r="W217" i="8"/>
  <c r="W218" i="8" s="1"/>
  <c r="V217" i="8"/>
  <c r="V218" i="8" s="1"/>
  <c r="T217" i="8"/>
  <c r="T218" i="8" s="1"/>
  <c r="T104" i="8"/>
  <c r="AA216" i="8"/>
  <c r="AA218" i="8"/>
  <c r="AB218" i="8"/>
  <c r="AB216" i="8"/>
  <c r="B106" i="8"/>
  <c r="N106" i="8"/>
  <c r="U217" i="8"/>
  <c r="U218" i="8" s="1"/>
  <c r="U104" i="8"/>
  <c r="O48" i="8"/>
  <c r="S217" i="8"/>
  <c r="S218" i="8" s="1"/>
  <c r="I48" i="8"/>
  <c r="F106" i="8"/>
  <c r="R106" i="8"/>
  <c r="J106" i="8"/>
  <c r="AB162" i="8"/>
  <c r="AB160" i="8"/>
  <c r="S48" i="8"/>
  <c r="C50" i="8"/>
  <c r="G50" i="8"/>
  <c r="K50" i="8"/>
  <c r="W48" i="8"/>
  <c r="U48" i="8"/>
  <c r="N20" i="8"/>
  <c r="Q104" i="8"/>
  <c r="R50" i="8"/>
  <c r="R217" i="8"/>
  <c r="R218" i="8" s="1"/>
  <c r="V50" i="8"/>
  <c r="AA160" i="8"/>
  <c r="AA162" i="8"/>
  <c r="B22" i="8"/>
  <c r="F22" i="8"/>
  <c r="J22" i="8"/>
  <c r="Q50" i="8"/>
  <c r="Q217" i="8"/>
  <c r="Q218" i="8" s="1"/>
  <c r="P50" i="8"/>
  <c r="O50" i="8" s="1"/>
  <c r="P217" i="8"/>
  <c r="P218" i="8" s="1"/>
  <c r="T48" i="8"/>
  <c r="X50" i="8"/>
  <c r="W50" i="8" s="1"/>
  <c r="E104" i="8"/>
  <c r="I104" i="8"/>
  <c r="M104" i="8"/>
  <c r="D22" i="8"/>
  <c r="Q48" i="8"/>
  <c r="P104" i="8"/>
  <c r="I20" i="8"/>
  <c r="H20" i="8"/>
  <c r="N48" i="8"/>
  <c r="C20" i="8"/>
  <c r="G20" i="8"/>
  <c r="K20" i="8"/>
  <c r="F48" i="8"/>
  <c r="M48" i="8"/>
  <c r="L104" i="8"/>
  <c r="X104" i="8"/>
  <c r="D106" i="8"/>
  <c r="M22" i="8"/>
  <c r="E20" i="8"/>
  <c r="L22" i="8"/>
  <c r="U50" i="8"/>
  <c r="H106" i="8"/>
  <c r="V48" i="8"/>
  <c r="V216" i="8" s="1"/>
  <c r="V106" i="8"/>
  <c r="E48" i="8"/>
  <c r="J48" i="8"/>
  <c r="B48" i="8"/>
  <c r="R48" i="8"/>
  <c r="R216" i="8" s="1"/>
  <c r="T50" i="8"/>
  <c r="S50" i="8" s="1"/>
  <c r="D48" i="8"/>
  <c r="D216" i="8" s="1"/>
  <c r="H48" i="8"/>
  <c r="L48" i="8"/>
  <c r="P48" i="8"/>
  <c r="X48" i="8"/>
  <c r="D217" i="8"/>
  <c r="D218" i="8" s="1"/>
  <c r="H217" i="8"/>
  <c r="H218" i="8" s="1"/>
  <c r="L217" i="8"/>
  <c r="L218" i="8" s="1"/>
  <c r="C104" i="8"/>
  <c r="G104" i="8"/>
  <c r="K104" i="8"/>
  <c r="O104" i="8"/>
  <c r="O216" i="8" s="1"/>
  <c r="S104" i="8"/>
  <c r="W104" i="8"/>
  <c r="C217" i="8"/>
  <c r="G217" i="8"/>
  <c r="K217" i="8"/>
  <c r="B217" i="8"/>
  <c r="F217" i="8"/>
  <c r="J217" i="8"/>
  <c r="N217" i="8"/>
  <c r="E217" i="8"/>
  <c r="E218" i="8" s="1"/>
  <c r="I217" i="8"/>
  <c r="I218" i="8" s="1"/>
  <c r="M217" i="8"/>
  <c r="M218" i="8" s="1"/>
  <c r="X216" i="8" l="1"/>
  <c r="T216" i="8"/>
  <c r="U216" i="8"/>
  <c r="W216" i="8"/>
  <c r="S216" i="8"/>
  <c r="Q216" i="8"/>
  <c r="H216" i="8"/>
  <c r="E216" i="8"/>
  <c r="K216" i="8"/>
  <c r="J216" i="8" s="1"/>
  <c r="P216" i="8"/>
  <c r="G216" i="8"/>
  <c r="F216" i="8" s="1"/>
  <c r="I216" i="8"/>
  <c r="M216" i="8"/>
  <c r="N216" i="8"/>
  <c r="L216" i="8"/>
  <c r="K218" i="8"/>
  <c r="J218" i="8" s="1"/>
  <c r="N218" i="8"/>
  <c r="C218" i="8"/>
  <c r="B218" i="8" s="1"/>
  <c r="G218" i="8"/>
  <c r="F218" i="8" s="1"/>
  <c r="C216" i="8"/>
  <c r="B216" i="8" s="1"/>
  <c r="M76" i="7"/>
  <c r="L76" i="7"/>
  <c r="K76" i="7"/>
  <c r="J76" i="7"/>
  <c r="I76" i="7"/>
  <c r="H76" i="7"/>
  <c r="G76" i="7"/>
  <c r="F76" i="7"/>
  <c r="E76" i="7"/>
  <c r="D76" i="7"/>
  <c r="C76" i="7"/>
  <c r="B76" i="7"/>
  <c r="AD84" i="7"/>
  <c r="AC84" i="7"/>
  <c r="R84" i="7"/>
  <c r="Q84" i="7"/>
  <c r="P84" i="7"/>
  <c r="O84" i="7"/>
  <c r="N84" i="7"/>
  <c r="K84" i="7"/>
  <c r="G84" i="7"/>
  <c r="C84" i="7"/>
  <c r="AD83" i="7"/>
  <c r="AC83" i="7"/>
  <c r="R83" i="7"/>
  <c r="Q83" i="7"/>
  <c r="P83" i="7"/>
  <c r="O83" i="7"/>
  <c r="N83" i="7"/>
  <c r="M83" i="7"/>
  <c r="K83" i="7"/>
  <c r="I83" i="7"/>
  <c r="H83" i="7"/>
  <c r="G83" i="7"/>
  <c r="E83" i="7"/>
  <c r="C83" i="7"/>
  <c r="AD82" i="7"/>
  <c r="AC82" i="7"/>
  <c r="R82" i="7"/>
  <c r="Q82" i="7"/>
  <c r="P82" i="7"/>
  <c r="O82" i="7"/>
  <c r="N82" i="7"/>
  <c r="M82" i="7"/>
  <c r="L82" i="7"/>
  <c r="K82" i="7"/>
  <c r="I82" i="7"/>
  <c r="G82" i="7"/>
  <c r="F82" i="7"/>
  <c r="E82" i="7"/>
  <c r="C82" i="7"/>
  <c r="AD81" i="7"/>
  <c r="AC81" i="7"/>
  <c r="R81" i="7"/>
  <c r="Q81" i="7"/>
  <c r="P81" i="7"/>
  <c r="N81" i="7"/>
  <c r="M81" i="7"/>
  <c r="L81" i="7"/>
  <c r="J81" i="7"/>
  <c r="H81" i="7"/>
  <c r="F81" i="7"/>
  <c r="D81" i="7"/>
  <c r="B81" i="7"/>
  <c r="AD76" i="7"/>
  <c r="AC76" i="7"/>
  <c r="N22" i="7"/>
  <c r="N21" i="7" s="1"/>
  <c r="M22" i="7"/>
  <c r="M21" i="7" s="1"/>
  <c r="L22" i="7"/>
  <c r="L21" i="7" s="1"/>
  <c r="K22" i="7"/>
  <c r="K21" i="7" s="1"/>
  <c r="J22" i="7"/>
  <c r="J23" i="7" s="1"/>
  <c r="I22" i="7"/>
  <c r="I21" i="7" s="1"/>
  <c r="H22" i="7"/>
  <c r="H21" i="7" s="1"/>
  <c r="G22" i="7"/>
  <c r="G23" i="7" s="1"/>
  <c r="F22" i="7"/>
  <c r="F21" i="7" s="1"/>
  <c r="E22" i="7"/>
  <c r="E21" i="7" s="1"/>
  <c r="D22" i="7"/>
  <c r="D23" i="7" s="1"/>
  <c r="C22" i="7"/>
  <c r="C23" i="7" s="1"/>
  <c r="B22" i="7"/>
  <c r="B23" i="7" s="1"/>
  <c r="DA20" i="7"/>
  <c r="DB56" i="6"/>
  <c r="DB55" i="6"/>
  <c r="DB54" i="6"/>
  <c r="DB53" i="6"/>
  <c r="U50" i="6"/>
  <c r="U51" i="6" s="1"/>
  <c r="T50" i="6"/>
  <c r="T51" i="6" s="1"/>
  <c r="S50" i="6"/>
  <c r="S51" i="6" s="1"/>
  <c r="R50" i="6"/>
  <c r="R51" i="6" s="1"/>
  <c r="Q50" i="6"/>
  <c r="Q51" i="6" s="1"/>
  <c r="P50" i="6"/>
  <c r="P51" i="6" s="1"/>
  <c r="O50" i="6"/>
  <c r="O51" i="6" s="1"/>
  <c r="N50" i="6"/>
  <c r="N51" i="6" s="1"/>
  <c r="M50" i="6"/>
  <c r="M51" i="6" s="1"/>
  <c r="L50" i="6"/>
  <c r="L51" i="6" s="1"/>
  <c r="K50" i="6"/>
  <c r="K51" i="6" s="1"/>
  <c r="J50" i="6"/>
  <c r="J51" i="6" s="1"/>
  <c r="I50" i="6"/>
  <c r="I51" i="6" s="1"/>
  <c r="H50" i="6"/>
  <c r="H51" i="6" s="1"/>
  <c r="G50" i="6"/>
  <c r="G51" i="6" s="1"/>
  <c r="F50" i="6"/>
  <c r="F51" i="6" s="1"/>
  <c r="E50" i="6"/>
  <c r="E51" i="6" s="1"/>
  <c r="D50" i="6"/>
  <c r="D51" i="6" s="1"/>
  <c r="C50" i="6"/>
  <c r="C51" i="6" s="1"/>
  <c r="B50" i="6"/>
  <c r="B51" i="6" s="1"/>
  <c r="DB28" i="6"/>
  <c r="DB27" i="6"/>
  <c r="DB26" i="6"/>
  <c r="DB25" i="6"/>
  <c r="N22" i="6"/>
  <c r="N21" i="6" s="1"/>
  <c r="M22" i="6"/>
  <c r="M23" i="6" s="1"/>
  <c r="L22" i="6"/>
  <c r="L23" i="6" s="1"/>
  <c r="K22" i="6"/>
  <c r="K23" i="6" s="1"/>
  <c r="J22" i="6"/>
  <c r="J21" i="6" s="1"/>
  <c r="I22" i="6"/>
  <c r="I23" i="6" s="1"/>
  <c r="H22" i="6"/>
  <c r="H23" i="6" s="1"/>
  <c r="G22" i="6"/>
  <c r="G23" i="6" s="1"/>
  <c r="F22" i="6"/>
  <c r="F21" i="6" s="1"/>
  <c r="E22" i="6"/>
  <c r="E23" i="6" s="1"/>
  <c r="D22" i="6"/>
  <c r="D23" i="6" s="1"/>
  <c r="C22" i="6"/>
  <c r="C23" i="6" s="1"/>
  <c r="B22" i="6"/>
  <c r="B21" i="6" s="1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DA139" i="5"/>
  <c r="DA138" i="5"/>
  <c r="DA137" i="5"/>
  <c r="DB82" i="6" l="1"/>
  <c r="DB83" i="6"/>
  <c r="DB81" i="6"/>
  <c r="DB84" i="6"/>
  <c r="DA25" i="6"/>
  <c r="DA26" i="6"/>
  <c r="DA27" i="6"/>
  <c r="DA28" i="6"/>
  <c r="O49" i="6"/>
  <c r="BE22" i="6"/>
  <c r="DA48" i="6"/>
  <c r="DA55" i="6"/>
  <c r="DA83" i="6" s="1"/>
  <c r="DA54" i="6"/>
  <c r="DA82" i="6" s="1"/>
  <c r="DA56" i="6"/>
  <c r="DA84" i="6" s="1"/>
  <c r="BD22" i="6"/>
  <c r="DA53" i="6"/>
  <c r="DA81" i="6" s="1"/>
  <c r="BC22" i="6"/>
  <c r="BC23" i="6" s="1"/>
  <c r="BB22" i="6"/>
  <c r="BB23" i="6" s="1"/>
  <c r="BA22" i="6"/>
  <c r="BA23" i="6" s="1"/>
  <c r="DA76" i="7"/>
  <c r="AY22" i="6"/>
  <c r="AY23" i="6" s="1"/>
  <c r="DA136" i="5"/>
  <c r="DB133" i="5"/>
  <c r="J21" i="7"/>
  <c r="AX23" i="6"/>
  <c r="DA82" i="7"/>
  <c r="DA83" i="7"/>
  <c r="DA84" i="7"/>
  <c r="DA25" i="7"/>
  <c r="BR76" i="7"/>
  <c r="M21" i="6"/>
  <c r="K189" i="5"/>
  <c r="K188" i="5" s="1"/>
  <c r="B189" i="5"/>
  <c r="B190" i="5" s="1"/>
  <c r="H189" i="5"/>
  <c r="H188" i="5" s="1"/>
  <c r="N189" i="5"/>
  <c r="N190" i="5" s="1"/>
  <c r="J23" i="6"/>
  <c r="D189" i="5"/>
  <c r="D188" i="5" s="1"/>
  <c r="C189" i="5"/>
  <c r="C188" i="5" s="1"/>
  <c r="K49" i="6"/>
  <c r="J49" i="6" s="1"/>
  <c r="B21" i="7"/>
  <c r="R78" i="7"/>
  <c r="R79" i="7" s="1"/>
  <c r="G189" i="5"/>
  <c r="G188" i="5" s="1"/>
  <c r="D49" i="6"/>
  <c r="M189" i="5"/>
  <c r="M188" i="5" s="1"/>
  <c r="L189" i="5"/>
  <c r="L188" i="5" s="1"/>
  <c r="B23" i="6"/>
  <c r="N23" i="6"/>
  <c r="F23" i="6"/>
  <c r="Q78" i="7"/>
  <c r="Q79" i="7" s="1"/>
  <c r="F189" i="5"/>
  <c r="E189" i="5" s="1"/>
  <c r="E188" i="5" s="1"/>
  <c r="K21" i="6"/>
  <c r="F23" i="7"/>
  <c r="E23" i="7" s="1"/>
  <c r="C21" i="6"/>
  <c r="N49" i="6"/>
  <c r="J189" i="5"/>
  <c r="I189" i="5" s="1"/>
  <c r="I188" i="5" s="1"/>
  <c r="T49" i="6"/>
  <c r="P78" i="7"/>
  <c r="O81" i="7"/>
  <c r="O78" i="7" s="1"/>
  <c r="AC78" i="7"/>
  <c r="AC79" i="7" s="1"/>
  <c r="K23" i="7"/>
  <c r="AD78" i="7"/>
  <c r="AD79" i="7" s="1"/>
  <c r="I21" i="6"/>
  <c r="E49" i="6"/>
  <c r="I49" i="6"/>
  <c r="G21" i="6"/>
  <c r="G49" i="6"/>
  <c r="S49" i="6"/>
  <c r="R49" i="6" s="1"/>
  <c r="C49" i="6"/>
  <c r="E21" i="6"/>
  <c r="H49" i="6"/>
  <c r="P49" i="6"/>
  <c r="D21" i="6"/>
  <c r="H21" i="6"/>
  <c r="L21" i="6"/>
  <c r="F49" i="6"/>
  <c r="L49" i="6"/>
  <c r="Q49" i="6"/>
  <c r="B49" i="6"/>
  <c r="M49" i="6"/>
  <c r="C21" i="7"/>
  <c r="G21" i="7"/>
  <c r="H23" i="7"/>
  <c r="L23" i="7"/>
  <c r="D21" i="7"/>
  <c r="I23" i="7"/>
  <c r="N23" i="7"/>
  <c r="M23" i="7" s="1"/>
  <c r="G81" i="7"/>
  <c r="J82" i="7"/>
  <c r="F84" i="7"/>
  <c r="E84" i="7" s="1"/>
  <c r="D84" i="7" s="1"/>
  <c r="J84" i="7"/>
  <c r="I84" i="7" s="1"/>
  <c r="H84" i="7" s="1"/>
  <c r="M84" i="7"/>
  <c r="L84" i="7" s="1"/>
  <c r="D82" i="7"/>
  <c r="H82" i="7"/>
  <c r="B82" i="7"/>
  <c r="B84" i="7"/>
  <c r="B83" i="7"/>
  <c r="F83" i="7"/>
  <c r="J83" i="7"/>
  <c r="E81" i="7"/>
  <c r="I81" i="7"/>
  <c r="DB50" i="6"/>
  <c r="D83" i="7"/>
  <c r="L83" i="7"/>
  <c r="L78" i="7" s="1"/>
  <c r="C81" i="7"/>
  <c r="K81" i="7"/>
  <c r="DB22" i="6"/>
  <c r="DB23" i="6" s="1"/>
  <c r="N133" i="5"/>
  <c r="N134" i="5" s="1"/>
  <c r="M133" i="5"/>
  <c r="M134" i="5" s="1"/>
  <c r="L133" i="5"/>
  <c r="L134" i="5" s="1"/>
  <c r="K133" i="5"/>
  <c r="J133" i="5"/>
  <c r="J134" i="5" s="1"/>
  <c r="I133" i="5"/>
  <c r="I134" i="5" s="1"/>
  <c r="H133" i="5"/>
  <c r="H134" i="5" s="1"/>
  <c r="G133" i="5"/>
  <c r="F133" i="5"/>
  <c r="F134" i="5" s="1"/>
  <c r="E133" i="5"/>
  <c r="E134" i="5" s="1"/>
  <c r="D133" i="5"/>
  <c r="D134" i="5" s="1"/>
  <c r="C133" i="5"/>
  <c r="B133" i="5"/>
  <c r="B134" i="5" s="1"/>
  <c r="DB78" i="6" l="1"/>
  <c r="K190" i="5"/>
  <c r="D190" i="5"/>
  <c r="DA22" i="6"/>
  <c r="DA23" i="6" s="1"/>
  <c r="DB51" i="6"/>
  <c r="BQ23" i="7"/>
  <c r="BP76" i="7"/>
  <c r="BQ76" i="7"/>
  <c r="BO23" i="7"/>
  <c r="BN76" i="7"/>
  <c r="BO76" i="7"/>
  <c r="BM133" i="5"/>
  <c r="BM22" i="7"/>
  <c r="BM23" i="7" s="1"/>
  <c r="BN22" i="7"/>
  <c r="BL76" i="7"/>
  <c r="BM76" i="7"/>
  <c r="BK133" i="5"/>
  <c r="BL133" i="5"/>
  <c r="BK22" i="7"/>
  <c r="BK23" i="7" s="1"/>
  <c r="BL22" i="7"/>
  <c r="BJ76" i="7"/>
  <c r="BK76" i="7"/>
  <c r="BI133" i="5"/>
  <c r="BJ133" i="5"/>
  <c r="BI22" i="7"/>
  <c r="BI23" i="7" s="1"/>
  <c r="BJ22" i="7"/>
  <c r="BH76" i="7"/>
  <c r="BI76" i="7"/>
  <c r="BG133" i="5"/>
  <c r="BH133" i="5"/>
  <c r="BG22" i="7"/>
  <c r="BG23" i="7" s="1"/>
  <c r="BH22" i="7"/>
  <c r="BF76" i="7"/>
  <c r="BG76" i="7"/>
  <c r="BE133" i="5"/>
  <c r="BF133" i="5"/>
  <c r="BE22" i="7"/>
  <c r="BE23" i="7" s="1"/>
  <c r="BF22" i="7"/>
  <c r="BE23" i="6"/>
  <c r="BE21" i="6"/>
  <c r="BC22" i="7"/>
  <c r="BC23" i="7" s="1"/>
  <c r="BD22" i="7"/>
  <c r="BD23" i="6"/>
  <c r="BD21" i="6"/>
  <c r="DA50" i="6"/>
  <c r="BC133" i="5"/>
  <c r="BD133" i="5"/>
  <c r="BC21" i="6"/>
  <c r="BA22" i="7"/>
  <c r="BA21" i="7" s="1"/>
  <c r="BB22" i="7"/>
  <c r="BB21" i="6"/>
  <c r="BA133" i="5"/>
  <c r="BA21" i="6"/>
  <c r="AY22" i="7"/>
  <c r="AY21" i="7" s="1"/>
  <c r="AY21" i="6"/>
  <c r="J190" i="5"/>
  <c r="I190" i="5" s="1"/>
  <c r="H190" i="5" s="1"/>
  <c r="DA133" i="5"/>
  <c r="AY133" i="5"/>
  <c r="DA22" i="7"/>
  <c r="DA23" i="7" s="1"/>
  <c r="L190" i="5"/>
  <c r="N188" i="5"/>
  <c r="B188" i="5"/>
  <c r="C190" i="5"/>
  <c r="DA81" i="7"/>
  <c r="Q77" i="7"/>
  <c r="BR83" i="7"/>
  <c r="R77" i="7"/>
  <c r="G190" i="5"/>
  <c r="F188" i="5"/>
  <c r="K134" i="5"/>
  <c r="M190" i="5"/>
  <c r="G134" i="5"/>
  <c r="J188" i="5"/>
  <c r="C134" i="5"/>
  <c r="F190" i="5"/>
  <c r="E190" i="5" s="1"/>
  <c r="O79" i="7"/>
  <c r="O77" i="7"/>
  <c r="P79" i="7"/>
  <c r="P77" i="7"/>
  <c r="D78" i="7"/>
  <c r="D79" i="7" s="1"/>
  <c r="F78" i="7"/>
  <c r="F79" i="7" s="1"/>
  <c r="J78" i="7"/>
  <c r="J79" i="7" s="1"/>
  <c r="N78" i="7"/>
  <c r="N79" i="7" s="1"/>
  <c r="DB49" i="6"/>
  <c r="B78" i="7"/>
  <c r="B79" i="7" s="1"/>
  <c r="E78" i="7"/>
  <c r="K78" i="7"/>
  <c r="L79" i="7"/>
  <c r="M78" i="7"/>
  <c r="I78" i="7"/>
  <c r="C78" i="7"/>
  <c r="DB21" i="6"/>
  <c r="N132" i="5"/>
  <c r="M132" i="5" s="1"/>
  <c r="L132" i="5" s="1"/>
  <c r="K132" i="5"/>
  <c r="J132" i="5"/>
  <c r="I132" i="5" s="1"/>
  <c r="H132" i="5" s="1"/>
  <c r="G132" i="5"/>
  <c r="F132" i="5"/>
  <c r="E132" i="5" s="1"/>
  <c r="D132" i="5" s="1"/>
  <c r="C132" i="5"/>
  <c r="B132" i="5"/>
  <c r="DA131" i="5"/>
  <c r="N105" i="5"/>
  <c r="N106" i="5" s="1"/>
  <c r="M105" i="5"/>
  <c r="M106" i="5" s="1"/>
  <c r="L105" i="5"/>
  <c r="L104" i="5" s="1"/>
  <c r="K105" i="5"/>
  <c r="K106" i="5" s="1"/>
  <c r="J105" i="5"/>
  <c r="J106" i="5" s="1"/>
  <c r="I105" i="5"/>
  <c r="I106" i="5" s="1"/>
  <c r="H105" i="5"/>
  <c r="H104" i="5" s="1"/>
  <c r="G105" i="5"/>
  <c r="G106" i="5" s="1"/>
  <c r="F105" i="5"/>
  <c r="F106" i="5" s="1"/>
  <c r="E105" i="5"/>
  <c r="E106" i="5" s="1"/>
  <c r="D105" i="5"/>
  <c r="D104" i="5" s="1"/>
  <c r="C105" i="5"/>
  <c r="C106" i="5" s="1"/>
  <c r="B105" i="5"/>
  <c r="B106" i="5" s="1"/>
  <c r="DA82" i="5"/>
  <c r="DA81" i="5"/>
  <c r="DB80" i="5"/>
  <c r="DA80" i="5" s="1"/>
  <c r="N77" i="5"/>
  <c r="N78" i="5" s="1"/>
  <c r="M77" i="5"/>
  <c r="M78" i="5" s="1"/>
  <c r="L77" i="5"/>
  <c r="L76" i="5" s="1"/>
  <c r="K77" i="5"/>
  <c r="K78" i="5" s="1"/>
  <c r="J77" i="5"/>
  <c r="J78" i="5" s="1"/>
  <c r="I77" i="5"/>
  <c r="I78" i="5" s="1"/>
  <c r="H77" i="5"/>
  <c r="H76" i="5" s="1"/>
  <c r="G77" i="5"/>
  <c r="G78" i="5" s="1"/>
  <c r="F77" i="5"/>
  <c r="F78" i="5" s="1"/>
  <c r="E77" i="5"/>
  <c r="E78" i="5" s="1"/>
  <c r="D77" i="5"/>
  <c r="D76" i="5" s="1"/>
  <c r="C77" i="5"/>
  <c r="C78" i="5" s="1"/>
  <c r="B77" i="5"/>
  <c r="B78" i="5" s="1"/>
  <c r="DA75" i="5"/>
  <c r="DA55" i="5"/>
  <c r="DB52" i="5"/>
  <c r="N49" i="5"/>
  <c r="N48" i="5" s="1"/>
  <c r="M49" i="5"/>
  <c r="M50" i="5" s="1"/>
  <c r="L49" i="5"/>
  <c r="L50" i="5" s="1"/>
  <c r="K49" i="5"/>
  <c r="K50" i="5" s="1"/>
  <c r="J49" i="5"/>
  <c r="J48" i="5" s="1"/>
  <c r="I49" i="5"/>
  <c r="I50" i="5" s="1"/>
  <c r="H49" i="5"/>
  <c r="H50" i="5" s="1"/>
  <c r="G49" i="5"/>
  <c r="G50" i="5" s="1"/>
  <c r="F49" i="5"/>
  <c r="F48" i="5" s="1"/>
  <c r="E49" i="5"/>
  <c r="E50" i="5" s="1"/>
  <c r="D49" i="5"/>
  <c r="D50" i="5" s="1"/>
  <c r="C49" i="5"/>
  <c r="C50" i="5" s="1"/>
  <c r="B49" i="5"/>
  <c r="B48" i="5" s="1"/>
  <c r="DA47" i="5"/>
  <c r="DB77" i="6" l="1"/>
  <c r="DA77" i="6" s="1"/>
  <c r="DA78" i="6"/>
  <c r="DA79" i="6" s="1"/>
  <c r="DB79" i="6"/>
  <c r="DA52" i="5"/>
  <c r="BR50" i="5" s="1"/>
  <c r="DA21" i="6"/>
  <c r="DA51" i="6"/>
  <c r="BG21" i="7"/>
  <c r="BR134" i="5"/>
  <c r="BR23" i="7"/>
  <c r="BQ50" i="5"/>
  <c r="BQ134" i="5"/>
  <c r="BP83" i="7"/>
  <c r="BQ83" i="7"/>
  <c r="BM21" i="7"/>
  <c r="BO50" i="5"/>
  <c r="BP50" i="5"/>
  <c r="BP134" i="5"/>
  <c r="BP23" i="7"/>
  <c r="BO134" i="5"/>
  <c r="BN83" i="7"/>
  <c r="BO83" i="7"/>
  <c r="BM132" i="5"/>
  <c r="BM49" i="5"/>
  <c r="BM50" i="5" s="1"/>
  <c r="BN49" i="5"/>
  <c r="BN50" i="5" s="1"/>
  <c r="BN133" i="5"/>
  <c r="BN134" i="5" s="1"/>
  <c r="BI21" i="7"/>
  <c r="BK21" i="7"/>
  <c r="BN23" i="7"/>
  <c r="BN21" i="7"/>
  <c r="BM134" i="5"/>
  <c r="BL83" i="7"/>
  <c r="BM83" i="7"/>
  <c r="BK132" i="5"/>
  <c r="BL132" i="5"/>
  <c r="BL134" i="5"/>
  <c r="BK49" i="5"/>
  <c r="BK48" i="5" s="1"/>
  <c r="BL49" i="5"/>
  <c r="BL50" i="5" s="1"/>
  <c r="BL23" i="7"/>
  <c r="BL21" i="7"/>
  <c r="BK134" i="5"/>
  <c r="BJ83" i="7"/>
  <c r="BK83" i="7"/>
  <c r="BI50" i="5"/>
  <c r="BJ49" i="5"/>
  <c r="BJ50" i="5" s="1"/>
  <c r="BI132" i="5"/>
  <c r="BJ132" i="5"/>
  <c r="BJ23" i="7"/>
  <c r="BJ21" i="7"/>
  <c r="G76" i="5"/>
  <c r="BI134" i="5"/>
  <c r="BH83" i="7"/>
  <c r="BI83" i="7"/>
  <c r="BG49" i="5"/>
  <c r="BG50" i="5" s="1"/>
  <c r="BH49" i="5"/>
  <c r="BH50" i="5" s="1"/>
  <c r="BH134" i="5"/>
  <c r="BG132" i="5"/>
  <c r="BH132" i="5"/>
  <c r="BE21" i="7"/>
  <c r="BH23" i="7"/>
  <c r="BH21" i="7"/>
  <c r="BG134" i="5"/>
  <c r="BF83" i="7"/>
  <c r="BG83" i="7"/>
  <c r="BE132" i="5"/>
  <c r="BF132" i="5"/>
  <c r="BE49" i="5"/>
  <c r="BE50" i="5" s="1"/>
  <c r="BF49" i="5"/>
  <c r="BF50" i="5" s="1"/>
  <c r="BF134" i="5"/>
  <c r="BF23" i="7"/>
  <c r="BF21" i="7"/>
  <c r="BC21" i="7"/>
  <c r="BE134" i="5"/>
  <c r="BD23" i="7"/>
  <c r="BD21" i="7"/>
  <c r="DA49" i="6"/>
  <c r="BC132" i="5"/>
  <c r="BD132" i="5"/>
  <c r="BD134" i="5"/>
  <c r="BD49" i="5"/>
  <c r="BD50" i="5" s="1"/>
  <c r="BA23" i="7"/>
  <c r="BC134" i="5"/>
  <c r="BB23" i="7"/>
  <c r="BB21" i="7"/>
  <c r="BA49" i="5"/>
  <c r="BA50" i="5" s="1"/>
  <c r="BB49" i="5"/>
  <c r="BB50" i="5" s="1"/>
  <c r="BA132" i="5"/>
  <c r="BB132" i="5"/>
  <c r="BB134" i="5"/>
  <c r="BA134" i="5"/>
  <c r="AY23" i="7"/>
  <c r="DA78" i="7"/>
  <c r="DA77" i="7" s="1"/>
  <c r="AY49" i="5"/>
  <c r="AY48" i="5" s="1"/>
  <c r="AY132" i="5"/>
  <c r="AY134" i="5"/>
  <c r="DB132" i="5"/>
  <c r="DA21" i="7"/>
  <c r="DA132" i="5"/>
  <c r="DA134" i="5"/>
  <c r="C76" i="5"/>
  <c r="DB134" i="5"/>
  <c r="I48" i="5"/>
  <c r="H48" i="5" s="1"/>
  <c r="G48" i="5" s="1"/>
  <c r="C104" i="5"/>
  <c r="B104" i="5" s="1"/>
  <c r="M48" i="5"/>
  <c r="L48" i="5" s="1"/>
  <c r="K48" i="5" s="1"/>
  <c r="N76" i="5"/>
  <c r="K104" i="5"/>
  <c r="J104" i="5" s="1"/>
  <c r="F77" i="7"/>
  <c r="B76" i="5"/>
  <c r="G104" i="5"/>
  <c r="F104" i="5" s="1"/>
  <c r="D78" i="5"/>
  <c r="H78" i="5"/>
  <c r="L78" i="5"/>
  <c r="F76" i="5"/>
  <c r="I104" i="5"/>
  <c r="D106" i="5"/>
  <c r="H106" i="5"/>
  <c r="L106" i="5"/>
  <c r="E48" i="5"/>
  <c r="D48" i="5" s="1"/>
  <c r="C48" i="5" s="1"/>
  <c r="B50" i="5"/>
  <c r="F50" i="5"/>
  <c r="J50" i="5"/>
  <c r="N50" i="5"/>
  <c r="K76" i="5"/>
  <c r="J76" i="5" s="1"/>
  <c r="I76" i="5" s="1"/>
  <c r="E76" i="5"/>
  <c r="M76" i="5"/>
  <c r="E104" i="5"/>
  <c r="N104" i="5"/>
  <c r="M104" i="5" s="1"/>
  <c r="C79" i="7"/>
  <c r="C77" i="7"/>
  <c r="B77" i="7" s="1"/>
  <c r="H78" i="7"/>
  <c r="I79" i="7"/>
  <c r="I77" i="7"/>
  <c r="K79" i="7"/>
  <c r="K77" i="7"/>
  <c r="J77" i="7" s="1"/>
  <c r="E79" i="7"/>
  <c r="E77" i="7"/>
  <c r="D77" i="7" s="1"/>
  <c r="N77" i="7"/>
  <c r="M79" i="7"/>
  <c r="M77" i="7"/>
  <c r="L77" i="7" s="1"/>
  <c r="DB49" i="5"/>
  <c r="DB48" i="5" s="1"/>
  <c r="DB24" i="5"/>
  <c r="DB192" i="5" s="1"/>
  <c r="DA192" i="5" s="1"/>
  <c r="DA189" i="5" s="1"/>
  <c r="N21" i="5"/>
  <c r="N22" i="5" s="1"/>
  <c r="M21" i="5"/>
  <c r="M22" i="5" s="1"/>
  <c r="L21" i="5"/>
  <c r="L22" i="5" s="1"/>
  <c r="K21" i="5"/>
  <c r="K20" i="5" s="1"/>
  <c r="J21" i="5"/>
  <c r="J22" i="5" s="1"/>
  <c r="I21" i="5"/>
  <c r="I22" i="5" s="1"/>
  <c r="H21" i="5"/>
  <c r="H22" i="5" s="1"/>
  <c r="G21" i="5"/>
  <c r="G20" i="5" s="1"/>
  <c r="F21" i="5"/>
  <c r="F22" i="5" s="1"/>
  <c r="E21" i="5"/>
  <c r="E22" i="5" s="1"/>
  <c r="D21" i="5"/>
  <c r="D22" i="5" s="1"/>
  <c r="C21" i="5"/>
  <c r="C20" i="5" s="1"/>
  <c r="B21" i="5"/>
  <c r="B22" i="5" s="1"/>
  <c r="DA19" i="5"/>
  <c r="M223" i="1"/>
  <c r="L223" i="1"/>
  <c r="K223" i="1"/>
  <c r="J223" i="1"/>
  <c r="I223" i="1"/>
  <c r="H223" i="1"/>
  <c r="M222" i="1"/>
  <c r="L222" i="1"/>
  <c r="K222" i="1"/>
  <c r="J222" i="1"/>
  <c r="I222" i="1"/>
  <c r="H222" i="1"/>
  <c r="M221" i="1"/>
  <c r="L221" i="1"/>
  <c r="K221" i="1"/>
  <c r="J221" i="1"/>
  <c r="I221" i="1"/>
  <c r="H221" i="1"/>
  <c r="M220" i="1"/>
  <c r="L220" i="1"/>
  <c r="K220" i="1"/>
  <c r="J220" i="1"/>
  <c r="I220" i="1"/>
  <c r="H220" i="1"/>
  <c r="M215" i="1"/>
  <c r="L215" i="1"/>
  <c r="K215" i="1"/>
  <c r="J215" i="1"/>
  <c r="I215" i="1"/>
  <c r="H215" i="1"/>
  <c r="Y161" i="1"/>
  <c r="Y162" i="1" s="1"/>
  <c r="BM103" i="42"/>
  <c r="BL103" i="42"/>
  <c r="BK103" i="42"/>
  <c r="BJ103" i="42"/>
  <c r="BI103" i="42"/>
  <c r="BH103" i="42"/>
  <c r="BG103" i="42"/>
  <c r="BF103" i="42"/>
  <c r="BE103" i="42"/>
  <c r="BD103" i="42"/>
  <c r="BC103" i="42"/>
  <c r="BB103" i="42"/>
  <c r="BA103" i="42"/>
  <c r="AZ103" i="42"/>
  <c r="AY103" i="42"/>
  <c r="AX103" i="42"/>
  <c r="AW103" i="42"/>
  <c r="AV103" i="42"/>
  <c r="AU103" i="42"/>
  <c r="AT103" i="42"/>
  <c r="AS103" i="42"/>
  <c r="AR103" i="42"/>
  <c r="AQ103" i="42"/>
  <c r="AP103" i="42"/>
  <c r="AO103" i="42"/>
  <c r="AN103" i="42"/>
  <c r="AM103" i="42"/>
  <c r="AL103" i="42"/>
  <c r="AK103" i="42"/>
  <c r="AJ103" i="42"/>
  <c r="AI103" i="42"/>
  <c r="BM102" i="42"/>
  <c r="BL102" i="42"/>
  <c r="BK102" i="42"/>
  <c r="BJ102" i="42"/>
  <c r="BI102" i="42"/>
  <c r="BH102" i="42"/>
  <c r="BG102" i="42"/>
  <c r="BF102" i="42"/>
  <c r="BE102" i="42"/>
  <c r="BD102" i="42"/>
  <c r="BC102" i="42"/>
  <c r="BB102" i="42"/>
  <c r="BA102" i="42"/>
  <c r="AZ102" i="42"/>
  <c r="AY102" i="42"/>
  <c r="AX102" i="42"/>
  <c r="AW102" i="42"/>
  <c r="AV102" i="42"/>
  <c r="AU102" i="42"/>
  <c r="AT102" i="42"/>
  <c r="AS102" i="42"/>
  <c r="AR102" i="42"/>
  <c r="AQ102" i="42"/>
  <c r="AP102" i="42"/>
  <c r="AO102" i="42"/>
  <c r="AN102" i="42"/>
  <c r="AM102" i="42"/>
  <c r="AL102" i="42"/>
  <c r="AK102" i="42"/>
  <c r="AJ102" i="42"/>
  <c r="AI102" i="42"/>
  <c r="BM101" i="42"/>
  <c r="BL101" i="42"/>
  <c r="BK101" i="42"/>
  <c r="BJ101" i="42"/>
  <c r="BI101" i="42"/>
  <c r="BH101" i="42"/>
  <c r="BG101" i="42"/>
  <c r="BF101" i="42"/>
  <c r="BE101" i="42"/>
  <c r="BD101" i="42"/>
  <c r="BC101" i="42"/>
  <c r="BB101" i="42"/>
  <c r="BA101" i="42"/>
  <c r="AZ101" i="42"/>
  <c r="AY101" i="42"/>
  <c r="AX101" i="42"/>
  <c r="AW101" i="42"/>
  <c r="AV101" i="42"/>
  <c r="AU101" i="42"/>
  <c r="AT101" i="42"/>
  <c r="AS101" i="42"/>
  <c r="AR101" i="42"/>
  <c r="AQ101" i="42"/>
  <c r="AP101" i="42"/>
  <c r="AO101" i="42"/>
  <c r="AN101" i="42"/>
  <c r="AM101" i="42"/>
  <c r="AL101" i="42"/>
  <c r="AK101" i="42"/>
  <c r="AJ101" i="42"/>
  <c r="AI101" i="42"/>
  <c r="BM100" i="42"/>
  <c r="BL100" i="42"/>
  <c r="BK100" i="42"/>
  <c r="BJ100" i="42"/>
  <c r="BI100" i="42"/>
  <c r="BH100" i="42"/>
  <c r="BG100" i="42"/>
  <c r="BF100" i="42"/>
  <c r="BE100" i="42"/>
  <c r="BD100" i="42"/>
  <c r="BC100" i="42"/>
  <c r="BB100" i="42"/>
  <c r="BA100" i="42"/>
  <c r="AZ100" i="42"/>
  <c r="AY100" i="42"/>
  <c r="AX100" i="42"/>
  <c r="AW100" i="42"/>
  <c r="AV100" i="42"/>
  <c r="AU100" i="42"/>
  <c r="AT100" i="42"/>
  <c r="AS100" i="42"/>
  <c r="AR100" i="42"/>
  <c r="AQ100" i="42"/>
  <c r="AP100" i="42"/>
  <c r="AO100" i="42"/>
  <c r="AN100" i="42"/>
  <c r="AM100" i="42"/>
  <c r="AL100" i="42"/>
  <c r="AK100" i="42"/>
  <c r="AJ100" i="42"/>
  <c r="AI100" i="42"/>
  <c r="M97" i="42"/>
  <c r="M98" i="42" s="1"/>
  <c r="L97" i="42"/>
  <c r="L98" i="42" s="1"/>
  <c r="K97" i="42"/>
  <c r="K98" i="42" s="1"/>
  <c r="J97" i="42"/>
  <c r="J98" i="42" s="1"/>
  <c r="I97" i="42"/>
  <c r="I98" i="42" s="1"/>
  <c r="H97" i="42"/>
  <c r="H98" i="42" s="1"/>
  <c r="G97" i="42"/>
  <c r="G98" i="42" s="1"/>
  <c r="F97" i="42"/>
  <c r="F98" i="42" s="1"/>
  <c r="E97" i="42"/>
  <c r="E98" i="42" s="1"/>
  <c r="C97" i="42"/>
  <c r="C98" i="42" s="1"/>
  <c r="B97" i="42"/>
  <c r="B98" i="42" s="1"/>
  <c r="BM96" i="42"/>
  <c r="BL96" i="42"/>
  <c r="BK96" i="42"/>
  <c r="BJ96" i="42"/>
  <c r="BI96" i="42"/>
  <c r="BH96" i="42"/>
  <c r="BG96" i="42"/>
  <c r="BF96" i="42"/>
  <c r="BE96" i="42"/>
  <c r="BD96" i="42"/>
  <c r="BC96" i="42"/>
  <c r="BB96" i="42"/>
  <c r="BA96" i="42"/>
  <c r="AZ96" i="42"/>
  <c r="AY96" i="42"/>
  <c r="AX96" i="42"/>
  <c r="AW96" i="42"/>
  <c r="AV96" i="42"/>
  <c r="AU96" i="42"/>
  <c r="AT96" i="42"/>
  <c r="AS96" i="42"/>
  <c r="AR96" i="42"/>
  <c r="AQ96" i="42"/>
  <c r="AP96" i="42"/>
  <c r="AO96" i="42"/>
  <c r="AN96" i="42"/>
  <c r="AM96" i="42"/>
  <c r="AL96" i="42"/>
  <c r="AK96" i="42"/>
  <c r="AJ96" i="42"/>
  <c r="AI96" i="42"/>
  <c r="BM51" i="42"/>
  <c r="BL51" i="42"/>
  <c r="BK51" i="42"/>
  <c r="BJ51" i="42"/>
  <c r="BI51" i="42"/>
  <c r="BH51" i="42"/>
  <c r="BG51" i="42"/>
  <c r="BF51" i="42"/>
  <c r="BE51" i="42"/>
  <c r="BD51" i="42"/>
  <c r="BC51" i="42"/>
  <c r="BB51" i="42"/>
  <c r="BA51" i="42"/>
  <c r="AZ51" i="42"/>
  <c r="AY51" i="42"/>
  <c r="AX51" i="42"/>
  <c r="AW51" i="42"/>
  <c r="AV51" i="42"/>
  <c r="AU51" i="42"/>
  <c r="AT51" i="42"/>
  <c r="AS51" i="42"/>
  <c r="AR51" i="42"/>
  <c r="AQ51" i="42"/>
  <c r="AP51" i="42"/>
  <c r="AO51" i="42"/>
  <c r="AN51" i="42"/>
  <c r="AM51" i="42"/>
  <c r="AL51" i="42"/>
  <c r="AK51" i="42"/>
  <c r="AJ51" i="42"/>
  <c r="AI51" i="42"/>
  <c r="BM50" i="42"/>
  <c r="BL50" i="42"/>
  <c r="BK50" i="42"/>
  <c r="BJ50" i="42"/>
  <c r="BI50" i="42"/>
  <c r="BH50" i="42"/>
  <c r="BG50" i="42"/>
  <c r="BF50" i="42"/>
  <c r="BE50" i="42"/>
  <c r="BD50" i="42"/>
  <c r="BC50" i="42"/>
  <c r="BB50" i="42"/>
  <c r="BA50" i="42"/>
  <c r="AZ50" i="42"/>
  <c r="AY50" i="42"/>
  <c r="AX50" i="42"/>
  <c r="AW50" i="42"/>
  <c r="AV50" i="42"/>
  <c r="AU50" i="42"/>
  <c r="AT50" i="42"/>
  <c r="AS50" i="42"/>
  <c r="AR50" i="42"/>
  <c r="AQ50" i="42"/>
  <c r="AP50" i="42"/>
  <c r="AO50" i="42"/>
  <c r="AN50" i="42"/>
  <c r="AM50" i="42"/>
  <c r="AL50" i="42"/>
  <c r="AK50" i="42"/>
  <c r="AJ50" i="42"/>
  <c r="AI50" i="42"/>
  <c r="BM49" i="42"/>
  <c r="BL49" i="42"/>
  <c r="BK49" i="42"/>
  <c r="BJ49" i="42"/>
  <c r="BI49" i="42"/>
  <c r="BH49" i="42"/>
  <c r="BG49" i="42"/>
  <c r="BF49" i="42"/>
  <c r="BE49" i="42"/>
  <c r="BD49" i="42"/>
  <c r="BC49" i="42"/>
  <c r="BB49" i="42"/>
  <c r="BA49" i="42"/>
  <c r="AZ49" i="42"/>
  <c r="AY49" i="42"/>
  <c r="AX49" i="42"/>
  <c r="AW49" i="42"/>
  <c r="AV49" i="42"/>
  <c r="AU49" i="42"/>
  <c r="AT49" i="42"/>
  <c r="AS49" i="42"/>
  <c r="AR49" i="42"/>
  <c r="AQ49" i="42"/>
  <c r="AP49" i="42"/>
  <c r="AO49" i="42"/>
  <c r="AN49" i="42"/>
  <c r="AM49" i="42"/>
  <c r="AL49" i="42"/>
  <c r="AK49" i="42"/>
  <c r="AJ49" i="42"/>
  <c r="AI49" i="42"/>
  <c r="BM48" i="42"/>
  <c r="BL48" i="42"/>
  <c r="BK48" i="42"/>
  <c r="BJ48" i="42"/>
  <c r="BI48" i="42"/>
  <c r="BH48" i="42"/>
  <c r="BG48" i="42"/>
  <c r="BF48" i="42"/>
  <c r="BE48" i="42"/>
  <c r="BD48" i="42"/>
  <c r="BC48" i="42"/>
  <c r="BB48" i="42"/>
  <c r="BA48" i="42"/>
  <c r="AZ48" i="42"/>
  <c r="AY48" i="42"/>
  <c r="AX48" i="42"/>
  <c r="AW48" i="42"/>
  <c r="AV48" i="42"/>
  <c r="AU48" i="42"/>
  <c r="AT48" i="42"/>
  <c r="AS48" i="42"/>
  <c r="AR48" i="42"/>
  <c r="AQ48" i="42"/>
  <c r="AP48" i="42"/>
  <c r="AO48" i="42"/>
  <c r="AN48" i="42"/>
  <c r="AM48" i="42"/>
  <c r="AL48" i="42"/>
  <c r="AK48" i="42"/>
  <c r="AJ48" i="42"/>
  <c r="AI48" i="42"/>
  <c r="AG45" i="42"/>
  <c r="AG46" i="42" s="1"/>
  <c r="AF45" i="42"/>
  <c r="AF46" i="42" s="1"/>
  <c r="AE45" i="42"/>
  <c r="AE46" i="42" s="1"/>
  <c r="AD45" i="42"/>
  <c r="AD46" i="42" s="1"/>
  <c r="AC45" i="42"/>
  <c r="AC46" i="42" s="1"/>
  <c r="AB45" i="42"/>
  <c r="AB46" i="42" s="1"/>
  <c r="AA45" i="42"/>
  <c r="AA46" i="42" s="1"/>
  <c r="Z45" i="42"/>
  <c r="Z46" i="42" s="1"/>
  <c r="Y45" i="42"/>
  <c r="X45" i="42"/>
  <c r="W45" i="42"/>
  <c r="W46" i="42" s="1"/>
  <c r="V45" i="42"/>
  <c r="V46" i="42" s="1"/>
  <c r="U45" i="42"/>
  <c r="U46" i="42" s="1"/>
  <c r="T45" i="42"/>
  <c r="T46" i="42" s="1"/>
  <c r="S45" i="42"/>
  <c r="S46" i="42" s="1"/>
  <c r="R45" i="42"/>
  <c r="R46" i="42" s="1"/>
  <c r="Q45" i="42"/>
  <c r="Q46" i="42" s="1"/>
  <c r="P45" i="42"/>
  <c r="P46" i="42" s="1"/>
  <c r="O45" i="42"/>
  <c r="O46" i="42" s="1"/>
  <c r="N45" i="42"/>
  <c r="N46" i="42" s="1"/>
  <c r="M45" i="42"/>
  <c r="M46" i="42" s="1"/>
  <c r="L45" i="42"/>
  <c r="L46" i="42" s="1"/>
  <c r="K45" i="42"/>
  <c r="K46" i="42" s="1"/>
  <c r="J45" i="42"/>
  <c r="J46" i="42" s="1"/>
  <c r="I45" i="42"/>
  <c r="I46" i="42" s="1"/>
  <c r="H45" i="42"/>
  <c r="H46" i="42" s="1"/>
  <c r="G45" i="42"/>
  <c r="G46" i="42" s="1"/>
  <c r="F45" i="42"/>
  <c r="F46" i="42" s="1"/>
  <c r="E45" i="42"/>
  <c r="E46" i="42" s="1"/>
  <c r="D45" i="42"/>
  <c r="D46" i="42" s="1"/>
  <c r="C45" i="42"/>
  <c r="C46" i="42" s="1"/>
  <c r="B45" i="42"/>
  <c r="B46" i="42" s="1"/>
  <c r="BM44" i="42"/>
  <c r="BL44" i="42"/>
  <c r="BK44" i="42"/>
  <c r="BJ44" i="42"/>
  <c r="BI44" i="42"/>
  <c r="BH44" i="42"/>
  <c r="BG44" i="42"/>
  <c r="BF44" i="42"/>
  <c r="BE44" i="42"/>
  <c r="BD44" i="42"/>
  <c r="BC44" i="42"/>
  <c r="BB44" i="42"/>
  <c r="BA44" i="42"/>
  <c r="AZ44" i="42"/>
  <c r="AY44" i="42"/>
  <c r="AX44" i="42"/>
  <c r="AW44" i="42"/>
  <c r="AV44" i="42"/>
  <c r="AU44" i="42"/>
  <c r="AT44" i="42"/>
  <c r="AS44" i="42"/>
  <c r="AR44" i="42"/>
  <c r="AQ44" i="42"/>
  <c r="AP44" i="42"/>
  <c r="AO44" i="42"/>
  <c r="AN44" i="42"/>
  <c r="AM44" i="42"/>
  <c r="AL44" i="42"/>
  <c r="AK44" i="42"/>
  <c r="AJ44" i="42"/>
  <c r="AI44" i="42"/>
  <c r="Y44" i="42"/>
  <c r="X44" i="42"/>
  <c r="DA49" i="5" l="1"/>
  <c r="DA48" i="5" s="1"/>
  <c r="DA190" i="5"/>
  <c r="DA188" i="5"/>
  <c r="BM48" i="5"/>
  <c r="BE48" i="5"/>
  <c r="AY50" i="5"/>
  <c r="BK50" i="5"/>
  <c r="DA165" i="1"/>
  <c r="DA159" i="1"/>
  <c r="DA167" i="1"/>
  <c r="DA166" i="1"/>
  <c r="DA164" i="1"/>
  <c r="DA221" i="1"/>
  <c r="DA215" i="1"/>
  <c r="DA223" i="1"/>
  <c r="DA222" i="1"/>
  <c r="BN132" i="5"/>
  <c r="BN48" i="5"/>
  <c r="BL48" i="5"/>
  <c r="DA187" i="1"/>
  <c r="BJ48" i="5"/>
  <c r="BJ134" i="5"/>
  <c r="BG48" i="5"/>
  <c r="BH48" i="5"/>
  <c r="BF48" i="5"/>
  <c r="BA48" i="5"/>
  <c r="BD48" i="5"/>
  <c r="AB164" i="1"/>
  <c r="AB220" i="1"/>
  <c r="AD165" i="1"/>
  <c r="AD221" i="1"/>
  <c r="AB167" i="1"/>
  <c r="AB223" i="1"/>
  <c r="AC164" i="1"/>
  <c r="AC220" i="1"/>
  <c r="AC167" i="1"/>
  <c r="AC223" i="1"/>
  <c r="AD164" i="1"/>
  <c r="AD220" i="1"/>
  <c r="AB166" i="1"/>
  <c r="AB222" i="1"/>
  <c r="AD167" i="1"/>
  <c r="AD223" i="1"/>
  <c r="AB159" i="1"/>
  <c r="AB215" i="1"/>
  <c r="AC166" i="1"/>
  <c r="AC222" i="1"/>
  <c r="AC159" i="1"/>
  <c r="AC215" i="1"/>
  <c r="AB165" i="1"/>
  <c r="AB221" i="1"/>
  <c r="AD166" i="1"/>
  <c r="AD222" i="1"/>
  <c r="AD159" i="1"/>
  <c r="AD215" i="1"/>
  <c r="AC165" i="1"/>
  <c r="AC221" i="1"/>
  <c r="BB189" i="5"/>
  <c r="BB48" i="5"/>
  <c r="DA27" i="5"/>
  <c r="BR187" i="5"/>
  <c r="M161" i="1"/>
  <c r="M162" i="1" s="1"/>
  <c r="X161" i="1"/>
  <c r="X162" i="1" s="1"/>
  <c r="W161" i="1"/>
  <c r="W162" i="1" s="1"/>
  <c r="T161" i="1"/>
  <c r="T162" i="1" s="1"/>
  <c r="U161" i="1"/>
  <c r="U162" i="1" s="1"/>
  <c r="V161" i="1"/>
  <c r="V162" i="1" s="1"/>
  <c r="J161" i="1"/>
  <c r="J162" i="1" s="1"/>
  <c r="H161" i="1"/>
  <c r="H162" i="1" s="1"/>
  <c r="K161" i="1"/>
  <c r="K162" i="1" s="1"/>
  <c r="I161" i="1"/>
  <c r="I162" i="1" s="1"/>
  <c r="L161" i="1"/>
  <c r="L162" i="1" s="1"/>
  <c r="DA24" i="5"/>
  <c r="DA25" i="5"/>
  <c r="DA26" i="5"/>
  <c r="AD161" i="1"/>
  <c r="J189" i="1"/>
  <c r="J190" i="1" s="1"/>
  <c r="I189" i="1"/>
  <c r="I190" i="1" s="1"/>
  <c r="M189" i="1"/>
  <c r="M190" i="1" s="1"/>
  <c r="H189" i="1"/>
  <c r="H190" i="1" s="1"/>
  <c r="L189" i="1"/>
  <c r="L190" i="1" s="1"/>
  <c r="K189" i="1"/>
  <c r="K190" i="1" s="1"/>
  <c r="BD97" i="42"/>
  <c r="AH101" i="42"/>
  <c r="AU97" i="42"/>
  <c r="AT97" i="42" s="1"/>
  <c r="AY97" i="42"/>
  <c r="BK97" i="42"/>
  <c r="BJ97" i="42" s="1"/>
  <c r="BJ98" i="42" s="1"/>
  <c r="AJ97" i="42"/>
  <c r="AR97" i="42"/>
  <c r="AV97" i="42"/>
  <c r="AZ97" i="42"/>
  <c r="BH97" i="42"/>
  <c r="BL97" i="42"/>
  <c r="AH96" i="42"/>
  <c r="AO97" i="42"/>
  <c r="AW97" i="42"/>
  <c r="BE97" i="42"/>
  <c r="BM97" i="42"/>
  <c r="AN97" i="42"/>
  <c r="AC161" i="1"/>
  <c r="AB161" i="1"/>
  <c r="C22" i="5"/>
  <c r="G22" i="5"/>
  <c r="K22" i="5"/>
  <c r="AX97" i="42"/>
  <c r="AS97" i="42"/>
  <c r="BI97" i="42"/>
  <c r="BI98" i="42" s="1"/>
  <c r="J20" i="5"/>
  <c r="B20" i="5"/>
  <c r="I20" i="5"/>
  <c r="H20" i="5" s="1"/>
  <c r="F20" i="5"/>
  <c r="E20" i="5" s="1"/>
  <c r="D20" i="5" s="1"/>
  <c r="N20" i="5"/>
  <c r="M20" i="5" s="1"/>
  <c r="L20" i="5" s="1"/>
  <c r="Y46" i="42"/>
  <c r="X46" i="42" s="1"/>
  <c r="J217" i="1"/>
  <c r="J218" i="1" s="1"/>
  <c r="M217" i="1"/>
  <c r="M218" i="1" s="1"/>
  <c r="I217" i="1"/>
  <c r="I218" i="1" s="1"/>
  <c r="AD77" i="7"/>
  <c r="G78" i="7"/>
  <c r="H79" i="7"/>
  <c r="H77" i="7"/>
  <c r="DB50" i="5"/>
  <c r="AH100" i="42"/>
  <c r="AM97" i="42"/>
  <c r="AL97" i="42" s="1"/>
  <c r="AQ97" i="42"/>
  <c r="AP97" i="42" s="1"/>
  <c r="BC97" i="42"/>
  <c r="BB97" i="42" s="1"/>
  <c r="BG97" i="42"/>
  <c r="BF97" i="42" s="1"/>
  <c r="AK97" i="42"/>
  <c r="BA97" i="42"/>
  <c r="AO45" i="42"/>
  <c r="AI97" i="42"/>
  <c r="AI98" i="42" s="1"/>
  <c r="AH103" i="42"/>
  <c r="AX45" i="42"/>
  <c r="BB45" i="42"/>
  <c r="BH45" i="42"/>
  <c r="AH51" i="42"/>
  <c r="BG45" i="42"/>
  <c r="AW45" i="42"/>
  <c r="AU45" i="42"/>
  <c r="BC45" i="42"/>
  <c r="AN45" i="42"/>
  <c r="AH44" i="42"/>
  <c r="AT45" i="42"/>
  <c r="AM45" i="42"/>
  <c r="AL45" i="42" s="1"/>
  <c r="BI45" i="42"/>
  <c r="BF45" i="42"/>
  <c r="AY45" i="42"/>
  <c r="BK45" i="42"/>
  <c r="BJ45" i="42" s="1"/>
  <c r="AV45" i="42"/>
  <c r="AK45" i="42"/>
  <c r="AJ45" i="42" s="1"/>
  <c r="BA45" i="42"/>
  <c r="AZ45" i="42" s="1"/>
  <c r="BE45" i="42"/>
  <c r="BD45" i="42" s="1"/>
  <c r="AP45" i="42"/>
  <c r="AH48" i="42"/>
  <c r="AH49" i="42"/>
  <c r="DB21" i="5"/>
  <c r="AI45" i="42"/>
  <c r="AH50" i="42"/>
  <c r="BL98" i="42"/>
  <c r="BK98" i="42" s="1"/>
  <c r="AH102" i="42"/>
  <c r="AS45" i="42"/>
  <c r="AR45" i="42" s="1"/>
  <c r="AQ45" i="42" s="1"/>
  <c r="BM45" i="42"/>
  <c r="BL45" i="42" s="1"/>
  <c r="Z222" i="40"/>
  <c r="V222" i="40"/>
  <c r="U222" i="40"/>
  <c r="T222" i="40"/>
  <c r="S222" i="40"/>
  <c r="R222" i="40"/>
  <c r="Q222" i="40"/>
  <c r="P222" i="40"/>
  <c r="O222" i="40"/>
  <c r="N222" i="40"/>
  <c r="M222" i="40"/>
  <c r="L222" i="40"/>
  <c r="K222" i="40"/>
  <c r="J222" i="40"/>
  <c r="I222" i="40"/>
  <c r="H222" i="40"/>
  <c r="G222" i="40"/>
  <c r="F222" i="40"/>
  <c r="E222" i="40"/>
  <c r="C222" i="40"/>
  <c r="C223" i="40" s="1"/>
  <c r="B222" i="40"/>
  <c r="B223" i="40" s="1"/>
  <c r="AO221" i="40"/>
  <c r="AO223" i="40" s="1"/>
  <c r="AN221" i="40"/>
  <c r="AN223" i="40" s="1"/>
  <c r="AM221" i="40"/>
  <c r="AM223" i="40" s="1"/>
  <c r="AL221" i="40"/>
  <c r="AL223" i="40" s="1"/>
  <c r="AK221" i="40"/>
  <c r="AK223" i="40" s="1"/>
  <c r="AJ221" i="40"/>
  <c r="AJ223" i="40" s="1"/>
  <c r="AI221" i="40"/>
  <c r="AI223" i="40" s="1"/>
  <c r="AH221" i="40"/>
  <c r="AH223" i="40" s="1"/>
  <c r="AG221" i="40"/>
  <c r="AG223" i="40" s="1"/>
  <c r="AF221" i="40"/>
  <c r="AF223" i="40" s="1"/>
  <c r="AE221" i="40"/>
  <c r="AE223" i="40" s="1"/>
  <c r="AD221" i="40"/>
  <c r="AD223" i="40" s="1"/>
  <c r="AC221" i="40"/>
  <c r="AC223" i="40" s="1"/>
  <c r="AB221" i="40"/>
  <c r="AB223" i="40" s="1"/>
  <c r="AA221" i="40"/>
  <c r="Z221" i="40"/>
  <c r="V221" i="40"/>
  <c r="U221" i="40"/>
  <c r="T221" i="40"/>
  <c r="S221" i="40"/>
  <c r="R221" i="40"/>
  <c r="Q221" i="40"/>
  <c r="P221" i="40"/>
  <c r="O221" i="40"/>
  <c r="N221" i="40"/>
  <c r="M221" i="40"/>
  <c r="L221" i="40"/>
  <c r="K221" i="40"/>
  <c r="J221" i="40"/>
  <c r="I221" i="40"/>
  <c r="H221" i="40"/>
  <c r="G221" i="40"/>
  <c r="F221" i="40"/>
  <c r="E221" i="40"/>
  <c r="Z179" i="40"/>
  <c r="V179" i="40"/>
  <c r="U179" i="40"/>
  <c r="T179" i="40"/>
  <c r="S179" i="40"/>
  <c r="R179" i="40"/>
  <c r="Q179" i="40"/>
  <c r="P179" i="40"/>
  <c r="O179" i="40"/>
  <c r="N179" i="40"/>
  <c r="M179" i="40"/>
  <c r="L179" i="40"/>
  <c r="K179" i="40"/>
  <c r="J179" i="40"/>
  <c r="I179" i="40"/>
  <c r="H179" i="40"/>
  <c r="G179" i="40"/>
  <c r="F179" i="40"/>
  <c r="E179" i="40"/>
  <c r="AO178" i="40"/>
  <c r="AO180" i="40" s="1"/>
  <c r="AN178" i="40"/>
  <c r="AN180" i="40" s="1"/>
  <c r="AM178" i="40"/>
  <c r="AM180" i="40" s="1"/>
  <c r="AL178" i="40"/>
  <c r="AL180" i="40" s="1"/>
  <c r="AK178" i="40"/>
  <c r="AK180" i="40" s="1"/>
  <c r="AJ178" i="40"/>
  <c r="AJ180" i="40" s="1"/>
  <c r="AI178" i="40"/>
  <c r="AI180" i="40" s="1"/>
  <c r="AH178" i="40"/>
  <c r="AH180" i="40" s="1"/>
  <c r="AG178" i="40"/>
  <c r="AG180" i="40" s="1"/>
  <c r="AF178" i="40"/>
  <c r="AF180" i="40" s="1"/>
  <c r="AE178" i="40"/>
  <c r="AE180" i="40" s="1"/>
  <c r="AD178" i="40"/>
  <c r="AD180" i="40" s="1"/>
  <c r="AC178" i="40"/>
  <c r="AC180" i="40" s="1"/>
  <c r="AB178" i="40"/>
  <c r="AB180" i="40" s="1"/>
  <c r="AA178" i="40"/>
  <c r="AA180" i="40" s="1"/>
  <c r="Z178" i="40"/>
  <c r="V178" i="40"/>
  <c r="U178" i="40"/>
  <c r="T178" i="40"/>
  <c r="S178" i="40"/>
  <c r="R178" i="40"/>
  <c r="Q178" i="40"/>
  <c r="P178" i="40"/>
  <c r="O178" i="40"/>
  <c r="N178" i="40"/>
  <c r="M178" i="40"/>
  <c r="L178" i="40"/>
  <c r="K178" i="40"/>
  <c r="J178" i="40"/>
  <c r="I178" i="40"/>
  <c r="H178" i="40"/>
  <c r="G178" i="40"/>
  <c r="F178" i="40"/>
  <c r="E178" i="40"/>
  <c r="BH98" i="42" l="1"/>
  <c r="DA50" i="5"/>
  <c r="DA217" i="1"/>
  <c r="DA218" i="1" s="1"/>
  <c r="N180" i="40"/>
  <c r="BM98" i="42"/>
  <c r="DB190" i="1"/>
  <c r="AB162" i="1"/>
  <c r="BR188" i="5"/>
  <c r="BR190" i="5"/>
  <c r="BA215" i="1"/>
  <c r="BC215" i="1"/>
  <c r="BR165" i="1"/>
  <c r="AZ215" i="1"/>
  <c r="BB159" i="1"/>
  <c r="AY159" i="1"/>
  <c r="BR221" i="1"/>
  <c r="BR220" i="1"/>
  <c r="BQ220" i="1"/>
  <c r="BP220" i="1"/>
  <c r="AY222" i="1"/>
  <c r="BR222" i="1"/>
  <c r="BQ223" i="1"/>
  <c r="BR223" i="1"/>
  <c r="BP187" i="5"/>
  <c r="BQ187" i="5"/>
  <c r="BP221" i="1"/>
  <c r="BQ221" i="1"/>
  <c r="BL220" i="1"/>
  <c r="BO220" i="1"/>
  <c r="BN220" i="1"/>
  <c r="BK220" i="1"/>
  <c r="BP222" i="1"/>
  <c r="BQ222" i="1"/>
  <c r="BP164" i="1"/>
  <c r="BO223" i="1"/>
  <c r="BP223" i="1"/>
  <c r="AZ165" i="1"/>
  <c r="BM220" i="1"/>
  <c r="BN187" i="5"/>
  <c r="BO187" i="5"/>
  <c r="BN222" i="1"/>
  <c r="BO222" i="1"/>
  <c r="BN221" i="1"/>
  <c r="BO221" i="1"/>
  <c r="BN22" i="5"/>
  <c r="BB166" i="1"/>
  <c r="BM223" i="1"/>
  <c r="BN223" i="1"/>
  <c r="BN164" i="1"/>
  <c r="BA222" i="1"/>
  <c r="AY223" i="1"/>
  <c r="AZ166" i="1"/>
  <c r="BM21" i="5"/>
  <c r="BM22" i="5" s="1"/>
  <c r="BL187" i="5"/>
  <c r="BM187" i="5"/>
  <c r="BL222" i="1"/>
  <c r="BM222" i="1"/>
  <c r="BL221" i="1"/>
  <c r="BM221" i="1"/>
  <c r="BL21" i="5"/>
  <c r="BK223" i="1"/>
  <c r="BL223" i="1"/>
  <c r="BK164" i="1"/>
  <c r="BJ187" i="5"/>
  <c r="BK187" i="5"/>
  <c r="BJ21" i="5"/>
  <c r="BJ22" i="5" s="1"/>
  <c r="BK21" i="5"/>
  <c r="BJ221" i="1"/>
  <c r="BK221" i="1"/>
  <c r="BH220" i="1"/>
  <c r="BJ220" i="1"/>
  <c r="BJ222" i="1"/>
  <c r="BK222" i="1"/>
  <c r="BG220" i="1"/>
  <c r="BI220" i="1"/>
  <c r="AZ164" i="1"/>
  <c r="BI223" i="1"/>
  <c r="BJ167" i="1"/>
  <c r="BB167" i="1"/>
  <c r="BB221" i="1"/>
  <c r="DA192" i="1"/>
  <c r="BH187" i="5"/>
  <c r="BI187" i="5"/>
  <c r="BI188" i="5" s="1"/>
  <c r="BC164" i="1"/>
  <c r="BA220" i="1"/>
  <c r="BH222" i="1"/>
  <c r="BI222" i="1"/>
  <c r="BH221" i="1"/>
  <c r="BI221" i="1"/>
  <c r="BH21" i="5"/>
  <c r="BG223" i="1"/>
  <c r="BH223" i="1"/>
  <c r="BA165" i="1"/>
  <c r="BC221" i="1"/>
  <c r="BH187" i="1"/>
  <c r="AY221" i="1"/>
  <c r="BG192" i="1"/>
  <c r="BF187" i="5"/>
  <c r="BG187" i="5"/>
  <c r="BG21" i="5"/>
  <c r="BF222" i="1"/>
  <c r="BG222" i="1"/>
  <c r="BE220" i="1"/>
  <c r="BF165" i="1"/>
  <c r="BB220" i="1"/>
  <c r="AX220" i="1"/>
  <c r="AW220" i="1"/>
  <c r="BD220" i="1"/>
  <c r="AY220" i="1"/>
  <c r="AZ220" i="1"/>
  <c r="BC220" i="1"/>
  <c r="BF220" i="1"/>
  <c r="DB218" i="1"/>
  <c r="BF187" i="1"/>
  <c r="AC162" i="1"/>
  <c r="AD162" i="1"/>
  <c r="BF21" i="5"/>
  <c r="BE164" i="1"/>
  <c r="AY164" i="1"/>
  <c r="BB164" i="1"/>
  <c r="BD164" i="1"/>
  <c r="AX164" i="1"/>
  <c r="BE188" i="1"/>
  <c r="BF192" i="1"/>
  <c r="AW164" i="1"/>
  <c r="BA164" i="1"/>
  <c r="BC223" i="1"/>
  <c r="BF167" i="1"/>
  <c r="BE21" i="5"/>
  <c r="BE190" i="5"/>
  <c r="BD221" i="1"/>
  <c r="BE221" i="1"/>
  <c r="BD215" i="1"/>
  <c r="BE215" i="1"/>
  <c r="BD223" i="1"/>
  <c r="BE223" i="1"/>
  <c r="BD222" i="1"/>
  <c r="BE222" i="1"/>
  <c r="BD21" i="5"/>
  <c r="BD190" i="5"/>
  <c r="BD189" i="1"/>
  <c r="BD190" i="1" s="1"/>
  <c r="AZ223" i="1"/>
  <c r="BC222" i="1"/>
  <c r="Z160" i="1"/>
  <c r="Z216" i="1"/>
  <c r="BC21" i="5"/>
  <c r="BB188" i="5"/>
  <c r="BB21" i="5"/>
  <c r="BB190" i="5"/>
  <c r="BA21" i="5"/>
  <c r="AY21" i="5"/>
  <c r="AY22" i="5" s="1"/>
  <c r="R180" i="40"/>
  <c r="F180" i="40"/>
  <c r="K180" i="40"/>
  <c r="AW222" i="1"/>
  <c r="AX222" i="1"/>
  <c r="AW221" i="1"/>
  <c r="AX221" i="1"/>
  <c r="AW223" i="1"/>
  <c r="AX223" i="1"/>
  <c r="AD189" i="1"/>
  <c r="AD190" i="1" s="1"/>
  <c r="M180" i="40"/>
  <c r="O180" i="40"/>
  <c r="P180" i="40"/>
  <c r="DA21" i="5"/>
  <c r="AD217" i="1"/>
  <c r="AD218" i="1" s="1"/>
  <c r="AB217" i="1"/>
  <c r="AB218" i="1" s="1"/>
  <c r="AC217" i="1"/>
  <c r="AC218" i="1" s="1"/>
  <c r="T223" i="40"/>
  <c r="O223" i="40"/>
  <c r="I180" i="40"/>
  <c r="J223" i="40"/>
  <c r="P223" i="40"/>
  <c r="H223" i="40"/>
  <c r="I223" i="40"/>
  <c r="J180" i="40"/>
  <c r="L180" i="40"/>
  <c r="E223" i="40"/>
  <c r="K223" i="40"/>
  <c r="Q223" i="40"/>
  <c r="N223" i="40"/>
  <c r="E180" i="40"/>
  <c r="Q180" i="40"/>
  <c r="G180" i="40"/>
  <c r="S180" i="40"/>
  <c r="Z223" i="40"/>
  <c r="AA223" i="40"/>
  <c r="F223" i="40"/>
  <c r="L223" i="40"/>
  <c r="R223" i="40"/>
  <c r="H180" i="40"/>
  <c r="T180" i="40"/>
  <c r="G223" i="40"/>
  <c r="M223" i="40"/>
  <c r="S223" i="40"/>
  <c r="N188" i="1"/>
  <c r="K217" i="1"/>
  <c r="K218" i="1" s="1"/>
  <c r="H217" i="1"/>
  <c r="H218" i="1" s="1"/>
  <c r="L217" i="1"/>
  <c r="L218" i="1" s="1"/>
  <c r="AH97" i="42"/>
  <c r="AH98" i="42" s="1"/>
  <c r="Y160" i="1"/>
  <c r="Z180" i="40"/>
  <c r="AC77" i="7"/>
  <c r="G79" i="7"/>
  <c r="G77" i="7"/>
  <c r="DB22" i="5"/>
  <c r="BG98" i="42"/>
  <c r="BF98" i="42" s="1"/>
  <c r="BE98" i="42" s="1"/>
  <c r="BD98" i="42" s="1"/>
  <c r="BC98" i="42" s="1"/>
  <c r="BB98" i="42" s="1"/>
  <c r="BA98" i="42" s="1"/>
  <c r="AZ98" i="42" s="1"/>
  <c r="AY98" i="42" s="1"/>
  <c r="AX98" i="42" s="1"/>
  <c r="AW98" i="42" s="1"/>
  <c r="AV98" i="42" s="1"/>
  <c r="AU98" i="42" s="1"/>
  <c r="AT98" i="42" s="1"/>
  <c r="AS98" i="42" s="1"/>
  <c r="AR98" i="42" s="1"/>
  <c r="AQ98" i="42" s="1"/>
  <c r="AP98" i="42" s="1"/>
  <c r="AO98" i="42" s="1"/>
  <c r="AN98" i="42" s="1"/>
  <c r="AM98" i="42" s="1"/>
  <c r="AL98" i="42" s="1"/>
  <c r="AK98" i="42" s="1"/>
  <c r="AJ98" i="42" s="1"/>
  <c r="DB20" i="5"/>
  <c r="AH45" i="42"/>
  <c r="BM46" i="42"/>
  <c r="BL46" i="42" s="1"/>
  <c r="BK46" i="42" s="1"/>
  <c r="BJ46" i="42" s="1"/>
  <c r="BI46" i="42" s="1"/>
  <c r="BH46" i="42" s="1"/>
  <c r="BG46" i="42" s="1"/>
  <c r="BF46" i="42" s="1"/>
  <c r="BE46" i="42" s="1"/>
  <c r="BD46" i="42" s="1"/>
  <c r="BC46" i="42" s="1"/>
  <c r="BB46" i="42" s="1"/>
  <c r="BA46" i="42" s="1"/>
  <c r="AZ46" i="42" s="1"/>
  <c r="AY46" i="42" s="1"/>
  <c r="AX46" i="42" s="1"/>
  <c r="AW46" i="42" s="1"/>
  <c r="AV46" i="42" s="1"/>
  <c r="AU46" i="42" s="1"/>
  <c r="AT46" i="42" s="1"/>
  <c r="AS46" i="42" s="1"/>
  <c r="AR46" i="42" s="1"/>
  <c r="AQ46" i="42" s="1"/>
  <c r="AP46" i="42" s="1"/>
  <c r="AO46" i="42" s="1"/>
  <c r="AN46" i="42" s="1"/>
  <c r="AM46" i="42" s="1"/>
  <c r="AL46" i="42" s="1"/>
  <c r="AK46" i="42" s="1"/>
  <c r="AJ46" i="42" s="1"/>
  <c r="AI46" i="42" s="1"/>
  <c r="Z136" i="40"/>
  <c r="V136" i="40"/>
  <c r="U136" i="40"/>
  <c r="T136" i="40"/>
  <c r="S136" i="40"/>
  <c r="R136" i="40"/>
  <c r="Q136" i="40"/>
  <c r="P136" i="40"/>
  <c r="O136" i="40"/>
  <c r="N136" i="40"/>
  <c r="M136" i="40"/>
  <c r="L136" i="40"/>
  <c r="K136" i="40"/>
  <c r="J136" i="40"/>
  <c r="I136" i="40"/>
  <c r="H136" i="40"/>
  <c r="G136" i="40"/>
  <c r="F136" i="40"/>
  <c r="E136" i="40"/>
  <c r="AO135" i="40"/>
  <c r="AO137" i="40" s="1"/>
  <c r="AN135" i="40"/>
  <c r="AN137" i="40" s="1"/>
  <c r="AM135" i="40"/>
  <c r="AM137" i="40" s="1"/>
  <c r="AL135" i="40"/>
  <c r="AL137" i="40" s="1"/>
  <c r="AK135" i="40"/>
  <c r="AK137" i="40" s="1"/>
  <c r="AJ135" i="40"/>
  <c r="AJ137" i="40" s="1"/>
  <c r="AI135" i="40"/>
  <c r="AI137" i="40" s="1"/>
  <c r="AH135" i="40"/>
  <c r="AH137" i="40" s="1"/>
  <c r="AG135" i="40"/>
  <c r="AG137" i="40" s="1"/>
  <c r="AF135" i="40"/>
  <c r="AF137" i="40" s="1"/>
  <c r="AE135" i="40"/>
  <c r="AE137" i="40" s="1"/>
  <c r="AD135" i="40"/>
  <c r="AD137" i="40" s="1"/>
  <c r="AC135" i="40"/>
  <c r="AC137" i="40" s="1"/>
  <c r="AB135" i="40"/>
  <c r="AB137" i="40" s="1"/>
  <c r="AA135" i="40"/>
  <c r="AA137" i="40" s="1"/>
  <c r="Z135" i="40"/>
  <c r="V135" i="40"/>
  <c r="U135" i="40"/>
  <c r="T135" i="40"/>
  <c r="S135" i="40"/>
  <c r="R135" i="40"/>
  <c r="Q135" i="40"/>
  <c r="P135" i="40"/>
  <c r="O135" i="40"/>
  <c r="N135" i="40"/>
  <c r="M135" i="40"/>
  <c r="L135" i="40"/>
  <c r="K135" i="40"/>
  <c r="J135" i="40"/>
  <c r="I135" i="40"/>
  <c r="H135" i="40"/>
  <c r="G135" i="40"/>
  <c r="F135" i="40"/>
  <c r="E135" i="40"/>
  <c r="AB93" i="40"/>
  <c r="V93" i="40"/>
  <c r="U93" i="40"/>
  <c r="T93" i="40"/>
  <c r="S93" i="40"/>
  <c r="R93" i="40"/>
  <c r="Q93" i="40"/>
  <c r="P93" i="40"/>
  <c r="O93" i="40"/>
  <c r="N93" i="40"/>
  <c r="M93" i="40"/>
  <c r="L93" i="40"/>
  <c r="K93" i="40"/>
  <c r="J93" i="40"/>
  <c r="I93" i="40"/>
  <c r="H93" i="40"/>
  <c r="G93" i="40"/>
  <c r="F93" i="40"/>
  <c r="E93" i="40"/>
  <c r="AO92" i="40"/>
  <c r="AO94" i="40" s="1"/>
  <c r="AN92" i="40"/>
  <c r="AN94" i="40" s="1"/>
  <c r="AM92" i="40"/>
  <c r="AM94" i="40" s="1"/>
  <c r="AL92" i="40"/>
  <c r="AL94" i="40" s="1"/>
  <c r="AK92" i="40"/>
  <c r="AK94" i="40" s="1"/>
  <c r="AJ92" i="40"/>
  <c r="AJ94" i="40" s="1"/>
  <c r="AI92" i="40"/>
  <c r="AI94" i="40" s="1"/>
  <c r="AH92" i="40"/>
  <c r="AH94" i="40" s="1"/>
  <c r="AG92" i="40"/>
  <c r="AG94" i="40" s="1"/>
  <c r="AF92" i="40"/>
  <c r="AF94" i="40" s="1"/>
  <c r="AE92" i="40"/>
  <c r="AE94" i="40" s="1"/>
  <c r="AD92" i="40"/>
  <c r="AD94" i="40" s="1"/>
  <c r="AC92" i="40"/>
  <c r="AC94" i="40" s="1"/>
  <c r="AB92" i="40"/>
  <c r="AA92" i="40"/>
  <c r="AA94" i="40" s="1"/>
  <c r="Z92" i="40"/>
  <c r="Z94" i="40" s="1"/>
  <c r="V92" i="40"/>
  <c r="U92" i="40"/>
  <c r="T92" i="40"/>
  <c r="S92" i="40"/>
  <c r="R92" i="40"/>
  <c r="Q92" i="40"/>
  <c r="P92" i="40"/>
  <c r="O92" i="40"/>
  <c r="N92" i="40"/>
  <c r="M92" i="40"/>
  <c r="L92" i="40"/>
  <c r="K92" i="40"/>
  <c r="J92" i="40"/>
  <c r="I92" i="40"/>
  <c r="H92" i="40"/>
  <c r="G92" i="40"/>
  <c r="F92" i="40"/>
  <c r="E92" i="40"/>
  <c r="D92" i="40"/>
  <c r="C92" i="40"/>
  <c r="B92" i="40"/>
  <c r="Y51" i="40"/>
  <c r="X51" i="40"/>
  <c r="W51" i="40"/>
  <c r="DB179" i="40"/>
  <c r="DA179" i="40" s="1"/>
  <c r="Y50" i="40"/>
  <c r="X50" i="40"/>
  <c r="W50" i="40"/>
  <c r="Y49" i="40"/>
  <c r="X49" i="40"/>
  <c r="W49" i="40"/>
  <c r="DB48" i="40"/>
  <c r="Y48" i="40"/>
  <c r="X48" i="40"/>
  <c r="W48" i="40"/>
  <c r="Z45" i="40"/>
  <c r="Z46" i="40" s="1"/>
  <c r="V45" i="40"/>
  <c r="V46" i="40" s="1"/>
  <c r="U45" i="40"/>
  <c r="U46" i="40" s="1"/>
  <c r="T45" i="40"/>
  <c r="T46" i="40" s="1"/>
  <c r="S45" i="40"/>
  <c r="S46" i="40" s="1"/>
  <c r="R45" i="40"/>
  <c r="R46" i="40" s="1"/>
  <c r="Q45" i="40"/>
  <c r="Q46" i="40" s="1"/>
  <c r="P45" i="40"/>
  <c r="P46" i="40" s="1"/>
  <c r="O45" i="40"/>
  <c r="O46" i="40" s="1"/>
  <c r="N45" i="40"/>
  <c r="N46" i="40" s="1"/>
  <c r="M45" i="40"/>
  <c r="M46" i="40" s="1"/>
  <c r="L45" i="40"/>
  <c r="L46" i="40" s="1"/>
  <c r="K45" i="40"/>
  <c r="K46" i="40" s="1"/>
  <c r="J45" i="40"/>
  <c r="J46" i="40" s="1"/>
  <c r="I45" i="40"/>
  <c r="I46" i="40" s="1"/>
  <c r="H45" i="40"/>
  <c r="H46" i="40" s="1"/>
  <c r="G45" i="40"/>
  <c r="G46" i="40" s="1"/>
  <c r="F45" i="40"/>
  <c r="F46" i="40" s="1"/>
  <c r="E45" i="40"/>
  <c r="E46" i="40" s="1"/>
  <c r="C45" i="40"/>
  <c r="C46" i="40" s="1"/>
  <c r="B45" i="40"/>
  <c r="B46" i="40" s="1"/>
  <c r="Y44" i="40"/>
  <c r="X44" i="40"/>
  <c r="W44" i="40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D218" i="39" s="1"/>
  <c r="C217" i="39"/>
  <c r="C218" i="39" s="1"/>
  <c r="B217" i="39"/>
  <c r="B218" i="39" s="1"/>
  <c r="AE216" i="39"/>
  <c r="AD216" i="39"/>
  <c r="AC216" i="39"/>
  <c r="AB216" i="39"/>
  <c r="AA216" i="39"/>
  <c r="Z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AE175" i="39"/>
  <c r="AD175" i="39"/>
  <c r="AC175" i="39"/>
  <c r="AB175" i="39"/>
  <c r="AA175" i="39"/>
  <c r="Z175" i="39"/>
  <c r="Y175" i="39"/>
  <c r="X175" i="39"/>
  <c r="W175" i="39"/>
  <c r="V175" i="39"/>
  <c r="U175" i="39"/>
  <c r="T175" i="39"/>
  <c r="S175" i="39"/>
  <c r="R175" i="39"/>
  <c r="Q175" i="39"/>
  <c r="P175" i="39"/>
  <c r="O175" i="39"/>
  <c r="N175" i="39"/>
  <c r="M175" i="39"/>
  <c r="L175" i="39"/>
  <c r="K175" i="39"/>
  <c r="J175" i="39"/>
  <c r="I175" i="39"/>
  <c r="H175" i="39"/>
  <c r="G175" i="39"/>
  <c r="F175" i="39"/>
  <c r="E175" i="39"/>
  <c r="D175" i="39"/>
  <c r="D176" i="39" s="1"/>
  <c r="C175" i="39"/>
  <c r="C176" i="39" s="1"/>
  <c r="B175" i="39"/>
  <c r="B176" i="39" s="1"/>
  <c r="AE174" i="39"/>
  <c r="AD174" i="39"/>
  <c r="AC174" i="39"/>
  <c r="AB174" i="39"/>
  <c r="AA174" i="39"/>
  <c r="Z174" i="39"/>
  <c r="W174" i="39"/>
  <c r="V174" i="39"/>
  <c r="U174" i="39"/>
  <c r="T174" i="39"/>
  <c r="S174" i="39"/>
  <c r="R174" i="39"/>
  <c r="Q174" i="39"/>
  <c r="P174" i="39"/>
  <c r="O174" i="39"/>
  <c r="N174" i="39"/>
  <c r="M174" i="39"/>
  <c r="L174" i="39"/>
  <c r="K174" i="39"/>
  <c r="J174" i="39"/>
  <c r="I174" i="39"/>
  <c r="H174" i="39"/>
  <c r="G174" i="39"/>
  <c r="F174" i="39"/>
  <c r="E174" i="39"/>
  <c r="AE133" i="39"/>
  <c r="AD133" i="39"/>
  <c r="AC133" i="39"/>
  <c r="AB133" i="39"/>
  <c r="AA133" i="39"/>
  <c r="Z133" i="39"/>
  <c r="Y133" i="39"/>
  <c r="X133" i="39"/>
  <c r="W133" i="39"/>
  <c r="V133" i="39"/>
  <c r="U133" i="39"/>
  <c r="T133" i="39"/>
  <c r="S133" i="39"/>
  <c r="R133" i="39"/>
  <c r="Q133" i="39"/>
  <c r="P133" i="39"/>
  <c r="O133" i="39"/>
  <c r="N133" i="39"/>
  <c r="M133" i="39"/>
  <c r="L133" i="39"/>
  <c r="K133" i="39"/>
  <c r="J133" i="39"/>
  <c r="I133" i="39"/>
  <c r="H133" i="39"/>
  <c r="G133" i="39"/>
  <c r="F133" i="39"/>
  <c r="E133" i="39"/>
  <c r="D133" i="39"/>
  <c r="D134" i="39" s="1"/>
  <c r="C133" i="39"/>
  <c r="C134" i="39" s="1"/>
  <c r="B133" i="39"/>
  <c r="B134" i="39" s="1"/>
  <c r="AE132" i="39"/>
  <c r="AD132" i="39"/>
  <c r="AC132" i="39"/>
  <c r="AB132" i="39"/>
  <c r="AA132" i="39"/>
  <c r="Z132" i="39"/>
  <c r="W132" i="39"/>
  <c r="V132" i="39"/>
  <c r="U132" i="39"/>
  <c r="T132" i="39"/>
  <c r="S132" i="39"/>
  <c r="R132" i="39"/>
  <c r="Q132" i="39"/>
  <c r="P132" i="39"/>
  <c r="O132" i="39"/>
  <c r="N132" i="39"/>
  <c r="M132" i="39"/>
  <c r="L132" i="39"/>
  <c r="K132" i="39"/>
  <c r="J132" i="39"/>
  <c r="I132" i="39"/>
  <c r="H132" i="39"/>
  <c r="G132" i="39"/>
  <c r="F132" i="39"/>
  <c r="E132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D92" i="39" s="1"/>
  <c r="C91" i="39"/>
  <c r="C92" i="39" s="1"/>
  <c r="B91" i="39"/>
  <c r="B92" i="39" s="1"/>
  <c r="AE90" i="39"/>
  <c r="AD90" i="39"/>
  <c r="AC90" i="39"/>
  <c r="AB90" i="39"/>
  <c r="AA90" i="39"/>
  <c r="Z90" i="39"/>
  <c r="W90" i="39"/>
  <c r="V90" i="39"/>
  <c r="U90" i="39"/>
  <c r="T90" i="39"/>
  <c r="S90" i="39"/>
  <c r="R90" i="39"/>
  <c r="Q90" i="39"/>
  <c r="P90" i="39"/>
  <c r="O90" i="39"/>
  <c r="N90" i="39"/>
  <c r="M90" i="39"/>
  <c r="L90" i="39"/>
  <c r="K90" i="39"/>
  <c r="J90" i="39"/>
  <c r="I90" i="39"/>
  <c r="H90" i="39"/>
  <c r="G90" i="39"/>
  <c r="F90" i="39"/>
  <c r="E90" i="39"/>
  <c r="Z45" i="39"/>
  <c r="Z46" i="39" s="1"/>
  <c r="Y45" i="39"/>
  <c r="X45" i="39"/>
  <c r="W45" i="39"/>
  <c r="W46" i="39" s="1"/>
  <c r="V45" i="39"/>
  <c r="V46" i="39" s="1"/>
  <c r="U45" i="39"/>
  <c r="U46" i="39" s="1"/>
  <c r="T45" i="39"/>
  <c r="T46" i="39" s="1"/>
  <c r="S45" i="39"/>
  <c r="S46" i="39" s="1"/>
  <c r="R45" i="39"/>
  <c r="R46" i="39" s="1"/>
  <c r="Q45" i="39"/>
  <c r="Q46" i="39" s="1"/>
  <c r="P45" i="39"/>
  <c r="P46" i="39" s="1"/>
  <c r="O45" i="39"/>
  <c r="O46" i="39" s="1"/>
  <c r="N45" i="39"/>
  <c r="N46" i="39" s="1"/>
  <c r="M45" i="39"/>
  <c r="M46" i="39" s="1"/>
  <c r="L45" i="39"/>
  <c r="L46" i="39" s="1"/>
  <c r="K45" i="39"/>
  <c r="K46" i="39" s="1"/>
  <c r="J45" i="39"/>
  <c r="J46" i="39" s="1"/>
  <c r="I45" i="39"/>
  <c r="I46" i="39" s="1"/>
  <c r="H45" i="39"/>
  <c r="H46" i="39" s="1"/>
  <c r="G45" i="39"/>
  <c r="G46" i="39" s="1"/>
  <c r="F45" i="39"/>
  <c r="F46" i="39" s="1"/>
  <c r="E45" i="39"/>
  <c r="E46" i="39" s="1"/>
  <c r="D45" i="39"/>
  <c r="D46" i="39" s="1"/>
  <c r="C45" i="39"/>
  <c r="C46" i="39" s="1"/>
  <c r="B45" i="39"/>
  <c r="B46" i="39" s="1"/>
  <c r="DN23" i="41"/>
  <c r="DM23" i="41" s="1"/>
  <c r="Y44" i="39"/>
  <c r="X44" i="39"/>
  <c r="AZ221" i="1" l="1"/>
  <c r="BB223" i="1"/>
  <c r="BA159" i="1"/>
  <c r="BB215" i="1"/>
  <c r="L137" i="40"/>
  <c r="AY20" i="5"/>
  <c r="BA166" i="1"/>
  <c r="DB162" i="1"/>
  <c r="DA161" i="1"/>
  <c r="DA162" i="1" s="1"/>
  <c r="AW215" i="1"/>
  <c r="BC159" i="1"/>
  <c r="AY167" i="1"/>
  <c r="AZ222" i="1"/>
  <c r="DA160" i="1"/>
  <c r="AY166" i="1"/>
  <c r="AZ159" i="1"/>
  <c r="DA188" i="1"/>
  <c r="BG215" i="1"/>
  <c r="AY188" i="1"/>
  <c r="AY189" i="1"/>
  <c r="AY190" i="1" s="1"/>
  <c r="BA167" i="1"/>
  <c r="BK215" i="1"/>
  <c r="AY215" i="1"/>
  <c r="BR166" i="1"/>
  <c r="BO215" i="1"/>
  <c r="BQ167" i="1"/>
  <c r="BN159" i="1"/>
  <c r="BB222" i="1"/>
  <c r="BP159" i="1"/>
  <c r="AX159" i="1"/>
  <c r="BA223" i="1"/>
  <c r="BP166" i="1"/>
  <c r="BR187" i="1"/>
  <c r="BR159" i="1"/>
  <c r="BQ215" i="1"/>
  <c r="BR192" i="1"/>
  <c r="BR164" i="1"/>
  <c r="BR167" i="1"/>
  <c r="BB165" i="1"/>
  <c r="BR215" i="1"/>
  <c r="BQ188" i="5"/>
  <c r="BQ190" i="5"/>
  <c r="BP188" i="5"/>
  <c r="BP190" i="5"/>
  <c r="BR22" i="5"/>
  <c r="BP165" i="1"/>
  <c r="BP215" i="1"/>
  <c r="BQ217" i="1"/>
  <c r="BQ187" i="1"/>
  <c r="BQ159" i="1"/>
  <c r="BQ165" i="1"/>
  <c r="BQ166" i="1"/>
  <c r="BJ166" i="1"/>
  <c r="BQ192" i="1"/>
  <c r="BQ164" i="1"/>
  <c r="BP167" i="1"/>
  <c r="BQ22" i="5"/>
  <c r="BO188" i="5"/>
  <c r="BO190" i="5"/>
  <c r="BO217" i="1"/>
  <c r="BN217" i="1"/>
  <c r="BP217" i="1"/>
  <c r="BO167" i="1"/>
  <c r="BN166" i="1"/>
  <c r="BN167" i="1"/>
  <c r="BO166" i="1"/>
  <c r="BP192" i="1"/>
  <c r="BP187" i="1"/>
  <c r="BO165" i="1"/>
  <c r="BO192" i="1"/>
  <c r="BO164" i="1"/>
  <c r="BO187" i="1"/>
  <c r="BO159" i="1"/>
  <c r="BN165" i="1"/>
  <c r="BM188" i="5"/>
  <c r="BM190" i="5"/>
  <c r="BL190" i="5"/>
  <c r="BL188" i="5"/>
  <c r="BN188" i="5"/>
  <c r="BN190" i="5"/>
  <c r="BJ20" i="5"/>
  <c r="BP22" i="5"/>
  <c r="BN187" i="1"/>
  <c r="BN215" i="1"/>
  <c r="BL165" i="1"/>
  <c r="BM165" i="1"/>
  <c r="BM187" i="1"/>
  <c r="BM159" i="1"/>
  <c r="BL166" i="1"/>
  <c r="BL192" i="1"/>
  <c r="BL164" i="1"/>
  <c r="BM166" i="1"/>
  <c r="BI215" i="1"/>
  <c r="BL187" i="1"/>
  <c r="BL159" i="1"/>
  <c r="BM215" i="1"/>
  <c r="BL167" i="1"/>
  <c r="BJ165" i="1"/>
  <c r="BL215" i="1"/>
  <c r="BN192" i="1"/>
  <c r="BM192" i="1"/>
  <c r="BM164" i="1"/>
  <c r="BM167" i="1"/>
  <c r="BK188" i="5"/>
  <c r="BK190" i="5"/>
  <c r="BO22" i="5"/>
  <c r="BK165" i="1"/>
  <c r="BK166" i="1"/>
  <c r="BK167" i="1"/>
  <c r="BK159" i="1"/>
  <c r="BM20" i="5"/>
  <c r="BN20" i="5"/>
  <c r="BM217" i="1"/>
  <c r="AY165" i="1"/>
  <c r="BC165" i="1"/>
  <c r="BL217" i="1"/>
  <c r="BL22" i="5"/>
  <c r="BL20" i="5"/>
  <c r="BK192" i="1"/>
  <c r="BK187" i="1"/>
  <c r="BK217" i="1"/>
  <c r="BI190" i="5"/>
  <c r="BK22" i="5"/>
  <c r="BK20" i="5"/>
  <c r="BJ188" i="5"/>
  <c r="BJ190" i="5"/>
  <c r="BH192" i="1"/>
  <c r="BH164" i="1"/>
  <c r="DA189" i="1"/>
  <c r="DA190" i="1" s="1"/>
  <c r="BH167" i="1"/>
  <c r="BJ192" i="1"/>
  <c r="BJ164" i="1"/>
  <c r="BH165" i="1"/>
  <c r="BI192" i="1"/>
  <c r="BI164" i="1"/>
  <c r="BJ215" i="1"/>
  <c r="BG165" i="1"/>
  <c r="BG221" i="1"/>
  <c r="BH215" i="1"/>
  <c r="BJ187" i="1"/>
  <c r="BJ159" i="1"/>
  <c r="BJ223" i="1"/>
  <c r="BI166" i="1"/>
  <c r="BI187" i="1"/>
  <c r="BI159" i="1"/>
  <c r="BI167" i="1"/>
  <c r="BH166" i="1"/>
  <c r="BI165" i="1"/>
  <c r="BI217" i="1"/>
  <c r="BH188" i="5"/>
  <c r="BH190" i="5"/>
  <c r="BC188" i="1"/>
  <c r="BC189" i="1"/>
  <c r="BC190" i="1" s="1"/>
  <c r="BE189" i="1"/>
  <c r="BE190" i="1" s="1"/>
  <c r="BB189" i="1"/>
  <c r="BB190" i="1" s="1"/>
  <c r="BH217" i="1"/>
  <c r="BA188" i="1"/>
  <c r="BA189" i="1"/>
  <c r="BA190" i="1" s="1"/>
  <c r="BF166" i="1"/>
  <c r="BH159" i="1"/>
  <c r="BG187" i="1"/>
  <c r="BG159" i="1"/>
  <c r="BH22" i="5"/>
  <c r="BH20" i="5"/>
  <c r="BG188" i="5"/>
  <c r="BG190" i="5"/>
  <c r="BG166" i="1"/>
  <c r="BG189" i="1"/>
  <c r="BG164" i="1"/>
  <c r="BG167" i="1"/>
  <c r="BF221" i="1"/>
  <c r="BA221" i="1"/>
  <c r="BG217" i="1"/>
  <c r="BG22" i="5"/>
  <c r="BG20" i="5"/>
  <c r="BF188" i="5"/>
  <c r="BF190" i="5"/>
  <c r="BF223" i="1"/>
  <c r="AX215" i="1"/>
  <c r="DA216" i="1"/>
  <c r="BF215" i="1"/>
  <c r="BF164" i="1"/>
  <c r="BF159" i="1"/>
  <c r="BF22" i="5"/>
  <c r="BF20" i="5"/>
  <c r="AX166" i="1"/>
  <c r="BC167" i="1"/>
  <c r="BE166" i="1"/>
  <c r="BE167" i="1"/>
  <c r="BC217" i="1"/>
  <c r="BE165" i="1"/>
  <c r="AW159" i="1"/>
  <c r="AX165" i="1"/>
  <c r="BD166" i="1"/>
  <c r="BD165" i="1"/>
  <c r="AW166" i="1"/>
  <c r="BE159" i="1"/>
  <c r="BD167" i="1"/>
  <c r="AW165" i="1"/>
  <c r="AX167" i="1"/>
  <c r="AZ217" i="1"/>
  <c r="AZ167" i="1"/>
  <c r="BD159" i="1"/>
  <c r="BC166" i="1"/>
  <c r="AW167" i="1"/>
  <c r="BE22" i="5"/>
  <c r="BE20" i="5"/>
  <c r="BD217" i="1"/>
  <c r="BD22" i="5"/>
  <c r="BD20" i="5"/>
  <c r="BD188" i="1"/>
  <c r="AB160" i="1"/>
  <c r="AB216" i="1"/>
  <c r="AD160" i="1"/>
  <c r="AD216" i="1"/>
  <c r="AC160" i="1"/>
  <c r="AC216" i="1"/>
  <c r="BC22" i="5"/>
  <c r="BC20" i="5"/>
  <c r="BB22" i="5"/>
  <c r="BB20" i="5"/>
  <c r="BB188" i="1"/>
  <c r="BA22" i="5"/>
  <c r="BA20" i="5"/>
  <c r="AW217" i="1"/>
  <c r="DB93" i="40"/>
  <c r="DA93" i="40" s="1"/>
  <c r="AX217" i="1"/>
  <c r="AD134" i="39"/>
  <c r="AC134" i="39" s="1"/>
  <c r="AC218" i="39"/>
  <c r="N94" i="40"/>
  <c r="I137" i="40"/>
  <c r="Z134" i="39"/>
  <c r="AD218" i="39"/>
  <c r="AA134" i="39"/>
  <c r="AE218" i="39"/>
  <c r="AC92" i="39"/>
  <c r="AA176" i="39"/>
  <c r="Z176" i="39" s="1"/>
  <c r="AE92" i="39"/>
  <c r="AD92" i="39" s="1"/>
  <c r="P94" i="40"/>
  <c r="K137" i="40"/>
  <c r="F92" i="39"/>
  <c r="N92" i="39"/>
  <c r="J134" i="39"/>
  <c r="R134" i="39"/>
  <c r="AB134" i="39"/>
  <c r="F176" i="39"/>
  <c r="N176" i="39"/>
  <c r="N218" i="39"/>
  <c r="E92" i="39"/>
  <c r="M92" i="39"/>
  <c r="U92" i="39"/>
  <c r="E134" i="39"/>
  <c r="Q134" i="39"/>
  <c r="I176" i="39"/>
  <c r="Q176" i="39"/>
  <c r="E218" i="39"/>
  <c r="M218" i="39"/>
  <c r="U218" i="39"/>
  <c r="H92" i="39"/>
  <c r="L92" i="39"/>
  <c r="P92" i="39"/>
  <c r="T92" i="39"/>
  <c r="H134" i="39"/>
  <c r="L134" i="39"/>
  <c r="P134" i="39"/>
  <c r="T134" i="39"/>
  <c r="H176" i="39"/>
  <c r="L176" i="39"/>
  <c r="P176" i="39"/>
  <c r="T176" i="39"/>
  <c r="Z218" i="39"/>
  <c r="H218" i="39"/>
  <c r="L218" i="39"/>
  <c r="P218" i="39"/>
  <c r="T218" i="39"/>
  <c r="AB218" i="39"/>
  <c r="J92" i="39"/>
  <c r="R92" i="39"/>
  <c r="F134" i="39"/>
  <c r="N134" i="39"/>
  <c r="V134" i="39"/>
  <c r="U134" i="39" s="1"/>
  <c r="J176" i="39"/>
  <c r="R176" i="39"/>
  <c r="F218" i="39"/>
  <c r="J218" i="39"/>
  <c r="R218" i="39"/>
  <c r="V218" i="39"/>
  <c r="I92" i="39"/>
  <c r="Q92" i="39"/>
  <c r="AB92" i="39"/>
  <c r="AA92" i="39" s="1"/>
  <c r="Z92" i="39" s="1"/>
  <c r="I134" i="39"/>
  <c r="M134" i="39"/>
  <c r="E176" i="39"/>
  <c r="M176" i="39"/>
  <c r="I218" i="39"/>
  <c r="Q218" i="39"/>
  <c r="G92" i="39"/>
  <c r="K92" i="39"/>
  <c r="O92" i="39"/>
  <c r="S92" i="39"/>
  <c r="G134" i="39"/>
  <c r="K134" i="39"/>
  <c r="O134" i="39"/>
  <c r="S134" i="39"/>
  <c r="W134" i="39"/>
  <c r="AE134" i="39"/>
  <c r="G176" i="39"/>
  <c r="K176" i="39"/>
  <c r="O176" i="39"/>
  <c r="S176" i="39"/>
  <c r="W176" i="39"/>
  <c r="V176" i="39" s="1"/>
  <c r="U176" i="39" s="1"/>
  <c r="AE176" i="39"/>
  <c r="AD176" i="39" s="1"/>
  <c r="AC176" i="39" s="1"/>
  <c r="AB176" i="39" s="1"/>
  <c r="G218" i="39"/>
  <c r="K218" i="39"/>
  <c r="O218" i="39"/>
  <c r="S218" i="39"/>
  <c r="W218" i="39"/>
  <c r="AA218" i="39"/>
  <c r="K94" i="40"/>
  <c r="X178" i="40"/>
  <c r="X216" i="39"/>
  <c r="X23" i="41"/>
  <c r="X25" i="41" s="1"/>
  <c r="W178" i="40"/>
  <c r="Y179" i="40"/>
  <c r="Y174" i="39"/>
  <c r="Y176" i="39" s="1"/>
  <c r="Y23" i="41"/>
  <c r="Y25" i="41" s="1"/>
  <c r="X93" i="40"/>
  <c r="Y93" i="40"/>
  <c r="Y222" i="40"/>
  <c r="DA50" i="40"/>
  <c r="DA51" i="40"/>
  <c r="M94" i="40"/>
  <c r="N137" i="40"/>
  <c r="L94" i="40"/>
  <c r="G137" i="40"/>
  <c r="S137" i="40"/>
  <c r="O94" i="40"/>
  <c r="P137" i="40"/>
  <c r="DA22" i="5"/>
  <c r="DA20" i="5"/>
  <c r="DB92" i="40"/>
  <c r="DA92" i="40" s="1"/>
  <c r="DA44" i="40"/>
  <c r="DA48" i="40"/>
  <c r="CD46" i="40" s="1"/>
  <c r="DA49" i="40"/>
  <c r="G94" i="40"/>
  <c r="S94" i="40"/>
  <c r="I94" i="40"/>
  <c r="H137" i="40"/>
  <c r="T137" i="40"/>
  <c r="J137" i="40"/>
  <c r="H94" i="40"/>
  <c r="T94" i="40"/>
  <c r="J94" i="40"/>
  <c r="O137" i="40"/>
  <c r="E137" i="40"/>
  <c r="Q137" i="40"/>
  <c r="E94" i="40"/>
  <c r="Q94" i="40"/>
  <c r="F137" i="40"/>
  <c r="R137" i="40"/>
  <c r="F94" i="40"/>
  <c r="R94" i="40"/>
  <c r="M137" i="40"/>
  <c r="Y216" i="1"/>
  <c r="Z137" i="40"/>
  <c r="AB94" i="40"/>
  <c r="Y45" i="40"/>
  <c r="Y46" i="40" s="1"/>
  <c r="AB77" i="7"/>
  <c r="W45" i="40"/>
  <c r="X45" i="40"/>
  <c r="X160" i="1"/>
  <c r="X179" i="40"/>
  <c r="W179" i="40" s="1"/>
  <c r="X222" i="40"/>
  <c r="W222" i="40" s="1"/>
  <c r="W93" i="40"/>
  <c r="Y132" i="39"/>
  <c r="Y134" i="39" s="1"/>
  <c r="X174" i="39"/>
  <c r="X92" i="40"/>
  <c r="Y46" i="39"/>
  <c r="X132" i="39"/>
  <c r="Y216" i="39"/>
  <c r="Y218" i="39" s="1"/>
  <c r="W92" i="40"/>
  <c r="Y135" i="40"/>
  <c r="Y221" i="40"/>
  <c r="X221" i="40" s="1"/>
  <c r="W221" i="40" s="1"/>
  <c r="Y178" i="40"/>
  <c r="X46" i="39"/>
  <c r="X135" i="40"/>
  <c r="Y90" i="39"/>
  <c r="X90" i="39" s="1"/>
  <c r="Y92" i="40"/>
  <c r="W135" i="40"/>
  <c r="Y136" i="40"/>
  <c r="DB45" i="40"/>
  <c r="DN132" i="39"/>
  <c r="DM132" i="39" s="1"/>
  <c r="DN174" i="39"/>
  <c r="DM174" i="39" s="1"/>
  <c r="DN175" i="39"/>
  <c r="DM175" i="39" s="1"/>
  <c r="CD176" i="39" s="1"/>
  <c r="DB135" i="40"/>
  <c r="DA135" i="40" s="1"/>
  <c r="AH46" i="42"/>
  <c r="DB178" i="40"/>
  <c r="DA178" i="40" s="1"/>
  <c r="DB221" i="40"/>
  <c r="DA221" i="40" s="1"/>
  <c r="DM91" i="39"/>
  <c r="DN133" i="39"/>
  <c r="DM133" i="39" s="1"/>
  <c r="DN216" i="39"/>
  <c r="DM216" i="39" s="1"/>
  <c r="DN217" i="39"/>
  <c r="DM217" i="39" s="1"/>
  <c r="BN161" i="1" l="1"/>
  <c r="BN162" i="1" s="1"/>
  <c r="BB161" i="1"/>
  <c r="BB162" i="1" s="1"/>
  <c r="BB217" i="1"/>
  <c r="BB218" i="1" s="1"/>
  <c r="BR216" i="1"/>
  <c r="BA161" i="1"/>
  <c r="BA162" i="1" s="1"/>
  <c r="BA217" i="1"/>
  <c r="BA218" i="1" s="1"/>
  <c r="BK218" i="1"/>
  <c r="BG218" i="1"/>
  <c r="BI218" i="1"/>
  <c r="BL218" i="1"/>
  <c r="BN218" i="1"/>
  <c r="BO218" i="1"/>
  <c r="AY161" i="1"/>
  <c r="AY162" i="1" s="1"/>
  <c r="AY217" i="1"/>
  <c r="AY218" i="1" s="1"/>
  <c r="BR188" i="1"/>
  <c r="BR160" i="1"/>
  <c r="BR217" i="1"/>
  <c r="BR218" i="1" s="1"/>
  <c r="BP161" i="1"/>
  <c r="BP162" i="1" s="1"/>
  <c r="BQ218" i="1"/>
  <c r="BH218" i="1"/>
  <c r="BR189" i="1"/>
  <c r="BR190" i="1" s="1"/>
  <c r="BR161" i="1"/>
  <c r="BR162" i="1" s="1"/>
  <c r="BQ188" i="1"/>
  <c r="BQ189" i="1"/>
  <c r="BQ190" i="1" s="1"/>
  <c r="BQ161" i="1"/>
  <c r="BQ162" i="1" s="1"/>
  <c r="BP218" i="1"/>
  <c r="CC223" i="40"/>
  <c r="CD223" i="40"/>
  <c r="CD94" i="40"/>
  <c r="CC180" i="40"/>
  <c r="CD180" i="40"/>
  <c r="CC137" i="40"/>
  <c r="CD137" i="40"/>
  <c r="CC92" i="39"/>
  <c r="CD92" i="39"/>
  <c r="CC218" i="39"/>
  <c r="CD218" i="39"/>
  <c r="CC134" i="39"/>
  <c r="CD134" i="39"/>
  <c r="BP216" i="1"/>
  <c r="BQ216" i="1"/>
  <c r="BK161" i="1"/>
  <c r="BK162" i="1" s="1"/>
  <c r="BM218" i="1"/>
  <c r="BP189" i="1"/>
  <c r="BP190" i="1" s="1"/>
  <c r="BO189" i="1"/>
  <c r="BO190" i="1" s="1"/>
  <c r="BO161" i="1"/>
  <c r="BO162" i="1" s="1"/>
  <c r="BP188" i="1"/>
  <c r="CC94" i="40"/>
  <c r="CC46" i="40"/>
  <c r="CB176" i="39"/>
  <c r="CC176" i="39"/>
  <c r="BN189" i="1"/>
  <c r="BN190" i="1" s="1"/>
  <c r="BL189" i="1"/>
  <c r="BL190" i="1" s="1"/>
  <c r="BL161" i="1"/>
  <c r="BL162" i="1" s="1"/>
  <c r="BM189" i="1"/>
  <c r="BM190" i="1" s="1"/>
  <c r="BM161" i="1"/>
  <c r="BM162" i="1" s="1"/>
  <c r="CB94" i="40"/>
  <c r="CA137" i="40"/>
  <c r="CB137" i="40"/>
  <c r="CA180" i="40"/>
  <c r="CB180" i="40"/>
  <c r="CA46" i="40"/>
  <c r="CB46" i="40"/>
  <c r="CA223" i="40"/>
  <c r="CB223" i="40"/>
  <c r="CA134" i="39"/>
  <c r="CB134" i="39"/>
  <c r="CA92" i="39"/>
  <c r="CB92" i="39"/>
  <c r="CB218" i="39"/>
  <c r="BN216" i="1"/>
  <c r="BO216" i="1"/>
  <c r="CA94" i="40"/>
  <c r="CA218" i="39"/>
  <c r="CA176" i="39"/>
  <c r="BY137" i="40"/>
  <c r="BZ45" i="40"/>
  <c r="BZ46" i="40" s="1"/>
  <c r="BY92" i="39"/>
  <c r="BY176" i="39"/>
  <c r="BY134" i="39"/>
  <c r="BL216" i="1"/>
  <c r="BM216" i="1"/>
  <c r="BY94" i="40"/>
  <c r="BX223" i="40"/>
  <c r="BY223" i="40"/>
  <c r="BX45" i="40"/>
  <c r="BX46" i="40" s="1"/>
  <c r="BY45" i="40"/>
  <c r="BY46" i="40" s="1"/>
  <c r="BX180" i="40"/>
  <c r="BY180" i="40"/>
  <c r="BX218" i="39"/>
  <c r="BY218" i="39"/>
  <c r="BK189" i="1"/>
  <c r="BK190" i="1" s="1"/>
  <c r="BX94" i="40"/>
  <c r="BW137" i="40"/>
  <c r="BX137" i="40"/>
  <c r="BW176" i="39"/>
  <c r="BX176" i="39"/>
  <c r="BW134" i="39"/>
  <c r="BX134" i="39"/>
  <c r="BW92" i="39"/>
  <c r="BX92" i="39"/>
  <c r="BJ189" i="1"/>
  <c r="BJ190" i="1" s="1"/>
  <c r="BJ161" i="1"/>
  <c r="BJ162" i="1" s="1"/>
  <c r="BJ188" i="1"/>
  <c r="BH189" i="1"/>
  <c r="BH190" i="1" s="1"/>
  <c r="BH161" i="1"/>
  <c r="BH162" i="1" s="1"/>
  <c r="BI189" i="1"/>
  <c r="BI190" i="1" s="1"/>
  <c r="BI161" i="1"/>
  <c r="BI162" i="1" s="1"/>
  <c r="BJ216" i="1"/>
  <c r="BK216" i="1"/>
  <c r="BH188" i="1"/>
  <c r="BJ217" i="1"/>
  <c r="BJ218" i="1" s="1"/>
  <c r="BW45" i="40"/>
  <c r="BW46" i="40" s="1"/>
  <c r="BV223" i="40"/>
  <c r="BW223" i="40"/>
  <c r="BV180" i="40"/>
  <c r="BW180" i="40"/>
  <c r="BW94" i="40"/>
  <c r="BW218" i="39"/>
  <c r="BV94" i="40"/>
  <c r="BV45" i="40"/>
  <c r="BV46" i="40" s="1"/>
  <c r="BU137" i="40"/>
  <c r="BV137" i="40"/>
  <c r="BU92" i="39"/>
  <c r="BV92" i="39"/>
  <c r="BV218" i="39"/>
  <c r="BU134" i="39"/>
  <c r="BV134" i="39"/>
  <c r="BU176" i="39"/>
  <c r="BV176" i="39"/>
  <c r="BF161" i="1"/>
  <c r="BF162" i="1" s="1"/>
  <c r="BF189" i="1"/>
  <c r="BF190" i="1" s="1"/>
  <c r="BH216" i="1"/>
  <c r="BI216" i="1"/>
  <c r="BG188" i="1"/>
  <c r="BU45" i="40"/>
  <c r="BU46" i="40" s="1"/>
  <c r="BT223" i="40"/>
  <c r="BU223" i="40"/>
  <c r="BT180" i="40"/>
  <c r="BU180" i="40"/>
  <c r="BU94" i="40"/>
  <c r="BT218" i="39"/>
  <c r="BU218" i="39"/>
  <c r="BG190" i="1"/>
  <c r="BF188" i="1"/>
  <c r="BG161" i="1"/>
  <c r="BG162" i="1" s="1"/>
  <c r="BT94" i="40"/>
  <c r="BS137" i="40"/>
  <c r="BT137" i="40"/>
  <c r="BT45" i="40"/>
  <c r="BT46" i="40" s="1"/>
  <c r="BS176" i="39"/>
  <c r="BT176" i="39"/>
  <c r="BS92" i="39"/>
  <c r="BT92" i="39"/>
  <c r="BS134" i="39"/>
  <c r="BT134" i="39"/>
  <c r="BF216" i="1"/>
  <c r="BG216" i="1"/>
  <c r="BR180" i="40"/>
  <c r="BS180" i="40"/>
  <c r="BS94" i="40"/>
  <c r="BR223" i="40"/>
  <c r="BS223" i="40"/>
  <c r="BS45" i="40"/>
  <c r="BS46" i="40" s="1"/>
  <c r="BR218" i="39"/>
  <c r="BS218" i="39"/>
  <c r="BF217" i="1"/>
  <c r="BF218" i="1" s="1"/>
  <c r="BE161" i="1"/>
  <c r="BE162" i="1" s="1"/>
  <c r="BE217" i="1"/>
  <c r="BE218" i="1" s="1"/>
  <c r="BC161" i="1"/>
  <c r="BC162" i="1" s="1"/>
  <c r="AZ161" i="1"/>
  <c r="AZ162" i="1" s="1"/>
  <c r="AY216" i="1"/>
  <c r="BC218" i="1"/>
  <c r="AW161" i="1"/>
  <c r="AW162" i="1" s="1"/>
  <c r="AZ216" i="1"/>
  <c r="AZ218" i="1"/>
  <c r="BD218" i="1"/>
  <c r="AX218" i="1"/>
  <c r="BD161" i="1"/>
  <c r="BD162" i="1" s="1"/>
  <c r="AX161" i="1"/>
  <c r="AX162" i="1" s="1"/>
  <c r="BQ137" i="40"/>
  <c r="BR137" i="40"/>
  <c r="BR45" i="40"/>
  <c r="BR46" i="40" s="1"/>
  <c r="BR94" i="40"/>
  <c r="BQ176" i="39"/>
  <c r="BD216" i="1"/>
  <c r="BE216" i="1"/>
  <c r="BC216" i="1"/>
  <c r="BA216" i="1"/>
  <c r="BB216" i="1"/>
  <c r="BP45" i="40"/>
  <c r="BP46" i="40" s="1"/>
  <c r="BQ45" i="40"/>
  <c r="BQ46" i="40" s="1"/>
  <c r="BQ94" i="40"/>
  <c r="BP223" i="40"/>
  <c r="BQ223" i="40"/>
  <c r="BP180" i="40"/>
  <c r="BQ180" i="40"/>
  <c r="BP218" i="39"/>
  <c r="BQ218" i="39"/>
  <c r="BP92" i="39"/>
  <c r="BQ92" i="39"/>
  <c r="BP134" i="39"/>
  <c r="BQ134" i="39"/>
  <c r="BO94" i="40"/>
  <c r="BP94" i="40"/>
  <c r="BO137" i="40"/>
  <c r="BP137" i="40"/>
  <c r="BO176" i="39"/>
  <c r="BP176" i="39"/>
  <c r="AW218" i="1"/>
  <c r="BO45" i="40"/>
  <c r="BO46" i="40" s="1"/>
  <c r="BN180" i="40"/>
  <c r="BN92" i="39"/>
  <c r="BO92" i="39"/>
  <c r="BN134" i="39"/>
  <c r="BO134" i="39"/>
  <c r="BO46" i="39"/>
  <c r="BO218" i="39"/>
  <c r="DA45" i="40"/>
  <c r="DA46" i="40" s="1"/>
  <c r="BM223" i="40"/>
  <c r="BN223" i="40"/>
  <c r="BN137" i="40"/>
  <c r="BN94" i="40"/>
  <c r="BM46" i="40"/>
  <c r="BN46" i="40"/>
  <c r="BM176" i="39"/>
  <c r="BN176" i="39"/>
  <c r="BM218" i="39"/>
  <c r="BN218" i="39"/>
  <c r="BM46" i="39"/>
  <c r="BM137" i="40"/>
  <c r="BM94" i="40"/>
  <c r="BM134" i="39"/>
  <c r="BK176" i="39"/>
  <c r="BK92" i="39"/>
  <c r="BK180" i="40"/>
  <c r="BK94" i="40"/>
  <c r="BK137" i="40"/>
  <c r="BK218" i="39"/>
  <c r="DB94" i="40"/>
  <c r="DM218" i="39"/>
  <c r="DM176" i="39"/>
  <c r="DM134" i="39"/>
  <c r="DN24" i="41"/>
  <c r="DN25" i="41" s="1"/>
  <c r="DM27" i="41"/>
  <c r="CD25" i="41" s="1"/>
  <c r="Y94" i="40"/>
  <c r="BJ92" i="39"/>
  <c r="DM92" i="39"/>
  <c r="X218" i="39"/>
  <c r="Y180" i="40"/>
  <c r="X180" i="40"/>
  <c r="W180" i="40"/>
  <c r="V180" i="40" s="1"/>
  <c r="U180" i="40" s="1"/>
  <c r="X94" i="40"/>
  <c r="X216" i="1"/>
  <c r="W160" i="1"/>
  <c r="X46" i="40"/>
  <c r="W46" i="40" s="1"/>
  <c r="X176" i="39"/>
  <c r="W94" i="40"/>
  <c r="V94" i="40" s="1"/>
  <c r="U94" i="40" s="1"/>
  <c r="X134" i="39"/>
  <c r="U160" i="1"/>
  <c r="DN134" i="39"/>
  <c r="Y92" i="39"/>
  <c r="X92" i="39" s="1"/>
  <c r="W92" i="39" s="1"/>
  <c r="V92" i="39" s="1"/>
  <c r="X136" i="40"/>
  <c r="W136" i="40" s="1"/>
  <c r="Y137" i="40"/>
  <c r="Y223" i="40"/>
  <c r="X223" i="40" s="1"/>
  <c r="W223" i="40" s="1"/>
  <c r="V223" i="40" s="1"/>
  <c r="U223" i="40" s="1"/>
  <c r="DB46" i="40"/>
  <c r="DN218" i="39"/>
  <c r="DN46" i="39"/>
  <c r="DN92" i="39"/>
  <c r="DN176" i="39"/>
  <c r="DB180" i="40"/>
  <c r="DB137" i="40"/>
  <c r="DB223" i="40"/>
  <c r="BP160" i="1" l="1"/>
  <c r="BQ160" i="1"/>
  <c r="BO188" i="1"/>
  <c r="BO160" i="1"/>
  <c r="BN160" i="1"/>
  <c r="CB25" i="41"/>
  <c r="CC25" i="41"/>
  <c r="BL188" i="1"/>
  <c r="BL160" i="1"/>
  <c r="BM188" i="1"/>
  <c r="BM160" i="1"/>
  <c r="BK160" i="1"/>
  <c r="BN188" i="1"/>
  <c r="BZ25" i="41"/>
  <c r="CA25" i="41"/>
  <c r="BJ160" i="1"/>
  <c r="BX24" i="41"/>
  <c r="BX25" i="41" s="1"/>
  <c r="BY24" i="41"/>
  <c r="BY25" i="41" s="1"/>
  <c r="BK188" i="1"/>
  <c r="BH160" i="1"/>
  <c r="BI188" i="1"/>
  <c r="BI160" i="1"/>
  <c r="BV24" i="41"/>
  <c r="BV25" i="41" s="1"/>
  <c r="BW24" i="41"/>
  <c r="BW25" i="41" s="1"/>
  <c r="BT24" i="41"/>
  <c r="BT25" i="41" s="1"/>
  <c r="BU24" i="41"/>
  <c r="BU25" i="41" s="1"/>
  <c r="BG160" i="1"/>
  <c r="BF160" i="1"/>
  <c r="BR24" i="41"/>
  <c r="BR25" i="41" s="1"/>
  <c r="BS24" i="41"/>
  <c r="BS25" i="41" s="1"/>
  <c r="AX160" i="1"/>
  <c r="BD160" i="1"/>
  <c r="AX216" i="1"/>
  <c r="AZ160" i="1"/>
  <c r="AW216" i="1"/>
  <c r="BE160" i="1"/>
  <c r="BB160" i="1"/>
  <c r="BA160" i="1"/>
  <c r="AY160" i="1"/>
  <c r="AW160" i="1"/>
  <c r="BC160" i="1"/>
  <c r="BP24" i="41"/>
  <c r="BP25" i="41" s="1"/>
  <c r="BQ24" i="41"/>
  <c r="BQ25" i="41" s="1"/>
  <c r="DM24" i="41"/>
  <c r="DM25" i="41" s="1"/>
  <c r="BO25" i="41"/>
  <c r="BM25" i="41"/>
  <c r="BN24" i="41"/>
  <c r="BN25" i="41" s="1"/>
  <c r="BK223" i="40"/>
  <c r="DA223" i="40"/>
  <c r="DA94" i="40"/>
  <c r="DA137" i="40"/>
  <c r="DA180" i="40"/>
  <c r="U216" i="1"/>
  <c r="W216" i="1"/>
  <c r="V160" i="1"/>
  <c r="T160" i="1"/>
  <c r="X137" i="40"/>
  <c r="W137" i="40" s="1"/>
  <c r="V137" i="40" s="1"/>
  <c r="U137" i="40" s="1"/>
  <c r="V216" i="1" l="1"/>
  <c r="T216" i="1"/>
  <c r="P216" i="1" l="1"/>
  <c r="S216" i="1"/>
  <c r="DA166" i="8" l="1"/>
  <c r="R216" i="1"/>
  <c r="O216" i="1"/>
  <c r="DB161" i="8"/>
  <c r="DA161" i="8" l="1"/>
  <c r="DA162" i="8" s="1"/>
  <c r="DA217" i="8"/>
  <c r="DB217" i="8"/>
  <c r="DB216" i="8" s="1"/>
  <c r="BY218" i="8"/>
  <c r="BX218" i="8"/>
  <c r="BV218" i="8"/>
  <c r="Q216" i="1"/>
  <c r="DB160" i="8"/>
  <c r="DB162" i="8"/>
  <c r="DA160" i="8" l="1"/>
  <c r="DA218" i="8"/>
  <c r="DA216" i="8"/>
  <c r="DB218" i="8"/>
  <c r="L188" i="1" l="1"/>
  <c r="L160" i="1"/>
  <c r="K160" i="1"/>
  <c r="L216" i="1"/>
  <c r="N216" i="1" l="1"/>
  <c r="N160" i="1"/>
  <c r="J160" i="1"/>
  <c r="K188" i="1"/>
  <c r="M160" i="1"/>
  <c r="H160" i="1"/>
  <c r="M216" i="1" l="1"/>
  <c r="M188" i="1"/>
  <c r="H188" i="1"/>
  <c r="I160" i="1"/>
  <c r="J188" i="1"/>
  <c r="J216" i="1"/>
  <c r="K216" i="1"/>
  <c r="H216" i="1"/>
  <c r="I188" i="1" l="1"/>
  <c r="I216" i="1"/>
  <c r="BR81" i="7" l="1"/>
  <c r="BP81" i="7" l="1"/>
  <c r="BQ81" i="7"/>
  <c r="BN81" i="7"/>
  <c r="BO81" i="7"/>
  <c r="BL81" i="7"/>
  <c r="BM81" i="7"/>
  <c r="BJ81" i="7"/>
  <c r="BK81" i="7"/>
  <c r="BH81" i="7"/>
  <c r="BI81" i="7"/>
  <c r="BF81" i="7"/>
  <c r="BG81" i="7"/>
  <c r="BR84" i="7"/>
  <c r="BP84" i="7" l="1"/>
  <c r="BQ84" i="7"/>
  <c r="BN84" i="7"/>
  <c r="BO84" i="7"/>
  <c r="BL84" i="7"/>
  <c r="BM84" i="7"/>
  <c r="BJ84" i="7"/>
  <c r="BK84" i="7"/>
  <c r="BH84" i="7"/>
  <c r="BI84" i="7"/>
  <c r="BF84" i="7"/>
  <c r="BG84" i="7"/>
  <c r="BO82" i="7" l="1"/>
  <c r="BP82" i="7"/>
  <c r="BM82" i="7"/>
  <c r="BN82" i="7"/>
  <c r="BK78" i="7"/>
  <c r="BK79" i="7" s="1"/>
  <c r="BL82" i="7"/>
  <c r="BE78" i="7"/>
  <c r="BE79" i="7" s="1"/>
  <c r="BC78" i="7"/>
  <c r="BC79" i="7" s="1"/>
  <c r="BD78" i="7"/>
  <c r="BD79" i="7" s="1"/>
  <c r="BA78" i="7"/>
  <c r="BA79" i="7" s="1"/>
  <c r="BB78" i="7"/>
  <c r="BB79" i="7" s="1"/>
  <c r="AY78" i="7"/>
  <c r="AY79" i="7" s="1"/>
  <c r="BR78" i="7" l="1"/>
  <c r="BR79" i="7" s="1"/>
  <c r="BR82" i="7"/>
  <c r="BQ82" i="7"/>
  <c r="BP78" i="7"/>
  <c r="BP79" i="7" s="1"/>
  <c r="BO78" i="7"/>
  <c r="BO79" i="7" s="1"/>
  <c r="BK82" i="7"/>
  <c r="AY77" i="7"/>
  <c r="BK77" i="7"/>
  <c r="BJ78" i="7"/>
  <c r="BJ79" i="7" s="1"/>
  <c r="BJ82" i="7"/>
  <c r="BI82" i="7"/>
  <c r="BE77" i="7"/>
  <c r="BH78" i="7"/>
  <c r="BH79" i="7" s="1"/>
  <c r="BH82" i="7"/>
  <c r="BG82" i="7"/>
  <c r="BF78" i="7"/>
  <c r="BF79" i="7" s="1"/>
  <c r="BF82" i="7"/>
  <c r="BC77" i="7"/>
  <c r="BD77" i="7"/>
  <c r="BA77" i="7"/>
  <c r="BB77" i="7"/>
  <c r="DA83" i="5"/>
  <c r="DB189" i="5"/>
  <c r="DA79" i="7"/>
  <c r="DB77" i="5"/>
  <c r="DB78" i="5" s="1"/>
  <c r="BR77" i="7" l="1"/>
  <c r="BQ78" i="7"/>
  <c r="BQ79" i="7" s="1"/>
  <c r="BQ77" i="7"/>
  <c r="BP77" i="7"/>
  <c r="BN78" i="7"/>
  <c r="BN79" i="7" s="1"/>
  <c r="BL78" i="7"/>
  <c r="BL79" i="7" s="1"/>
  <c r="BM78" i="7"/>
  <c r="BM79" i="7" s="1"/>
  <c r="BO77" i="7"/>
  <c r="BN77" i="7"/>
  <c r="BN77" i="5"/>
  <c r="BM77" i="7"/>
  <c r="BL77" i="7"/>
  <c r="BM77" i="5"/>
  <c r="BM78" i="5"/>
  <c r="BM76" i="5"/>
  <c r="BK77" i="5"/>
  <c r="BK78" i="5" s="1"/>
  <c r="BL77" i="5"/>
  <c r="BJ77" i="7"/>
  <c r="BI77" i="5"/>
  <c r="BI78" i="5" s="1"/>
  <c r="BJ77" i="5"/>
  <c r="BH77" i="7"/>
  <c r="BI78" i="7"/>
  <c r="BI79" i="7" s="1"/>
  <c r="BI77" i="7"/>
  <c r="BG77" i="5"/>
  <c r="BG78" i="5" s="1"/>
  <c r="BH77" i="5"/>
  <c r="BG78" i="7"/>
  <c r="BG79" i="7" s="1"/>
  <c r="BG77" i="7"/>
  <c r="BF77" i="7"/>
  <c r="BE77" i="5"/>
  <c r="BE78" i="5" s="1"/>
  <c r="BF77" i="5"/>
  <c r="BC77" i="5"/>
  <c r="BC78" i="5" s="1"/>
  <c r="BD77" i="5"/>
  <c r="BA77" i="5"/>
  <c r="BA78" i="5" s="1"/>
  <c r="BB77" i="5"/>
  <c r="AY77" i="5"/>
  <c r="AY76" i="5" s="1"/>
  <c r="AX78" i="5"/>
  <c r="DA77" i="5"/>
  <c r="DA76" i="5" s="1"/>
  <c r="DB190" i="5"/>
  <c r="DB188" i="5"/>
  <c r="DB76" i="5"/>
  <c r="BK76" i="5" l="1"/>
  <c r="BI76" i="5"/>
  <c r="AY78" i="5"/>
  <c r="BR78" i="5"/>
  <c r="BQ78" i="5"/>
  <c r="BP78" i="5"/>
  <c r="BO78" i="5"/>
  <c r="BN78" i="5"/>
  <c r="BN76" i="5"/>
  <c r="BL78" i="5"/>
  <c r="BL76" i="5"/>
  <c r="BG76" i="5"/>
  <c r="BJ78" i="5"/>
  <c r="BJ76" i="5"/>
  <c r="BH78" i="5"/>
  <c r="BH76" i="5"/>
  <c r="BE76" i="5"/>
  <c r="BC76" i="5"/>
  <c r="BF78" i="5"/>
  <c r="BF76" i="5"/>
  <c r="BD78" i="5"/>
  <c r="BD76" i="5"/>
  <c r="BA76" i="5"/>
  <c r="BB78" i="5"/>
  <c r="BB76" i="5"/>
  <c r="DA78" i="5"/>
  <c r="DM173" i="39"/>
  <c r="DM215" i="39" s="1"/>
  <c r="DM131" i="39"/>
  <c r="DM89" i="39"/>
  <c r="DA47" i="6" l="1"/>
  <c r="DA19" i="6"/>
  <c r="DA75" i="6"/>
</calcChain>
</file>

<file path=xl/sharedStrings.xml><?xml version="1.0" encoding="utf-8"?>
<sst xmlns="http://schemas.openxmlformats.org/spreadsheetml/2006/main" count="7238" uniqueCount="402">
  <si>
    <t>Date</t>
  </si>
  <si>
    <t>Input Qty.</t>
  </si>
  <si>
    <t>Output Qty.</t>
  </si>
  <si>
    <t>Reject Qty.</t>
  </si>
  <si>
    <t>% YIELD NG</t>
  </si>
  <si>
    <t>Model No.</t>
  </si>
  <si>
    <t>ALL SURFACE  WHITE CONTAM</t>
  </si>
  <si>
    <t>ALL SURFACE  YELLOW CONTAM</t>
  </si>
  <si>
    <t>ALL SURFACE  OIL CONTAM</t>
  </si>
  <si>
    <t>ALL SURFACE  STICKY CONTAM</t>
  </si>
  <si>
    <t>% Yield ng.</t>
  </si>
  <si>
    <t>Jan'18</t>
  </si>
  <si>
    <t>Jan'17</t>
  </si>
  <si>
    <t>Feb'18</t>
  </si>
  <si>
    <t>Mar'18</t>
  </si>
  <si>
    <t>Apr'18</t>
  </si>
  <si>
    <t>May'18</t>
  </si>
  <si>
    <t>Jun'18</t>
  </si>
  <si>
    <t>Jul'18</t>
  </si>
  <si>
    <t>Aug'18</t>
  </si>
  <si>
    <t>Feb'17</t>
  </si>
  <si>
    <t>Mar'17</t>
  </si>
  <si>
    <t>Apr'17</t>
  </si>
  <si>
    <t>May'17</t>
  </si>
  <si>
    <t>Jun'17</t>
  </si>
  <si>
    <t>Jul'17</t>
  </si>
  <si>
    <t>Aug'17</t>
  </si>
  <si>
    <t>Sep'17</t>
  </si>
  <si>
    <t>Oct'17</t>
  </si>
  <si>
    <t>Nov'17</t>
  </si>
  <si>
    <t>Dec'17</t>
  </si>
  <si>
    <t>1st'Yield of Contam for All STTCA Hub</t>
  </si>
  <si>
    <t>1st'Yield of Contam for All FCC Hub</t>
  </si>
  <si>
    <t>1st'Yield of Contam for All SP Hub</t>
  </si>
  <si>
    <t>1st'Yield of Contam for All STT Hub</t>
  </si>
  <si>
    <t>1st'Yield of Contam Hub Avenger 5D</t>
  </si>
  <si>
    <t>1st'Yield of Contam Hub Skybolt 3D</t>
  </si>
  <si>
    <t>1st'Yield of Contam Hub Skyblot 4D</t>
  </si>
  <si>
    <t>1st'Yield of Contam Hub Kestrel 1/2D</t>
  </si>
  <si>
    <t>1st'Yield of Contam Hub Kestrel 3D</t>
  </si>
  <si>
    <t>1st'Yield of Contam for All STT-7 Hub</t>
  </si>
  <si>
    <t>1st'Yield of Contam Hub Rosewood 1D</t>
  </si>
  <si>
    <t>1st'Yield of Contam Hub Rosewood 2D</t>
  </si>
  <si>
    <t>1st'Yield of Contam Hub Skybolt 1D</t>
  </si>
  <si>
    <t>1st'Yield of Contam Hub Skybolt 2D</t>
  </si>
  <si>
    <t>1st'Yield of Contam Hub V11 1D</t>
  </si>
  <si>
    <t>Daily 1st Yield by Group Code for T27184</t>
  </si>
  <si>
    <t>Type : *ALL</t>
  </si>
  <si>
    <t>Group : CONTAM</t>
  </si>
  <si>
    <t>Year/Month : 08/2018</t>
  </si>
  <si>
    <t>201805</t>
  </si>
  <si>
    <t>201806</t>
  </si>
  <si>
    <t>201807</t>
  </si>
  <si>
    <t>Total</t>
  </si>
  <si>
    <t>Input Qty</t>
  </si>
  <si>
    <t>Output Qty</t>
  </si>
  <si>
    <t>Reject Qty</t>
  </si>
  <si>
    <t>%Yield NG</t>
  </si>
  <si>
    <t>Reject Content</t>
  </si>
  <si>
    <t>M227 : ALL SURFACE  WHITE CONTAM</t>
  </si>
  <si>
    <t>M228 : ALL SURFACE  YELLOW CONTAM</t>
  </si>
  <si>
    <t>M226 : ALL SURFACE  STICKY CONTAM</t>
  </si>
  <si>
    <t>Load by : NVM9140</t>
  </si>
  <si>
    <t>M225 : ALL SURFACE  OIL CONTAM</t>
  </si>
  <si>
    <t>Model : ALG12</t>
  </si>
  <si>
    <t>Model : ARSK</t>
  </si>
  <si>
    <t>Model : CGR32</t>
  </si>
  <si>
    <t>Year/Month : 07/2018</t>
  </si>
  <si>
    <t>201804</t>
  </si>
  <si>
    <t>Time : 08:04:41 02-Jul-2018</t>
  </si>
  <si>
    <t>Model : FJ1</t>
  </si>
  <si>
    <t>Model : KTL12</t>
  </si>
  <si>
    <t>Model : LOB</t>
  </si>
  <si>
    <t>Model : MKR5</t>
  </si>
  <si>
    <t>Model : PBB5</t>
  </si>
  <si>
    <t>Model : PMR</t>
  </si>
  <si>
    <t>Model : SKB3</t>
  </si>
  <si>
    <t>Model : SKB4</t>
  </si>
  <si>
    <t>Model : TDB4</t>
  </si>
  <si>
    <t>Time : 08:42:49 01-Aug-2018</t>
  </si>
  <si>
    <t>Model : V112D</t>
  </si>
  <si>
    <t>Model : YRA1</t>
  </si>
  <si>
    <t>1st'Yield Trend of Contam Hub all (In-house Hub)</t>
  </si>
  <si>
    <t>NG Ratio (Produciton Qty) by Item-Process For T27184 as of 11/2011</t>
  </si>
  <si>
    <t>Item : HUB-*ALL</t>
  </si>
  <si>
    <t>Process : 7290 VISUAL</t>
  </si>
  <si>
    <t>Machine No : *ALL</t>
  </si>
  <si>
    <t>Year/Month : 2012/1</t>
  </si>
  <si>
    <t>Jan'16</t>
  </si>
  <si>
    <t>Feb'16</t>
  </si>
  <si>
    <t>Mar'16</t>
  </si>
  <si>
    <t>Apr'16</t>
  </si>
  <si>
    <t>May16'</t>
  </si>
  <si>
    <t>Jun'16</t>
  </si>
  <si>
    <t>Jul'16</t>
  </si>
  <si>
    <t>Aug'16</t>
  </si>
  <si>
    <t>Sep'16</t>
  </si>
  <si>
    <t>Oct'16</t>
  </si>
  <si>
    <t>Nov'16</t>
  </si>
  <si>
    <t>Dec'16</t>
  </si>
  <si>
    <t xml:space="preserve">M227 : ALL SURFACE  WHITE CONTAM </t>
  </si>
  <si>
    <t xml:space="preserve">M228  : ALL SURFACE  YELLOW CONTAM </t>
  </si>
  <si>
    <t xml:space="preserve">M225  : ALL SURFACE  OIL CONTAM  </t>
  </si>
  <si>
    <t xml:space="preserve">M226  : ALL SURFACE  STICKY CONTAM  </t>
  </si>
  <si>
    <t xml:space="preserve">M225  : ALL SURFACE  STICKY CONTAM  </t>
  </si>
  <si>
    <t>1st'Yield Trend of Contam Hub all (Supplier)</t>
  </si>
  <si>
    <t>May'16</t>
  </si>
  <si>
    <t>Input (Q'ty)</t>
  </si>
  <si>
    <t xml:space="preserve">M225  : ALL SURFACE  STICY CONTAM  </t>
  </si>
  <si>
    <t>Sep'18</t>
  </si>
  <si>
    <t>1st'Yield of Contam Hub V11 2D</t>
  </si>
  <si>
    <t>Oct'18</t>
  </si>
  <si>
    <t>1st'Yield of Contam Hub VR Vader</t>
  </si>
  <si>
    <t>1st'Yield of Contam Hub V11 4D</t>
  </si>
  <si>
    <t>Model : V114D</t>
  </si>
  <si>
    <t>1st'Yield of Contam Hub Cimarron 3D</t>
  </si>
  <si>
    <t>Model : CMR5</t>
  </si>
  <si>
    <t>Nov'18</t>
  </si>
  <si>
    <t>Dec'18</t>
  </si>
  <si>
    <t>201811</t>
  </si>
  <si>
    <t>Jan'19</t>
  </si>
  <si>
    <t>201812</t>
  </si>
  <si>
    <t>Model : MKR6</t>
  </si>
  <si>
    <t>Feb'19</t>
  </si>
  <si>
    <t>Year/Month : 02/2019</t>
  </si>
  <si>
    <t>201901</t>
  </si>
  <si>
    <t>Model : JGR1R</t>
  </si>
  <si>
    <t>Time : 07:33:19 16-Feb-2019</t>
  </si>
  <si>
    <t>Time : 07:39:02 16-Feb-2019</t>
  </si>
  <si>
    <t>Model : EVN</t>
  </si>
  <si>
    <t>Mar'19</t>
  </si>
  <si>
    <t>Year/Month : 03/2019</t>
  </si>
  <si>
    <t>201902</t>
  </si>
  <si>
    <t>Time : 08:03:39 02-Mar-2019</t>
  </si>
  <si>
    <t>Apr'19</t>
  </si>
  <si>
    <t>Year/Month : 04/2019</t>
  </si>
  <si>
    <t>201903</t>
  </si>
  <si>
    <t>Time : 10:50:37 01-Apr-2019</t>
  </si>
  <si>
    <t>Model : LOBEM</t>
  </si>
  <si>
    <t>Year/Month : 05/2019</t>
  </si>
  <si>
    <t>201904</t>
  </si>
  <si>
    <t>Time : 07:38:52 02-May-2019</t>
  </si>
  <si>
    <t>May'19</t>
  </si>
  <si>
    <t>Jun'19</t>
  </si>
  <si>
    <t>Year/Month : 06/2019</t>
  </si>
  <si>
    <t>201905</t>
  </si>
  <si>
    <t>Time : 09:02:27 05-Jun-2019</t>
  </si>
  <si>
    <t>M221 : ALL SURFACE  CORROSION</t>
  </si>
  <si>
    <t>Jul'19</t>
  </si>
  <si>
    <t>Year/Month : 07/2019</t>
  </si>
  <si>
    <t>201906</t>
  </si>
  <si>
    <t>Time : 08:48:39 10-Jul-2019</t>
  </si>
  <si>
    <t>Model : LOA</t>
  </si>
  <si>
    <t>Aug'19</t>
  </si>
  <si>
    <t>Sep'19</t>
  </si>
  <si>
    <t>Model : VLAX</t>
  </si>
  <si>
    <t>Oct'19</t>
  </si>
  <si>
    <t>Nov'19</t>
  </si>
  <si>
    <t>M247 : UNDER FLANGE RUSTY</t>
  </si>
  <si>
    <t>Dec'19</t>
  </si>
  <si>
    <t>Model : SKB1</t>
  </si>
  <si>
    <t>Model : MBLBP</t>
  </si>
  <si>
    <t>Model : RWD1</t>
  </si>
  <si>
    <t>Jan'20</t>
  </si>
  <si>
    <t>201912</t>
  </si>
  <si>
    <t>Model : LNB12</t>
  </si>
  <si>
    <t>Feb'20</t>
  </si>
  <si>
    <t>202001</t>
  </si>
  <si>
    <t>Model : M115D</t>
  </si>
  <si>
    <t>Mar'20</t>
  </si>
  <si>
    <t>1st'Yield of Contam Hub M11P 5D</t>
  </si>
  <si>
    <t>Year/Month : 03/2020</t>
  </si>
  <si>
    <t>202002</t>
  </si>
  <si>
    <t>Time : 08:12:34 02-Mar-2020</t>
  </si>
  <si>
    <t>Time : 08:30:32 04-Mar-2020</t>
  </si>
  <si>
    <t>1st'Yield of Contam Hub X1215</t>
  </si>
  <si>
    <t>Model : ALG34</t>
  </si>
  <si>
    <t>Apr'20</t>
  </si>
  <si>
    <t>1st'Yield of Contam for All FDB Motor Hub</t>
  </si>
  <si>
    <t>Model : PRC</t>
  </si>
  <si>
    <t>1st'Yield of Contam Hub Evans-BP</t>
  </si>
  <si>
    <t>Model : EVNBP</t>
  </si>
  <si>
    <t>May'20</t>
  </si>
  <si>
    <t>Model : *ALL-V</t>
  </si>
  <si>
    <t>1st'Yield of Contam for All FCC Hub (Steel)</t>
  </si>
  <si>
    <t>1st'Yield of Contam for All FCC Hub (Aluminium)</t>
  </si>
  <si>
    <t>Jun'20</t>
  </si>
  <si>
    <t>\ -</t>
  </si>
  <si>
    <t>Model : HRR</t>
  </si>
  <si>
    <t>Jul'20</t>
  </si>
  <si>
    <t>Aug'20</t>
  </si>
  <si>
    <t>1st'Yield of Contam Hub X1780</t>
  </si>
  <si>
    <t>1st'Yield of Contam Hub X1844</t>
  </si>
  <si>
    <t>1st'Yield of Contam Hub X1930</t>
  </si>
  <si>
    <t>Model : X1930</t>
  </si>
  <si>
    <t>Sep'20</t>
  </si>
  <si>
    <t>202008</t>
  </si>
  <si>
    <t>Oct'20</t>
  </si>
  <si>
    <t>202009</t>
  </si>
  <si>
    <t>Nov'20</t>
  </si>
  <si>
    <t>Year/Month : 11/2020</t>
  </si>
  <si>
    <t>202010</t>
  </si>
  <si>
    <t>Time : 08:25:40 02-Nov-2020</t>
  </si>
  <si>
    <t>Time : 08:55:27 25-Nov-2020</t>
  </si>
  <si>
    <t>Dec'20</t>
  </si>
  <si>
    <t>1st'Yield of Contam Hub Cimarron 4D</t>
  </si>
  <si>
    <t>Model : CMR4</t>
  </si>
  <si>
    <t xml:space="preserve">        </t>
  </si>
  <si>
    <t>Model : CMRBP</t>
  </si>
  <si>
    <t>Jan'21</t>
  </si>
  <si>
    <t>-</t>
  </si>
  <si>
    <t>1st'Yield of Contam Hub Cimarron BP 5D</t>
  </si>
  <si>
    <t>1st'Yield of Contam Hub HRR</t>
  </si>
  <si>
    <t>Feb'21</t>
  </si>
  <si>
    <t>Target</t>
  </si>
  <si>
    <t>Mar'21</t>
  </si>
  <si>
    <t>Load by : NVT2154</t>
  </si>
  <si>
    <t>Apr'21</t>
  </si>
  <si>
    <t>202103</t>
  </si>
  <si>
    <t>May'21</t>
  </si>
  <si>
    <t>202104</t>
  </si>
  <si>
    <t>Jun'21</t>
  </si>
  <si>
    <t>Year/Month : 06/2021</t>
  </si>
  <si>
    <t>202105</t>
  </si>
  <si>
    <t>Time : 07:23:46 01-Jun-2021</t>
  </si>
  <si>
    <t>Jul'21</t>
  </si>
  <si>
    <t>202106</t>
  </si>
  <si>
    <t>1st'Yield of Contam Hub LSP10</t>
  </si>
  <si>
    <t>Aug'21</t>
  </si>
  <si>
    <t>Year/Month : 08/2021</t>
  </si>
  <si>
    <t>202107</t>
  </si>
  <si>
    <t>Time : 08:09:07 02-Aug-2021</t>
  </si>
  <si>
    <t>Time : 08:12:29 02-Aug-2021</t>
  </si>
  <si>
    <t>Time : 08:18:13 02-Aug-2021</t>
  </si>
  <si>
    <t>Sep'21</t>
  </si>
  <si>
    <t>Year/Month : 09/2021</t>
  </si>
  <si>
    <t>202108</t>
  </si>
  <si>
    <t>Load by : NVP6820</t>
  </si>
  <si>
    <t>Time : 07:36:43 01-Sep-2021</t>
  </si>
  <si>
    <t>Time : 07:42:26 01-Sep-2021</t>
  </si>
  <si>
    <t>Model : OPY</t>
  </si>
  <si>
    <t>1st'Yield of Contam Hub OPY</t>
  </si>
  <si>
    <t>Oct'21</t>
  </si>
  <si>
    <t>Nov'21</t>
  </si>
  <si>
    <t>Dec'21</t>
  </si>
  <si>
    <t>Jan'22</t>
  </si>
  <si>
    <t>Feb'22</t>
  </si>
  <si>
    <t>Mar'22</t>
  </si>
  <si>
    <t>Model : KTL3</t>
  </si>
  <si>
    <t>Apr'22</t>
  </si>
  <si>
    <t>202203</t>
  </si>
  <si>
    <t>May'22</t>
  </si>
  <si>
    <t>202204</t>
  </si>
  <si>
    <t>Jun'22</t>
  </si>
  <si>
    <t>Year/Month : 06/2022</t>
  </si>
  <si>
    <t>202205</t>
  </si>
  <si>
    <t>Time : 09:01:12 01-Jun-2022</t>
  </si>
  <si>
    <t>Jul'22</t>
  </si>
  <si>
    <t>202206</t>
  </si>
  <si>
    <t>Aug'22</t>
  </si>
  <si>
    <t>Year/Month : 08/2022</t>
  </si>
  <si>
    <t>202207</t>
  </si>
  <si>
    <t>Time : 08:28:45 01-Aug-2022</t>
  </si>
  <si>
    <t>Sep'22</t>
  </si>
  <si>
    <t>Oct'22</t>
  </si>
  <si>
    <t>Nov'22</t>
  </si>
  <si>
    <t>Dec'22</t>
  </si>
  <si>
    <t>Jan'23</t>
  </si>
  <si>
    <t xml:space="preserve">Item No. : </t>
  </si>
  <si>
    <t>202212</t>
  </si>
  <si>
    <t>Feb'23</t>
  </si>
  <si>
    <t>202301</t>
  </si>
  <si>
    <t>Mar'23</t>
  </si>
  <si>
    <t>Year/Month : 03/2023</t>
  </si>
  <si>
    <t>202302</t>
  </si>
  <si>
    <t>Time : 07:28:21 02-Mar-2023</t>
  </si>
  <si>
    <t>Apr'23</t>
  </si>
  <si>
    <t>May'23</t>
  </si>
  <si>
    <t>Model : X2676</t>
  </si>
  <si>
    <t>Jun'23</t>
  </si>
  <si>
    <t>1st'Yield of Contam Hub X2676</t>
  </si>
  <si>
    <t>Jul'23</t>
  </si>
  <si>
    <t>Aug'23</t>
  </si>
  <si>
    <t>Type : BU FAN SP2-B</t>
  </si>
  <si>
    <t>Model : AVG</t>
  </si>
  <si>
    <t>1st'Yield of Contam for Bushing</t>
  </si>
  <si>
    <t>1st'Yield of Contam BU X1930</t>
  </si>
  <si>
    <t>1st'Yield of Contam BU X2676</t>
  </si>
  <si>
    <t>Sep'23</t>
  </si>
  <si>
    <t>Oct'23</t>
  </si>
  <si>
    <t>202309</t>
  </si>
  <si>
    <t>Model : X1780</t>
  </si>
  <si>
    <t>Nov'23</t>
  </si>
  <si>
    <t>202310</t>
  </si>
  <si>
    <t>Dec'23</t>
  </si>
  <si>
    <t>Year/Month : 12/2023</t>
  </si>
  <si>
    <t>202311</t>
  </si>
  <si>
    <t>Jan'24</t>
  </si>
  <si>
    <t>Daily 1st Yield by Group Code for T27HBI</t>
  </si>
  <si>
    <t>Dept : 02</t>
  </si>
  <si>
    <t>Group : CONTAM ALL</t>
  </si>
  <si>
    <t>Feb'24</t>
  </si>
  <si>
    <t>Jsn'24</t>
  </si>
  <si>
    <t>Mar'24</t>
  </si>
  <si>
    <t>Model : X2977</t>
  </si>
  <si>
    <t>Model : X2867</t>
  </si>
  <si>
    <t>1st'Yield of Contam BU X2977</t>
  </si>
  <si>
    <t>1st'Yield of Contam Hub X2977</t>
  </si>
  <si>
    <t>Apr'24</t>
  </si>
  <si>
    <t>Model : X2674</t>
  </si>
  <si>
    <t>May'24</t>
  </si>
  <si>
    <t>Jun'24</t>
  </si>
  <si>
    <t>Model : RWD2</t>
  </si>
  <si>
    <t>Jul'24</t>
  </si>
  <si>
    <t>Model : X3092</t>
  </si>
  <si>
    <t>1st'Yield of Contam Hub X3092</t>
  </si>
  <si>
    <t>Model : X3067</t>
  </si>
  <si>
    <t>1st'Yield of Contam BU X3067</t>
  </si>
  <si>
    <t>Type : HUB FAN SP2-B</t>
  </si>
  <si>
    <t>Aug'24</t>
  </si>
  <si>
    <t>Process : *ALL</t>
  </si>
  <si>
    <t>Model : *ALL-S</t>
  </si>
  <si>
    <t>Sep'24</t>
  </si>
  <si>
    <t>Model : LSP10</t>
  </si>
  <si>
    <t>Model : X2689</t>
  </si>
  <si>
    <t>Oct'24</t>
  </si>
  <si>
    <t>1st'Yield of Contam Hub X2674</t>
  </si>
  <si>
    <t>1st'Yield of Contam for SLEEVE PMC</t>
  </si>
  <si>
    <t>Type MC : *ALL</t>
  </si>
  <si>
    <t>MC : *ALL</t>
  </si>
  <si>
    <t>Nov'24</t>
  </si>
  <si>
    <t>Model : AS5C10</t>
  </si>
  <si>
    <t>Dec'24</t>
  </si>
  <si>
    <t>202411</t>
  </si>
  <si>
    <t>Model : V152D</t>
  </si>
  <si>
    <t>1st'Yield of Contam Hub V15CMR-2D IRIS</t>
  </si>
  <si>
    <t>Jan'25</t>
  </si>
  <si>
    <t>202412</t>
  </si>
  <si>
    <t>1st'Yield of Contam BU X2689</t>
  </si>
  <si>
    <t>Feb'25</t>
  </si>
  <si>
    <t>Year/Month : 02/2025</t>
  </si>
  <si>
    <t>202501</t>
  </si>
  <si>
    <t>Time : 08:06:52 03-Feb-2025</t>
  </si>
  <si>
    <t>Time : 08:36:54 03-Feb-2025</t>
  </si>
  <si>
    <t>Time : 08:39:07 03-Feb-2025</t>
  </si>
  <si>
    <t>Time : 08:45:04 03-Feb-2025</t>
  </si>
  <si>
    <t>Type : OUTER RING 11</t>
  </si>
  <si>
    <t>Model : OTR11</t>
  </si>
  <si>
    <t>1st'Yield of Contam OUTER RING 11mm.</t>
  </si>
  <si>
    <t>Mar'25</t>
  </si>
  <si>
    <t>Apr'25</t>
  </si>
  <si>
    <t>May'25</t>
  </si>
  <si>
    <t>202504</t>
  </si>
  <si>
    <t>Model : SKB2</t>
  </si>
  <si>
    <t>1st'Yield of Contam SL-AS 5C21</t>
  </si>
  <si>
    <t>1st'Yield of Contam SL-AS 5C10</t>
  </si>
  <si>
    <t>Type : SLEEVE NONE</t>
  </si>
  <si>
    <t>Jun'25</t>
  </si>
  <si>
    <t>202505</t>
  </si>
  <si>
    <t>Model : AS5C21</t>
  </si>
  <si>
    <t>Jul'25</t>
  </si>
  <si>
    <t>Year/Month : 07/2025</t>
  </si>
  <si>
    <t>202506</t>
  </si>
  <si>
    <t>Model : V111D</t>
  </si>
  <si>
    <t>Model : CMR3D</t>
  </si>
  <si>
    <t>Time : 08:17:34 31-Jul-2025</t>
  </si>
  <si>
    <t>Model : VR</t>
  </si>
  <si>
    <t>Time : 08:37:15 31-Jul-2025</t>
  </si>
  <si>
    <t>Aug'25</t>
  </si>
  <si>
    <t>Year/Month : 08/2025</t>
  </si>
  <si>
    <t>202507</t>
  </si>
  <si>
    <t>Time : 07:32:33 01-Aug-2025</t>
  </si>
  <si>
    <t>Time : 07:48:48 01-Aug-2025</t>
  </si>
  <si>
    <t>Time : 09:15:58 01-Aug-2025</t>
  </si>
  <si>
    <t>Time : 09:19:34 01-Aug-2025</t>
  </si>
  <si>
    <t>Time : 07:25:37 02-Aug-2025</t>
  </si>
  <si>
    <t>Time : 08:21:08 04-Aug-2025</t>
  </si>
  <si>
    <t>Time : 08:11:10 08-Aug-2025</t>
  </si>
  <si>
    <t>Time : 07:43:01 21-Aug-2025</t>
  </si>
  <si>
    <t>Time : 08:00:21 21-Aug-2025</t>
  </si>
  <si>
    <t>Time : 07:47:22 25-Aug-2025</t>
  </si>
  <si>
    <t>Time : 07:50:00 25-Aug-2025</t>
  </si>
  <si>
    <t>Time : 07:52:54 25-Aug-2025</t>
  </si>
  <si>
    <t>Time : 07:54:58 25-Aug-2025</t>
  </si>
  <si>
    <t>Time : 08:25:30 25-Aug-2025</t>
  </si>
  <si>
    <t>Time : 08:31:50 25-Aug-2025</t>
  </si>
  <si>
    <t>Time : 08:36:03 25-Aug-2025</t>
  </si>
  <si>
    <t>Time : 08:39:08 25-Aug-2025</t>
  </si>
  <si>
    <t>Time : 08:41:22 25-Aug-2025</t>
  </si>
  <si>
    <t>Time : 08:43:31 25-Aug-2025</t>
  </si>
  <si>
    <t>Time : 08:46:06 25-Aug-2025</t>
  </si>
  <si>
    <t>Time : 08:50:29 25-Aug-2025</t>
  </si>
  <si>
    <t>Time : 08:52:44 25-Aug-2025</t>
  </si>
  <si>
    <t>Time : 08:58:05 25-Aug-2025</t>
  </si>
  <si>
    <t>Time : 09:00:44 25-Aug-2025</t>
  </si>
  <si>
    <t>Time : 09:03:17 25-Aug-2025</t>
  </si>
  <si>
    <t>Time : 09:06:24 25-Aug-2025</t>
  </si>
  <si>
    <t>Time : 09:10:36 25-Aug-2025</t>
  </si>
  <si>
    <t>Time : 09:13:24 25-Aug-2025</t>
  </si>
  <si>
    <t>Time : 09:17:11 25-Aug-2025</t>
  </si>
  <si>
    <t>Time : 09:18:46 25-Aug-2025</t>
  </si>
  <si>
    <t>Time : 09:20:36 25-Aug-2025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</si>
</sst>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3">
    <numFmt numFmtId="41" formatCode="_-* #,##0_-;\-* #,##0_-;_-* &quot;-&quot;_-;_-@_-"/>
    <numFmt numFmtId="43" formatCode="_-* #,##0.00_-;\-* #,##0.00_-;_-* &quot;-&quot;??_-;_-@_-"/>
    <numFmt numFmtId="187" formatCode="&quot;$&quot;#,##0.00_);\(&quot;$&quot;#,##0.00\)"/>
    <numFmt numFmtId="188" formatCode="_(&quot;$&quot;* #,##0_);_(&quot;$&quot;* \(#,##0\);_(&quot;$&quot;* &quot;-&quot;_);_(@_)"/>
    <numFmt numFmtId="189" formatCode="_(* #,##0_);_(* \(#,##0\);_(* &quot;-&quot;_);_(@_)"/>
    <numFmt numFmtId="190" formatCode="_(&quot;$&quot;* #,##0.00_);_(&quot;$&quot;* \(#,##0.00\);_(&quot;$&quot;* &quot;-&quot;??_);_(@_)"/>
    <numFmt numFmtId="191" formatCode="_(* #,##0.00_);_(* \(#,##0.00\);_(* &quot;-&quot;??_);_(@_)"/>
    <numFmt numFmtId="192" formatCode="_-* #,##0_-;\-* #,##0_-;_-* &quot;-&quot;??_-;_-@_-"/>
    <numFmt numFmtId="193" formatCode="#,##0_);[Red]\-#,##0"/>
    <numFmt numFmtId="194" formatCode="#,##0.00_);[Red]\-#,##0.00"/>
    <numFmt numFmtId="195" formatCode="#,##0.00_);[Red]\-#,##0.00;* \-"/>
    <numFmt numFmtId="196" formatCode="#,##0;\-#,##0;&quot;-&quot;"/>
    <numFmt numFmtId="197" formatCode="#,##0;\(#,##0\)"/>
    <numFmt numFmtId="198" formatCode="\$#,##0.00;\(\$#,##0.00\)"/>
    <numFmt numFmtId="199" formatCode="\$#,##0;\(\$#,##0\)"/>
    <numFmt numFmtId="200" formatCode="_-[$€-2]* #,##0.00_-;\-[$€-2]* #,##0.00_-;_-[$€-2]* &quot;-&quot;??_-"/>
    <numFmt numFmtId="201" formatCode="\฿\t#,##0_);[Red]\(\฿\t#,##0\)"/>
    <numFmt numFmtId="202" formatCode="#,##0.000_);\(#,##0.000\)"/>
    <numFmt numFmtId="203" formatCode="&quot;ฃ&quot;#,##0;\-&quot;ฃ&quot;#,##0"/>
    <numFmt numFmtId="204" formatCode="#,##0_);[Red]\-#,##0;* \-"/>
    <numFmt numFmtId="205" formatCode="[$-409]mmm\-yy;@"/>
    <numFmt numFmtId="206" formatCode="B1mmm\-yy"/>
    <numFmt numFmtId="207" formatCode="_(* #,##0_);_(* \(#,##0\);_(* &quot;-&quot;??_);_(@_)"/>
  </numFmts>
  <fonts count="175">
    <font>
      <sz val="12"/>
      <color theme="1"/>
      <name val="Arial"/>
      <family val="2"/>
      <charset val="22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2"/>
      <name val="Arial"/>
      <family val="2"/>
    </font>
    <font>
      <sz val="11"/>
      <color indexed="8"/>
      <name val="Calibri"/>
      <family val="2"/>
      <charset val="222"/>
    </font>
    <font>
      <sz val="11"/>
      <color indexed="8"/>
      <name val="ＭＳ Ｐゴシック"/>
      <family val="3"/>
      <charset val="128"/>
    </font>
    <font>
      <sz val="11"/>
      <color indexed="8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9"/>
      <name val="ＭＳ Ｐゴシック"/>
      <family val="3"/>
      <charset val="128"/>
    </font>
    <font>
      <sz val="11"/>
      <color indexed="9"/>
      <name val="Tahoma"/>
      <family val="2"/>
      <charset val="222"/>
    </font>
    <font>
      <b/>
      <i/>
      <sz val="24"/>
      <color indexed="49"/>
      <name val="Arial Narrow"/>
      <family val="2"/>
    </font>
    <font>
      <sz val="11"/>
      <color indexed="20"/>
      <name val="Calibri"/>
      <family val="2"/>
      <charset val="222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22"/>
    </font>
    <font>
      <b/>
      <sz val="11"/>
      <color indexed="9"/>
      <name val="Calibri"/>
      <family val="2"/>
      <charset val="222"/>
    </font>
    <font>
      <sz val="10"/>
      <name val="Times New Roman"/>
      <family val="1"/>
    </font>
    <font>
      <sz val="11"/>
      <name val="ＭＳ Ｐゴシック"/>
      <family val="3"/>
      <charset val="128"/>
    </font>
    <font>
      <i/>
      <sz val="11"/>
      <color indexed="23"/>
      <name val="Calibri"/>
      <family val="2"/>
      <charset val="222"/>
    </font>
    <font>
      <sz val="11"/>
      <color indexed="17"/>
      <name val="Calibri"/>
      <family val="2"/>
      <charset val="22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Calibri"/>
      <family val="2"/>
      <charset val="222"/>
    </font>
    <font>
      <b/>
      <sz val="18"/>
      <name val="Arial"/>
      <family val="2"/>
    </font>
    <font>
      <sz val="11"/>
      <color indexed="62"/>
      <name val="Calibri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Calibri"/>
      <family val="2"/>
      <charset val="222"/>
    </font>
    <font>
      <sz val="14"/>
      <name val="AngsanaUPC"/>
      <family val="1"/>
      <charset val="222"/>
    </font>
    <font>
      <sz val="14"/>
      <name val="AngsanaUPC"/>
      <family val="2"/>
      <charset val="222"/>
    </font>
    <font>
      <sz val="11"/>
      <name val="Calibri"/>
      <family val="2"/>
    </font>
    <font>
      <b/>
      <sz val="11"/>
      <color indexed="63"/>
      <name val="Calibri"/>
      <family val="2"/>
      <charset val="222"/>
    </font>
    <font>
      <sz val="14"/>
      <name val="Cordia New"/>
      <family val="2"/>
      <charset val="222"/>
    </font>
    <font>
      <b/>
      <i/>
      <sz val="18"/>
      <color indexed="28"/>
      <name val="AngsanaUPC"/>
      <family val="1"/>
    </font>
    <font>
      <sz val="9"/>
      <name val="Times New Roman"/>
      <family val="1"/>
    </font>
    <font>
      <b/>
      <sz val="11"/>
      <name val="Helv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  <charset val="222"/>
    </font>
    <font>
      <b/>
      <sz val="24"/>
      <name val="AngsanaUPC"/>
      <family val="2"/>
    </font>
    <font>
      <sz val="11"/>
      <color indexed="10"/>
      <name val="Calibri"/>
      <family val="2"/>
      <charset val="22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b/>
      <sz val="11"/>
      <color indexed="52"/>
      <name val="Tahoma"/>
      <family val="2"/>
      <charset val="222"/>
    </font>
    <font>
      <sz val="11"/>
      <color indexed="10"/>
      <name val="Tahoma"/>
      <family val="2"/>
      <charset val="222"/>
    </font>
    <font>
      <i/>
      <sz val="11"/>
      <color indexed="23"/>
      <name val="Tahoma"/>
      <family val="2"/>
      <charset val="222"/>
    </font>
    <font>
      <b/>
      <sz val="18"/>
      <color indexed="56"/>
      <name val="Tahoma"/>
      <family val="2"/>
      <charset val="222"/>
    </font>
    <font>
      <b/>
      <sz val="11"/>
      <color indexed="9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17"/>
      <name val="Tahoma"/>
      <family val="2"/>
      <charset val="222"/>
    </font>
    <font>
      <sz val="11"/>
      <color indexed="62"/>
      <name val="Tahoma"/>
      <family val="2"/>
      <charset val="222"/>
    </font>
    <font>
      <sz val="11"/>
      <color indexed="60"/>
      <name val="Tahoma"/>
      <family val="2"/>
      <charset val="222"/>
    </font>
    <font>
      <b/>
      <sz val="11"/>
      <color indexed="8"/>
      <name val="Tahoma"/>
      <family val="2"/>
      <charset val="222"/>
    </font>
    <font>
      <sz val="11"/>
      <color indexed="20"/>
      <name val="Tahoma"/>
      <family val="2"/>
      <charset val="222"/>
    </font>
    <font>
      <b/>
      <sz val="11"/>
      <color indexed="63"/>
      <name val="Tahoma"/>
      <family val="2"/>
      <charset val="222"/>
    </font>
    <font>
      <b/>
      <sz val="15"/>
      <color indexed="56"/>
      <name val="Tahoma"/>
      <family val="2"/>
      <charset val="222"/>
    </font>
    <font>
      <b/>
      <sz val="13"/>
      <color indexed="56"/>
      <name val="Tahoma"/>
      <family val="2"/>
      <charset val="222"/>
    </font>
    <font>
      <b/>
      <sz val="11"/>
      <color indexed="56"/>
      <name val="Tahoma"/>
      <family val="2"/>
      <charset val="222"/>
    </font>
    <font>
      <sz val="12"/>
      <name val="標楷體"/>
      <charset val="136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4"/>
      <name val="Cordia New"/>
      <family val="2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name val="Arial"/>
      <family val="2"/>
    </font>
    <font>
      <b/>
      <sz val="28"/>
      <name val="Arial"/>
      <family val="2"/>
    </font>
    <font>
      <sz val="16"/>
      <name val="Arial"/>
      <family val="2"/>
    </font>
    <font>
      <sz val="18"/>
      <name val="Arial"/>
      <family val="2"/>
    </font>
    <font>
      <b/>
      <sz val="48"/>
      <name val="Arial"/>
      <family val="2"/>
    </font>
    <font>
      <sz val="11"/>
      <name val="Arial"/>
      <family val="2"/>
    </font>
    <font>
      <b/>
      <sz val="36"/>
      <name val="Arial"/>
      <family val="2"/>
    </font>
    <font>
      <b/>
      <sz val="16"/>
      <color indexed="1"/>
      <name val="Arial"/>
      <family val="2"/>
    </font>
    <font>
      <b/>
      <sz val="16"/>
      <color indexed="8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b/>
      <sz val="12"/>
      <color indexed="1"/>
      <name val="Arial"/>
      <family val="2"/>
    </font>
    <font>
      <b/>
      <sz val="12"/>
      <color indexed="8"/>
      <name val="Arial"/>
      <family val="2"/>
    </font>
    <font>
      <b/>
      <sz val="12"/>
      <color indexed="9"/>
      <name val="Arial"/>
      <family val="2"/>
    </font>
    <font>
      <sz val="36"/>
      <name val="Arial"/>
      <family val="2"/>
    </font>
    <font>
      <b/>
      <sz val="8"/>
      <name val="Verdan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sz val="12"/>
      <color theme="1"/>
      <name val="Arial"/>
      <family val="2"/>
      <charset val="222"/>
    </font>
    <font>
      <sz val="11"/>
      <color theme="1"/>
      <name val="Tahoma"/>
      <family val="2"/>
      <charset val="222"/>
      <scheme val="minor"/>
    </font>
    <font>
      <sz val="10"/>
      <color theme="1"/>
      <name val="Arial"/>
      <family val="2"/>
      <charset val="222"/>
    </font>
    <font>
      <b/>
      <sz val="8"/>
      <color theme="1"/>
      <name val="Arial"/>
      <family val="2"/>
    </font>
    <font>
      <sz val="9"/>
      <color theme="1"/>
      <name val="Arial"/>
      <family val="2"/>
      <charset val="222"/>
    </font>
    <font>
      <sz val="8"/>
      <color theme="1"/>
      <name val="Arial"/>
      <family val="2"/>
      <charset val="222"/>
    </font>
    <font>
      <b/>
      <sz val="9"/>
      <color theme="1"/>
      <name val="Arial"/>
      <family val="2"/>
    </font>
    <font>
      <sz val="10"/>
      <color theme="0"/>
      <name val="Arial"/>
      <family val="2"/>
    </font>
    <font>
      <b/>
      <u/>
      <sz val="22"/>
      <color theme="1"/>
      <name val="Arial"/>
      <family val="2"/>
    </font>
    <font>
      <b/>
      <u/>
      <sz val="16"/>
      <color theme="1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sz val="10"/>
      <name val="Arial"/>
      <family val="2"/>
    </font>
    <font>
      <sz val="14"/>
      <name val="Arial"/>
      <family val="2"/>
    </font>
    <font>
      <sz val="22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Arial"/>
      <family val="2"/>
    </font>
    <font>
      <sz val="10"/>
      <name val="Arial"/>
      <family val="2"/>
      <charset val="222"/>
    </font>
    <font>
      <b/>
      <sz val="8"/>
      <name val="Arial"/>
      <family val="2"/>
      <charset val="222"/>
    </font>
    <font>
      <sz val="8"/>
      <name val="Arial"/>
      <family val="2"/>
      <charset val="222"/>
    </font>
    <font>
      <sz val="10"/>
      <name val="Arial"/>
      <family val="2"/>
    </font>
    <font>
      <sz val="12"/>
      <color theme="1"/>
      <name val="Arial"/>
      <family val="2"/>
    </font>
    <font>
      <sz val="11"/>
      <color indexed="17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sz val="2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16"/>
      <color theme="1"/>
      <name val="Arial"/>
      <family val="2"/>
    </font>
    <font>
      <b/>
      <sz val="20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sz val="10"/>
      <color theme="0"/>
      <name val="Arial"/>
      <family val="2"/>
      <charset val="22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u/>
      <sz val="20"/>
      <color theme="1"/>
      <name val="Arial"/>
      <family val="2"/>
    </font>
    <font>
      <b/>
      <sz val="8"/>
      <color rgb="FFFF0000"/>
      <name val="Verdana"/>
      <family val="2"/>
    </font>
    <font>
      <b/>
      <u/>
      <sz val="18"/>
      <color theme="1"/>
      <name val="Arial"/>
      <family val="2"/>
    </font>
    <font>
      <b/>
      <sz val="8"/>
      <name val="Verdana"/>
    </font>
    <font>
      <b/>
      <sz val="8"/>
      <color indexed="1"/>
      <name val="Verdana"/>
    </font>
    <font>
      <sz val="8"/>
      <name val="Verdana"/>
    </font>
  </fonts>
  <fills count="3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54"/>
      </patternFill>
    </fill>
    <fill>
      <patternFill patternType="solid">
        <fgColor indexed="15"/>
        <bgColor indexed="64"/>
      </patternFill>
    </fill>
    <fill>
      <patternFill patternType="solid">
        <fgColor indexed="34"/>
      </patternFill>
    </fill>
    <fill>
      <patternFill patternType="solid">
        <fgColor indexed="1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FF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276">
    <xf numFmtId="0" fontId="0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7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7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10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2" fillId="16" borderId="1">
      <alignment horizontal="centerContinuous" vertical="top"/>
    </xf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196" fontId="14" fillId="0" borderId="0" applyFill="0" applyBorder="0" applyAlignment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6" fillId="22" borderId="3" applyNumberFormat="0" applyAlignment="0" applyProtection="0"/>
    <xf numFmtId="0" fontId="16" fillId="22" borderId="3" applyNumberFormat="0" applyAlignment="0" applyProtection="0"/>
    <xf numFmtId="0" fontId="16" fillId="22" borderId="3" applyNumberFormat="0" applyAlignment="0" applyProtection="0"/>
    <xf numFmtId="43" fontId="108" fillId="0" borderId="0" applyFont="0" applyFill="0" applyBorder="0" applyAlignment="0" applyProtection="0"/>
    <xf numFmtId="191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1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43" fontId="108" fillId="0" borderId="0" applyFont="0" applyFill="0" applyBorder="0" applyAlignment="0" applyProtection="0"/>
    <xf numFmtId="197" fontId="17" fillId="0" borderId="0"/>
    <xf numFmtId="0" fontId="12" fillId="16" borderId="1">
      <alignment horizontal="centerContinuous" vertical="top"/>
    </xf>
    <xf numFmtId="198" fontId="17" fillId="0" borderId="0"/>
    <xf numFmtId="0" fontId="5" fillId="0" borderId="0" applyProtection="0"/>
    <xf numFmtId="199" fontId="17" fillId="0" borderId="0"/>
    <xf numFmtId="0" fontId="18" fillId="0" borderId="0" applyFont="0" applyFill="0" applyBorder="0" applyAlignment="0" applyProtection="0"/>
    <xf numFmtId="200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2" fontId="5" fillId="0" borderId="0" applyProtection="0"/>
    <xf numFmtId="0" fontId="1" fillId="0" borderId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38" fontId="21" fillId="16" borderId="0" applyNumberFormat="0" applyBorder="0" applyAlignment="0" applyProtection="0"/>
    <xf numFmtId="0" fontId="22" fillId="0" borderId="4" applyNumberFormat="0" applyAlignment="0" applyProtection="0">
      <alignment horizontal="left" vertical="center"/>
    </xf>
    <xf numFmtId="0" fontId="22" fillId="0" borderId="5">
      <alignment horizontal="left" vertical="center"/>
    </xf>
    <xf numFmtId="0" fontId="23" fillId="0" borderId="6" applyNumberFormat="0" applyFill="0" applyAlignment="0" applyProtection="0"/>
    <xf numFmtId="0" fontId="23" fillId="0" borderId="6" applyNumberFormat="0" applyFill="0" applyAlignment="0" applyProtection="0"/>
    <xf numFmtId="0" fontId="23" fillId="0" borderId="6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Protection="0"/>
    <xf numFmtId="0" fontId="22" fillId="0" borderId="0" applyProtection="0"/>
    <xf numFmtId="10" fontId="21" fillId="23" borderId="9" applyNumberFormat="0" applyBorder="0" applyAlignment="0" applyProtection="0"/>
    <xf numFmtId="0" fontId="27" fillId="7" borderId="2" applyNumberFormat="0" applyAlignment="0" applyProtection="0"/>
    <xf numFmtId="0" fontId="27" fillId="7" borderId="2" applyNumberFormat="0" applyAlignment="0" applyProtection="0"/>
    <xf numFmtId="0" fontId="27" fillId="7" borderId="2" applyNumberFormat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201" fontId="30" fillId="0" borderId="0"/>
    <xf numFmtId="201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08" fillId="0" borderId="0"/>
    <xf numFmtId="0" fontId="1" fillId="0" borderId="0"/>
    <xf numFmtId="0" fontId="108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08" fillId="0" borderId="0"/>
    <xf numFmtId="0" fontId="1" fillId="0" borderId="0"/>
    <xf numFmtId="0" fontId="108" fillId="0" borderId="0"/>
    <xf numFmtId="0" fontId="1" fillId="0" borderId="0"/>
    <xf numFmtId="0" fontId="108" fillId="0" borderId="0"/>
    <xf numFmtId="0" fontId="1" fillId="0" borderId="0"/>
    <xf numFmtId="0" fontId="108" fillId="0" borderId="0"/>
    <xf numFmtId="0" fontId="1" fillId="0" borderId="0"/>
    <xf numFmtId="0" fontId="108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92" fillId="0" borderId="0"/>
    <xf numFmtId="0" fontId="93" fillId="0" borderId="0"/>
    <xf numFmtId="0" fontId="1" fillId="0" borderId="0"/>
    <xf numFmtId="0" fontId="9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9" fillId="0" borderId="0"/>
    <xf numFmtId="0" fontId="99" fillId="0" borderId="0"/>
    <xf numFmtId="0" fontId="99" fillId="0" borderId="0"/>
    <xf numFmtId="0" fontId="103" fillId="0" borderId="0"/>
    <xf numFmtId="0" fontId="103" fillId="0" borderId="0"/>
    <xf numFmtId="0" fontId="103" fillId="0" borderId="0"/>
    <xf numFmtId="0" fontId="1" fillId="0" borderId="0"/>
    <xf numFmtId="0" fontId="10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3" fillId="0" borderId="0"/>
    <xf numFmtId="0" fontId="103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9" fillId="0" borderId="0"/>
    <xf numFmtId="0" fontId="10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9" fillId="0" borderId="0"/>
    <xf numFmtId="0" fontId="109" fillId="0" borderId="0"/>
    <xf numFmtId="0" fontId="1" fillId="0" borderId="0"/>
    <xf numFmtId="0" fontId="109" fillId="0" borderId="0"/>
    <xf numFmtId="0" fontId="10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5" borderId="11" applyNumberFormat="0" applyFont="0" applyAlignment="0" applyProtection="0"/>
    <xf numFmtId="0" fontId="1" fillId="25" borderId="11" applyNumberFormat="0" applyFont="0" applyAlignment="0" applyProtection="0"/>
    <xf numFmtId="0" fontId="1" fillId="25" borderId="11" applyNumberFormat="0" applyFont="0" applyAlignment="0" applyProtection="0"/>
    <xf numFmtId="0" fontId="1" fillId="25" borderId="11" applyNumberFormat="0" applyFont="0" applyAlignment="0" applyProtection="0"/>
    <xf numFmtId="0" fontId="33" fillId="21" borderId="12" applyNumberFormat="0" applyAlignment="0" applyProtection="0"/>
    <xf numFmtId="0" fontId="33" fillId="21" borderId="12" applyNumberFormat="0" applyAlignment="0" applyProtection="0"/>
    <xf numFmtId="0" fontId="33" fillId="21" borderId="12" applyNumberFormat="0" applyAlignment="0" applyProtection="0"/>
    <xf numFmtId="9" fontId="108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0" fontId="35" fillId="26" borderId="0"/>
    <xf numFmtId="0" fontId="36" fillId="0" borderId="0"/>
    <xf numFmtId="0" fontId="37" fillId="0" borderId="0"/>
    <xf numFmtId="40" fontId="3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3" fontId="40" fillId="0" borderId="14">
      <alignment horizontal="center"/>
    </xf>
    <xf numFmtId="3" fontId="40" fillId="0" borderId="14">
      <alignment horizontal="center"/>
    </xf>
    <xf numFmtId="3" fontId="40" fillId="0" borderId="14">
      <alignment horizontal="center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02" fontId="30" fillId="0" borderId="0" applyFont="0" applyFill="0" applyBorder="0" applyAlignment="0" applyProtection="0"/>
    <xf numFmtId="203" fontId="30" fillId="0" borderId="0" applyFont="0" applyFill="0" applyBorder="0" applyAlignment="0" applyProtection="0"/>
    <xf numFmtId="188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2" borderId="3" applyNumberFormat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18" fillId="25" borderId="11" applyNumberFormat="0" applyFont="0" applyAlignment="0" applyProtection="0">
      <alignment vertical="center"/>
    </xf>
    <xf numFmtId="0" fontId="45" fillId="0" borderId="10" applyNumberFormat="0" applyFill="0" applyAlignment="0" applyProtection="0">
      <alignment vertical="center"/>
    </xf>
    <xf numFmtId="0" fontId="46" fillId="21" borderId="2" applyNumberFormat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50" fillId="22" borderId="3" applyNumberFormat="0" applyAlignment="0" applyProtection="0"/>
    <xf numFmtId="0" fontId="51" fillId="0" borderId="10" applyNumberFormat="0" applyFill="0" applyAlignment="0" applyProtection="0"/>
    <xf numFmtId="0" fontId="52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7" borderId="2" applyNumberFormat="0" applyAlignment="0" applyProtection="0"/>
    <xf numFmtId="0" fontId="54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5" fillId="0" borderId="13" applyNumberFormat="0" applyFill="0" applyAlignment="0" applyProtection="0"/>
    <xf numFmtId="0" fontId="56" fillId="3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20" borderId="0" applyNumberFormat="0" applyBorder="0" applyAlignment="0" applyProtection="0"/>
    <xf numFmtId="0" fontId="57" fillId="21" borderId="12" applyNumberFormat="0" applyAlignment="0" applyProtection="0"/>
    <xf numFmtId="0" fontId="1" fillId="25" borderId="11" applyNumberFormat="0" applyFont="0" applyAlignment="0" applyProtection="0"/>
    <xf numFmtId="0" fontId="58" fillId="0" borderId="6" applyNumberFormat="0" applyFill="0" applyAlignment="0" applyProtection="0"/>
    <xf numFmtId="0" fontId="59" fillId="0" borderId="7" applyNumberFormat="0" applyFill="0" applyAlignment="0" applyProtection="0"/>
    <xf numFmtId="0" fontId="60" fillId="0" borderId="8" applyNumberFormat="0" applyFill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7" borderId="2" applyNumberFormat="0" applyAlignment="0" applyProtection="0">
      <alignment vertical="center"/>
    </xf>
    <xf numFmtId="0" fontId="63" fillId="21" borderId="12" applyNumberFormat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9" fontId="1" fillId="0" borderId="0" applyFont="0" applyFill="0" applyBorder="0" applyAlignment="0" applyProtection="0"/>
    <xf numFmtId="0" fontId="1" fillId="0" borderId="0"/>
    <xf numFmtId="0" fontId="65" fillId="0" borderId="0"/>
    <xf numFmtId="0" fontId="66" fillId="4" borderId="0" applyNumberFormat="0" applyBorder="0" applyAlignment="0" applyProtection="0">
      <alignment vertical="center"/>
    </xf>
    <xf numFmtId="0" fontId="67" fillId="0" borderId="6" applyNumberFormat="0" applyFill="0" applyAlignment="0" applyProtection="0">
      <alignment vertical="center"/>
    </xf>
    <xf numFmtId="0" fontId="68" fillId="0" borderId="7" applyNumberFormat="0" applyFill="0" applyAlignment="0" applyProtection="0">
      <alignment vertical="center"/>
    </xf>
    <xf numFmtId="0" fontId="69" fillId="0" borderId="8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21" borderId="2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0" borderId="13" applyNumberFormat="0" applyFill="0" applyAlignment="0" applyProtection="0">
      <alignment vertical="center"/>
    </xf>
    <xf numFmtId="0" fontId="124" fillId="0" borderId="0"/>
    <xf numFmtId="0" fontId="125" fillId="0" borderId="0"/>
    <xf numFmtId="0" fontId="129" fillId="0" borderId="0"/>
    <xf numFmtId="0" fontId="131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</cellStyleXfs>
  <cellXfs count="302">
    <xf numFmtId="0" fontId="0" fillId="0" borderId="0" xfId="0"/>
    <xf numFmtId="0" fontId="110" fillId="0" borderId="0" xfId="0" applyFont="1" applyAlignment="1">
      <alignment vertical="center" shrinkToFit="1"/>
    </xf>
    <xf numFmtId="0" fontId="111" fillId="31" borderId="9" xfId="0" applyFont="1" applyFill="1" applyBorder="1" applyAlignment="1">
      <alignment horizontal="center" vertical="center" shrinkToFit="1"/>
    </xf>
    <xf numFmtId="0" fontId="111" fillId="32" borderId="9" xfId="0" applyFont="1" applyFill="1" applyBorder="1" applyAlignment="1">
      <alignment horizontal="center" vertical="center" shrinkToFit="1"/>
    </xf>
    <xf numFmtId="0" fontId="111" fillId="0" borderId="0" xfId="0" applyFont="1" applyAlignment="1">
      <alignment vertical="center" shrinkToFit="1"/>
    </xf>
    <xf numFmtId="0" fontId="112" fillId="0" borderId="9" xfId="0" applyFont="1" applyBorder="1" applyAlignment="1">
      <alignment vertical="center" shrinkToFit="1"/>
    </xf>
    <xf numFmtId="192" fontId="113" fillId="31" borderId="9" xfId="120" applyNumberFormat="1" applyFont="1" applyFill="1" applyBorder="1" applyAlignment="1">
      <alignment vertical="center" shrinkToFit="1"/>
    </xf>
    <xf numFmtId="192" fontId="113" fillId="0" borderId="9" xfId="120" applyNumberFormat="1" applyFont="1" applyFill="1" applyBorder="1" applyAlignment="1">
      <alignment vertical="center" shrinkToFit="1"/>
    </xf>
    <xf numFmtId="0" fontId="113" fillId="0" borderId="0" xfId="0" applyFont="1" applyAlignment="1">
      <alignment vertical="center" shrinkToFit="1"/>
    </xf>
    <xf numFmtId="10" fontId="113" fillId="31" borderId="9" xfId="1028" applyNumberFormat="1" applyFont="1" applyFill="1" applyBorder="1" applyAlignment="1">
      <alignment vertical="center" shrinkToFit="1"/>
    </xf>
    <xf numFmtId="10" fontId="113" fillId="0" borderId="9" xfId="1028" applyNumberFormat="1" applyFont="1" applyFill="1" applyBorder="1" applyAlignment="1">
      <alignment vertical="center" shrinkToFit="1"/>
    </xf>
    <xf numFmtId="0" fontId="110" fillId="33" borderId="9" xfId="0" applyFont="1" applyFill="1" applyBorder="1" applyAlignment="1">
      <alignment vertical="center" shrinkToFit="1"/>
    </xf>
    <xf numFmtId="0" fontId="113" fillId="0" borderId="9" xfId="0" applyFont="1" applyBorder="1" applyAlignment="1">
      <alignment vertical="center" shrinkToFit="1"/>
    </xf>
    <xf numFmtId="0" fontId="114" fillId="31" borderId="9" xfId="0" applyFont="1" applyFill="1" applyBorder="1" applyAlignment="1">
      <alignment horizontal="center" vertical="center" shrinkToFit="1"/>
    </xf>
    <xf numFmtId="0" fontId="1" fillId="0" borderId="0" xfId="487"/>
    <xf numFmtId="195" fontId="5" fillId="34" borderId="0" xfId="487" applyNumberFormat="1" applyFont="1" applyFill="1" applyBorder="1" applyAlignment="1">
      <alignment vertical="center" shrinkToFit="1"/>
    </xf>
    <xf numFmtId="0" fontId="1" fillId="34" borderId="0" xfId="487" applyFill="1"/>
    <xf numFmtId="0" fontId="1" fillId="0" borderId="0" xfId="184"/>
    <xf numFmtId="0" fontId="2" fillId="0" borderId="0" xfId="184" applyFont="1"/>
    <xf numFmtId="0" fontId="3" fillId="27" borderId="15" xfId="184" applyFont="1" applyFill="1" applyBorder="1" applyAlignment="1">
      <alignment horizontal="center"/>
    </xf>
    <xf numFmtId="193" fontId="4" fillId="0" borderId="15" xfId="184" applyNumberFormat="1" applyFont="1" applyBorder="1"/>
    <xf numFmtId="194" fontId="4" fillId="0" borderId="15" xfId="184" applyNumberFormat="1" applyFont="1" applyBorder="1"/>
    <xf numFmtId="195" fontId="5" fillId="34" borderId="0" xfId="184" applyNumberFormat="1" applyFont="1" applyFill="1" applyBorder="1" applyAlignment="1">
      <alignment vertical="center" shrinkToFit="1"/>
    </xf>
    <xf numFmtId="0" fontId="1" fillId="34" borderId="0" xfId="184" applyFill="1"/>
    <xf numFmtId="0" fontId="3" fillId="27" borderId="15" xfId="184" applyFont="1" applyFill="1" applyBorder="1" applyAlignment="1"/>
    <xf numFmtId="192" fontId="113" fillId="0" borderId="9" xfId="120" applyNumberFormat="1" applyFont="1" applyBorder="1" applyAlignment="1">
      <alignment vertical="center" shrinkToFit="1"/>
    </xf>
    <xf numFmtId="0" fontId="113" fillId="31" borderId="9" xfId="0" applyFont="1" applyFill="1" applyBorder="1" applyAlignment="1">
      <alignment vertical="center" shrinkToFit="1"/>
    </xf>
    <xf numFmtId="0" fontId="75" fillId="0" borderId="0" xfId="775" applyFont="1" applyAlignment="1">
      <alignment vertical="center"/>
    </xf>
    <xf numFmtId="0" fontId="74" fillId="0" borderId="0" xfId="775"/>
    <xf numFmtId="0" fontId="76" fillId="0" borderId="0" xfId="775" applyFont="1"/>
    <xf numFmtId="204" fontId="77" fillId="0" borderId="0" xfId="775" applyNumberFormat="1" applyFont="1"/>
    <xf numFmtId="0" fontId="78" fillId="35" borderId="0" xfId="775" applyFont="1" applyFill="1" applyAlignment="1">
      <alignment vertical="center"/>
    </xf>
    <xf numFmtId="0" fontId="74" fillId="0" borderId="0" xfId="775" applyFill="1"/>
    <xf numFmtId="0" fontId="79" fillId="0" borderId="0" xfId="775" applyFont="1" applyFill="1"/>
    <xf numFmtId="0" fontId="80" fillId="0" borderId="0" xfId="775" applyFont="1" applyAlignment="1">
      <alignment vertical="center"/>
    </xf>
    <xf numFmtId="0" fontId="2" fillId="0" borderId="0" xfId="775" applyFont="1" applyAlignment="1">
      <alignment vertical="center"/>
    </xf>
    <xf numFmtId="0" fontId="74" fillId="0" borderId="0" xfId="775" applyAlignment="1">
      <alignment vertical="center"/>
    </xf>
    <xf numFmtId="204" fontId="74" fillId="0" borderId="0" xfId="775" applyNumberFormat="1" applyAlignment="1">
      <alignment vertical="center"/>
    </xf>
    <xf numFmtId="0" fontId="2" fillId="28" borderId="0" xfId="775" applyFont="1" applyFill="1" applyAlignment="1">
      <alignment vertical="center"/>
    </xf>
    <xf numFmtId="0" fontId="115" fillId="0" borderId="0" xfId="775" applyFont="1" applyAlignment="1">
      <alignment vertical="center"/>
    </xf>
    <xf numFmtId="10" fontId="115" fillId="0" borderId="0" xfId="1032" applyNumberFormat="1" applyFont="1" applyAlignment="1">
      <alignment vertical="center"/>
    </xf>
    <xf numFmtId="10" fontId="115" fillId="34" borderId="0" xfId="1032" applyNumberFormat="1" applyFont="1" applyFill="1" applyAlignment="1">
      <alignment vertical="center"/>
    </xf>
    <xf numFmtId="0" fontId="81" fillId="27" borderId="9" xfId="775" applyFont="1" applyFill="1" applyBorder="1" applyAlignment="1">
      <alignment horizontal="center" vertical="center" shrinkToFit="1"/>
    </xf>
    <xf numFmtId="205" fontId="82" fillId="26" borderId="9" xfId="775" applyNumberFormat="1" applyFont="1" applyFill="1" applyBorder="1" applyAlignment="1">
      <alignment horizontal="center" vertical="center" shrinkToFit="1"/>
    </xf>
    <xf numFmtId="205" fontId="83" fillId="27" borderId="9" xfId="775" applyNumberFormat="1" applyFont="1" applyFill="1" applyBorder="1" applyAlignment="1">
      <alignment horizontal="center" vertical="center" shrinkToFit="1"/>
    </xf>
    <xf numFmtId="0" fontId="83" fillId="27" borderId="16" xfId="775" applyFont="1" applyFill="1" applyBorder="1" applyAlignment="1">
      <alignment horizontal="center" vertical="center" shrinkToFit="1"/>
    </xf>
    <xf numFmtId="0" fontId="76" fillId="0" borderId="0" xfId="775" applyFont="1" applyAlignment="1">
      <alignment vertical="center" shrinkToFit="1"/>
    </xf>
    <xf numFmtId="195" fontId="84" fillId="0" borderId="9" xfId="775" applyNumberFormat="1" applyFont="1" applyBorder="1" applyAlignment="1">
      <alignment vertical="center" shrinkToFit="1"/>
    </xf>
    <xf numFmtId="204" fontId="84" fillId="26" borderId="9" xfId="775" applyNumberFormat="1" applyFont="1" applyFill="1" applyBorder="1" applyAlignment="1">
      <alignment vertical="center" shrinkToFit="1"/>
    </xf>
    <xf numFmtId="204" fontId="85" fillId="31" borderId="15" xfId="775" applyNumberFormat="1" applyFont="1" applyFill="1" applyBorder="1" applyAlignment="1">
      <alignment vertical="center" shrinkToFit="1"/>
    </xf>
    <xf numFmtId="204" fontId="85" fillId="0" borderId="15" xfId="775" applyNumberFormat="1" applyFont="1" applyBorder="1" applyAlignment="1">
      <alignment vertical="center" shrinkToFit="1"/>
    </xf>
    <xf numFmtId="204" fontId="84" fillId="0" borderId="16" xfId="775" applyNumberFormat="1" applyFont="1" applyBorder="1" applyAlignment="1">
      <alignment vertical="center" shrinkToFit="1"/>
    </xf>
    <xf numFmtId="10" fontId="84" fillId="26" borderId="9" xfId="1032" applyNumberFormat="1" applyFont="1" applyFill="1" applyBorder="1" applyAlignment="1">
      <alignment vertical="center" shrinkToFit="1"/>
    </xf>
    <xf numFmtId="10" fontId="84" fillId="0" borderId="9" xfId="1032" applyNumberFormat="1" applyFont="1" applyBorder="1" applyAlignment="1">
      <alignment vertical="center" shrinkToFit="1"/>
    </xf>
    <xf numFmtId="10" fontId="76" fillId="0" borderId="17" xfId="1032" applyNumberFormat="1" applyFont="1" applyBorder="1" applyAlignment="1">
      <alignment vertical="center" shrinkToFit="1"/>
    </xf>
    <xf numFmtId="0" fontId="84" fillId="29" borderId="9" xfId="775" applyFont="1" applyFill="1" applyBorder="1" applyAlignment="1">
      <alignment vertical="center" shrinkToFit="1"/>
    </xf>
    <xf numFmtId="0" fontId="84" fillId="30" borderId="9" xfId="775" applyFont="1" applyFill="1" applyBorder="1" applyAlignment="1">
      <alignment vertical="center" shrinkToFit="1"/>
    </xf>
    <xf numFmtId="0" fontId="84" fillId="30" borderId="18" xfId="775" applyFont="1" applyFill="1" applyBorder="1" applyAlignment="1">
      <alignment vertical="center" shrinkToFit="1"/>
    </xf>
    <xf numFmtId="204" fontId="84" fillId="31" borderId="15" xfId="775" applyNumberFormat="1" applyFont="1" applyFill="1" applyBorder="1" applyAlignment="1">
      <alignment vertical="center" shrinkToFit="1"/>
    </xf>
    <xf numFmtId="206" fontId="84" fillId="26" borderId="9" xfId="775" applyNumberFormat="1" applyFont="1" applyFill="1" applyBorder="1" applyAlignment="1">
      <alignment horizontal="center" vertical="center" shrinkToFit="1"/>
    </xf>
    <xf numFmtId="204" fontId="84" fillId="0" borderId="9" xfId="775" applyNumberFormat="1" applyFont="1" applyBorder="1" applyAlignment="1">
      <alignment vertical="center" shrinkToFit="1"/>
    </xf>
    <xf numFmtId="10" fontId="84" fillId="0" borderId="18" xfId="1032" applyNumberFormat="1" applyFont="1" applyBorder="1" applyAlignment="1">
      <alignment vertical="center" shrinkToFit="1"/>
    </xf>
    <xf numFmtId="10" fontId="84" fillId="0" borderId="17" xfId="1032" applyNumberFormat="1" applyFont="1" applyBorder="1" applyAlignment="1">
      <alignment vertical="center" shrinkToFit="1"/>
    </xf>
    <xf numFmtId="10" fontId="84" fillId="0" borderId="0" xfId="1032" applyNumberFormat="1" applyFont="1" applyBorder="1" applyAlignment="1">
      <alignment vertical="center" shrinkToFit="1"/>
    </xf>
    <xf numFmtId="0" fontId="76" fillId="30" borderId="9" xfId="775" applyFont="1" applyFill="1" applyBorder="1" applyAlignment="1">
      <alignment vertical="center" shrinkToFit="1"/>
    </xf>
    <xf numFmtId="204" fontId="84" fillId="0" borderId="9" xfId="775" applyNumberFormat="1" applyFont="1" applyFill="1" applyBorder="1" applyAlignment="1">
      <alignment vertical="center" shrinkToFit="1"/>
    </xf>
    <xf numFmtId="10" fontId="84" fillId="0" borderId="9" xfId="1032" applyNumberFormat="1" applyFont="1" applyFill="1" applyBorder="1" applyAlignment="1">
      <alignment vertical="center" shrinkToFit="1"/>
    </xf>
    <xf numFmtId="0" fontId="74" fillId="35" borderId="0" xfId="775" applyFill="1" applyAlignment="1"/>
    <xf numFmtId="0" fontId="74" fillId="0" borderId="0" xfId="775" applyFill="1" applyAlignment="1"/>
    <xf numFmtId="0" fontId="74" fillId="0" borderId="0" xfId="775" applyAlignment="1"/>
    <xf numFmtId="0" fontId="80" fillId="0" borderId="0" xfId="775" applyFont="1" applyAlignment="1"/>
    <xf numFmtId="0" fontId="2" fillId="0" borderId="0" xfId="775" applyFont="1" applyAlignment="1"/>
    <xf numFmtId="204" fontId="74" fillId="0" borderId="0" xfId="775" applyNumberFormat="1" applyAlignment="1"/>
    <xf numFmtId="0" fontId="2" fillId="28" borderId="0" xfId="775" applyFont="1" applyFill="1" applyAlignment="1"/>
    <xf numFmtId="204" fontId="84" fillId="31" borderId="9" xfId="775" applyNumberFormat="1" applyFont="1" applyFill="1" applyBorder="1" applyAlignment="1">
      <alignment vertical="center" shrinkToFit="1"/>
    </xf>
    <xf numFmtId="195" fontId="86" fillId="0" borderId="9" xfId="775" applyNumberFormat="1" applyFont="1" applyBorder="1" applyAlignment="1">
      <alignment vertical="center" shrinkToFit="1"/>
    </xf>
    <xf numFmtId="0" fontId="84" fillId="29" borderId="9" xfId="775" applyFont="1" applyFill="1" applyBorder="1" applyAlignment="1">
      <alignment shrinkToFit="1"/>
    </xf>
    <xf numFmtId="0" fontId="76" fillId="30" borderId="9" xfId="775" applyFont="1" applyFill="1" applyBorder="1" applyAlignment="1">
      <alignment shrinkToFit="1"/>
    </xf>
    <xf numFmtId="0" fontId="84" fillId="30" borderId="18" xfId="775" applyFont="1" applyFill="1" applyBorder="1" applyAlignment="1">
      <alignment shrinkToFit="1"/>
    </xf>
    <xf numFmtId="0" fontId="76" fillId="0" borderId="0" xfId="775" applyFont="1" applyAlignment="1">
      <alignment shrinkToFit="1"/>
    </xf>
    <xf numFmtId="0" fontId="87" fillId="27" borderId="9" xfId="775" applyFont="1" applyFill="1" applyBorder="1" applyAlignment="1">
      <alignment horizontal="center" vertical="center" shrinkToFit="1"/>
    </xf>
    <xf numFmtId="205" fontId="88" fillId="26" borderId="9" xfId="775" applyNumberFormat="1" applyFont="1" applyFill="1" applyBorder="1" applyAlignment="1">
      <alignment horizontal="center" vertical="center" shrinkToFit="1"/>
    </xf>
    <xf numFmtId="205" fontId="89" fillId="27" borderId="9" xfId="775" applyNumberFormat="1" applyFont="1" applyFill="1" applyBorder="1" applyAlignment="1">
      <alignment horizontal="center" vertical="center" shrinkToFit="1"/>
    </xf>
    <xf numFmtId="0" fontId="89" fillId="27" borderId="16" xfId="775" applyFont="1" applyFill="1" applyBorder="1" applyAlignment="1">
      <alignment horizontal="center" vertical="center" shrinkToFit="1"/>
    </xf>
    <xf numFmtId="0" fontId="5" fillId="0" borderId="0" xfId="775" applyFont="1" applyAlignment="1">
      <alignment vertical="center" shrinkToFit="1"/>
    </xf>
    <xf numFmtId="195" fontId="22" fillId="0" borderId="9" xfId="775" applyNumberFormat="1" applyFont="1" applyBorder="1" applyAlignment="1">
      <alignment vertical="center" shrinkToFit="1"/>
    </xf>
    <xf numFmtId="204" fontId="22" fillId="26" borderId="9" xfId="775" applyNumberFormat="1" applyFont="1" applyFill="1" applyBorder="1" applyAlignment="1">
      <alignment vertical="center" shrinkToFit="1"/>
    </xf>
    <xf numFmtId="204" fontId="22" fillId="31" borderId="15" xfId="775" applyNumberFormat="1" applyFont="1" applyFill="1" applyBorder="1" applyAlignment="1">
      <alignment vertical="center" shrinkToFit="1"/>
    </xf>
    <xf numFmtId="204" fontId="22" fillId="0" borderId="15" xfId="775" applyNumberFormat="1" applyFont="1" applyBorder="1" applyAlignment="1">
      <alignment vertical="center" shrinkToFit="1"/>
    </xf>
    <xf numFmtId="204" fontId="22" fillId="0" borderId="16" xfId="775" applyNumberFormat="1" applyFont="1" applyBorder="1" applyAlignment="1">
      <alignment vertical="center" shrinkToFit="1"/>
    </xf>
    <xf numFmtId="10" fontId="22" fillId="26" borderId="9" xfId="1032" applyNumberFormat="1" applyFont="1" applyFill="1" applyBorder="1" applyAlignment="1">
      <alignment vertical="center" shrinkToFit="1"/>
    </xf>
    <xf numFmtId="10" fontId="22" fillId="0" borderId="9" xfId="1032" applyNumberFormat="1" applyFont="1" applyBorder="1" applyAlignment="1">
      <alignment vertical="center" shrinkToFit="1"/>
    </xf>
    <xf numFmtId="10" fontId="5" fillId="0" borderId="17" xfId="1032" applyNumberFormat="1" applyFont="1" applyBorder="1" applyAlignment="1">
      <alignment vertical="center" shrinkToFit="1"/>
    </xf>
    <xf numFmtId="0" fontId="22" fillId="29" borderId="9" xfId="775" applyFont="1" applyFill="1" applyBorder="1" applyAlignment="1">
      <alignment vertical="center" shrinkToFit="1"/>
    </xf>
    <xf numFmtId="0" fontId="22" fillId="30" borderId="9" xfId="775" applyFont="1" applyFill="1" applyBorder="1" applyAlignment="1">
      <alignment vertical="center" shrinkToFit="1"/>
    </xf>
    <xf numFmtId="0" fontId="22" fillId="30" borderId="18" xfId="775" applyFont="1" applyFill="1" applyBorder="1" applyAlignment="1">
      <alignment vertical="center" shrinkToFit="1"/>
    </xf>
    <xf numFmtId="0" fontId="80" fillId="35" borderId="0" xfId="775" applyFont="1" applyFill="1" applyAlignment="1">
      <alignment vertical="center"/>
    </xf>
    <xf numFmtId="0" fontId="90" fillId="35" borderId="0" xfId="775" applyFont="1" applyFill="1"/>
    <xf numFmtId="204" fontId="22" fillId="31" borderId="9" xfId="775" applyNumberFormat="1" applyFont="1" applyFill="1" applyBorder="1" applyAlignment="1">
      <alignment vertical="center" shrinkToFit="1"/>
    </xf>
    <xf numFmtId="0" fontId="91" fillId="0" borderId="0" xfId="0" applyFont="1"/>
    <xf numFmtId="0" fontId="2" fillId="0" borderId="0" xfId="0" applyFont="1"/>
    <xf numFmtId="0" fontId="3" fillId="27" borderId="15" xfId="0" applyFont="1" applyFill="1" applyBorder="1" applyAlignment="1">
      <alignment horizontal="center"/>
    </xf>
    <xf numFmtId="193" fontId="4" fillId="0" borderId="15" xfId="0" applyNumberFormat="1" applyFont="1" applyBorder="1"/>
    <xf numFmtId="194" fontId="4" fillId="0" borderId="15" xfId="0" applyNumberFormat="1" applyFont="1" applyBorder="1"/>
    <xf numFmtId="0" fontId="1" fillId="0" borderId="0" xfId="183"/>
    <xf numFmtId="192" fontId="110" fillId="33" borderId="9" xfId="120" applyNumberFormat="1" applyFont="1" applyFill="1" applyBorder="1" applyAlignment="1">
      <alignment vertical="center" shrinkToFit="1"/>
    </xf>
    <xf numFmtId="206" fontId="111" fillId="32" borderId="9" xfId="0" applyNumberFormat="1" applyFont="1" applyFill="1" applyBorder="1" applyAlignment="1">
      <alignment horizontal="center" vertical="center" shrinkToFit="1"/>
    </xf>
    <xf numFmtId="14" fontId="111" fillId="32" borderId="9" xfId="0" applyNumberFormat="1" applyFont="1" applyFill="1" applyBorder="1" applyAlignment="1">
      <alignment horizontal="center" vertical="center" shrinkToFit="1"/>
    </xf>
    <xf numFmtId="204" fontId="74" fillId="0" borderId="0" xfId="775" applyNumberFormat="1"/>
    <xf numFmtId="0" fontId="117" fillId="0" borderId="0" xfId="0" applyFont="1" applyAlignment="1">
      <alignment horizontal="left" vertical="center"/>
    </xf>
    <xf numFmtId="0" fontId="96" fillId="0" borderId="0" xfId="0" applyFont="1"/>
    <xf numFmtId="0" fontId="97" fillId="27" borderId="15" xfId="0" applyFont="1" applyFill="1" applyBorder="1" applyAlignment="1">
      <alignment horizontal="center"/>
    </xf>
    <xf numFmtId="193" fontId="98" fillId="0" borderId="15" xfId="0" applyNumberFormat="1" applyFont="1" applyBorder="1"/>
    <xf numFmtId="194" fontId="98" fillId="0" borderId="15" xfId="0" applyNumberFormat="1" applyFont="1" applyBorder="1"/>
    <xf numFmtId="0" fontId="100" fillId="0" borderId="0" xfId="0" applyFont="1"/>
    <xf numFmtId="0" fontId="101" fillId="27" borderId="15" xfId="0" applyFont="1" applyFill="1" applyBorder="1" applyAlignment="1">
      <alignment horizontal="center"/>
    </xf>
    <xf numFmtId="193" fontId="102" fillId="0" borderId="15" xfId="0" applyNumberFormat="1" applyFont="1" applyBorder="1"/>
    <xf numFmtId="194" fontId="102" fillId="0" borderId="15" xfId="0" applyNumberFormat="1" applyFont="1" applyBorder="1"/>
    <xf numFmtId="0" fontId="104" fillId="0" borderId="0" xfId="0" applyFont="1"/>
    <xf numFmtId="193" fontId="106" fillId="0" borderId="15" xfId="0" applyNumberFormat="1" applyFont="1" applyBorder="1"/>
    <xf numFmtId="194" fontId="106" fillId="0" borderId="15" xfId="0" applyNumberFormat="1" applyFont="1" applyBorder="1"/>
    <xf numFmtId="0" fontId="105" fillId="27" borderId="15" xfId="0" applyFont="1" applyFill="1" applyBorder="1" applyAlignment="1">
      <alignment horizontal="center"/>
    </xf>
    <xf numFmtId="0" fontId="118" fillId="0" borderId="0" xfId="0" applyFont="1"/>
    <xf numFmtId="193" fontId="120" fillId="0" borderId="15" xfId="0" applyNumberFormat="1" applyFont="1" applyBorder="1"/>
    <xf numFmtId="194" fontId="120" fillId="0" borderId="15" xfId="0" applyNumberFormat="1" applyFont="1" applyBorder="1"/>
    <xf numFmtId="0" fontId="119" fillId="27" borderId="15" xfId="0" applyFont="1" applyFill="1" applyBorder="1" applyAlignment="1">
      <alignment horizontal="center"/>
    </xf>
    <xf numFmtId="0" fontId="0" fillId="0" borderId="0" xfId="0" applyAlignment="1"/>
    <xf numFmtId="0" fontId="1" fillId="0" borderId="0" xfId="184" applyAlignment="1"/>
    <xf numFmtId="0" fontId="119" fillId="27" borderId="19" xfId="0" applyFont="1" applyFill="1" applyBorder="1" applyAlignment="1"/>
    <xf numFmtId="0" fontId="119" fillId="27" borderId="20" xfId="0" applyFont="1" applyFill="1" applyBorder="1" applyAlignment="1"/>
    <xf numFmtId="0" fontId="119" fillId="27" borderId="16" xfId="0" applyFont="1" applyFill="1" applyBorder="1" applyAlignment="1"/>
    <xf numFmtId="0" fontId="3" fillId="27" borderId="15" xfId="0" applyFont="1" applyFill="1" applyBorder="1" applyAlignment="1"/>
    <xf numFmtId="0" fontId="101" fillId="27" borderId="15" xfId="0" applyFont="1" applyFill="1" applyBorder="1" applyAlignment="1"/>
    <xf numFmtId="0" fontId="97" fillId="27" borderId="15" xfId="0" applyFont="1" applyFill="1" applyBorder="1" applyAlignment="1"/>
    <xf numFmtId="0" fontId="105" fillId="27" borderId="15" xfId="0" applyFont="1" applyFill="1" applyBorder="1" applyAlignment="1"/>
    <xf numFmtId="0" fontId="121" fillId="0" borderId="0" xfId="0" applyFont="1"/>
    <xf numFmtId="193" fontId="123" fillId="0" borderId="15" xfId="0" applyNumberFormat="1" applyFont="1" applyBorder="1"/>
    <xf numFmtId="194" fontId="123" fillId="0" borderId="15" xfId="0" applyNumberFormat="1" applyFont="1" applyBorder="1"/>
    <xf numFmtId="0" fontId="122" fillId="27" borderId="15" xfId="0" applyFont="1" applyFill="1" applyBorder="1" applyAlignment="1">
      <alignment horizontal="center"/>
    </xf>
    <xf numFmtId="206" fontId="111" fillId="31" borderId="9" xfId="0" applyNumberFormat="1" applyFont="1" applyFill="1" applyBorder="1" applyAlignment="1">
      <alignment horizontal="center" vertical="center" shrinkToFit="1"/>
    </xf>
    <xf numFmtId="0" fontId="110" fillId="0" borderId="9" xfId="0" applyFont="1" applyBorder="1" applyAlignment="1">
      <alignment vertical="center" shrinkToFit="1"/>
    </xf>
    <xf numFmtId="192" fontId="110" fillId="31" borderId="9" xfId="120" applyNumberFormat="1" applyFont="1" applyFill="1" applyBorder="1" applyAlignment="1">
      <alignment vertical="center" shrinkToFit="1"/>
    </xf>
    <xf numFmtId="192" fontId="110" fillId="0" borderId="9" xfId="120" applyNumberFormat="1" applyFont="1" applyFill="1" applyBorder="1" applyAlignment="1">
      <alignment vertical="center" shrinkToFit="1"/>
    </xf>
    <xf numFmtId="10" fontId="110" fillId="31" borderId="9" xfId="1028" applyNumberFormat="1" applyFont="1" applyFill="1" applyBorder="1" applyAlignment="1">
      <alignment vertical="center" shrinkToFit="1"/>
    </xf>
    <xf numFmtId="10" fontId="110" fillId="0" borderId="9" xfId="1028" applyNumberFormat="1" applyFont="1" applyFill="1" applyBorder="1" applyAlignment="1">
      <alignment vertical="center" shrinkToFit="1"/>
    </xf>
    <xf numFmtId="192" fontId="110" fillId="0" borderId="9" xfId="120" applyNumberFormat="1" applyFont="1" applyBorder="1" applyAlignment="1">
      <alignment vertical="center" shrinkToFit="1"/>
    </xf>
    <xf numFmtId="0" fontId="110" fillId="31" borderId="9" xfId="0" applyFont="1" applyFill="1" applyBorder="1" applyAlignment="1">
      <alignment vertical="center" shrinkToFit="1"/>
    </xf>
    <xf numFmtId="10" fontId="5" fillId="0" borderId="0" xfId="1028" applyNumberFormat="1" applyFont="1"/>
    <xf numFmtId="0" fontId="126" fillId="0" borderId="0" xfId="0" applyFont="1"/>
    <xf numFmtId="193" fontId="128" fillId="0" borderId="15" xfId="0" applyNumberFormat="1" applyFont="1" applyBorder="1"/>
    <xf numFmtId="194" fontId="128" fillId="0" borderId="15" xfId="0" applyNumberFormat="1" applyFont="1" applyBorder="1"/>
    <xf numFmtId="0" fontId="127" fillId="27" borderId="15" xfId="0" applyFont="1" applyFill="1" applyBorder="1" applyAlignment="1">
      <alignment horizontal="center"/>
    </xf>
    <xf numFmtId="0" fontId="127" fillId="27" borderId="15" xfId="0" applyFont="1" applyFill="1" applyBorder="1" applyAlignment="1">
      <alignment horizontal="center"/>
    </xf>
    <xf numFmtId="0" fontId="130" fillId="0" borderId="0" xfId="0" applyFont="1"/>
    <xf numFmtId="204" fontId="5" fillId="0" borderId="0" xfId="775" applyNumberFormat="1" applyFont="1"/>
    <xf numFmtId="0" fontId="133" fillId="0" borderId="0" xfId="775" applyFont="1" applyFill="1" applyAlignment="1"/>
    <xf numFmtId="0" fontId="134" fillId="0" borderId="0" xfId="0" applyFont="1"/>
    <xf numFmtId="0" fontId="135" fillId="27" borderId="15" xfId="0" applyFont="1" applyFill="1" applyBorder="1" applyAlignment="1">
      <alignment horizontal="center"/>
    </xf>
    <xf numFmtId="193" fontId="136" fillId="0" borderId="15" xfId="0" applyNumberFormat="1" applyFont="1" applyBorder="1"/>
    <xf numFmtId="194" fontId="136" fillId="0" borderId="15" xfId="0" applyNumberFormat="1" applyFont="1" applyBorder="1"/>
    <xf numFmtId="204" fontId="132" fillId="0" borderId="0" xfId="775" applyNumberFormat="1" applyFont="1"/>
    <xf numFmtId="0" fontId="127" fillId="27" borderId="15" xfId="0" applyFont="1" applyFill="1" applyBorder="1" applyAlignment="1"/>
    <xf numFmtId="0" fontId="127" fillId="27" borderId="19" xfId="0" applyFont="1" applyFill="1" applyBorder="1" applyAlignment="1"/>
    <xf numFmtId="0" fontId="127" fillId="27" borderId="20" xfId="0" applyFont="1" applyFill="1" applyBorder="1" applyAlignment="1"/>
    <xf numFmtId="0" fontId="127" fillId="27" borderId="16" xfId="0" applyFont="1" applyFill="1" applyBorder="1" applyAlignment="1"/>
    <xf numFmtId="0" fontId="135" fillId="27" borderId="15" xfId="0" applyFont="1" applyFill="1" applyBorder="1" applyAlignment="1"/>
    <xf numFmtId="0" fontId="122" fillId="27" borderId="15" xfId="0" applyFont="1" applyFill="1" applyBorder="1" applyAlignment="1"/>
    <xf numFmtId="10" fontId="84" fillId="31" borderId="9" xfId="1032" applyNumberFormat="1" applyFont="1" applyFill="1" applyBorder="1" applyAlignment="1">
      <alignment vertical="center" shrinkToFit="1"/>
    </xf>
    <xf numFmtId="205" fontId="84" fillId="31" borderId="9" xfId="775" applyNumberFormat="1" applyFont="1" applyFill="1" applyBorder="1" applyAlignment="1">
      <alignment horizontal="center" vertical="center" shrinkToFit="1"/>
    </xf>
    <xf numFmtId="0" fontId="137" fillId="31" borderId="9" xfId="0" applyFont="1" applyFill="1" applyBorder="1" applyAlignment="1">
      <alignment horizontal="center" vertical="center" shrinkToFit="1"/>
    </xf>
    <xf numFmtId="192" fontId="21" fillId="31" borderId="9" xfId="120" applyNumberFormat="1" applyFont="1" applyFill="1" applyBorder="1" applyAlignment="1">
      <alignment vertical="center" shrinkToFit="1"/>
    </xf>
    <xf numFmtId="0" fontId="1" fillId="33" borderId="9" xfId="0" applyFont="1" applyFill="1" applyBorder="1" applyAlignment="1">
      <alignment vertical="center" shrinkToFit="1"/>
    </xf>
    <xf numFmtId="0" fontId="1" fillId="0" borderId="0" xfId="775" applyFont="1" applyAlignment="1">
      <alignment vertical="center"/>
    </xf>
    <xf numFmtId="10" fontId="84" fillId="31" borderId="18" xfId="1032" applyNumberFormat="1" applyFont="1" applyFill="1" applyBorder="1" applyAlignment="1">
      <alignment vertical="center" shrinkToFit="1"/>
    </xf>
    <xf numFmtId="14" fontId="111" fillId="31" borderId="9" xfId="0" applyNumberFormat="1" applyFont="1" applyFill="1" applyBorder="1" applyAlignment="1">
      <alignment horizontal="center" vertical="center" shrinkToFit="1"/>
    </xf>
    <xf numFmtId="192" fontId="110" fillId="0" borderId="0" xfId="0" applyNumberFormat="1" applyFont="1" applyAlignment="1">
      <alignment vertical="center" shrinkToFit="1"/>
    </xf>
    <xf numFmtId="204" fontId="85" fillId="31" borderId="9" xfId="775" applyNumberFormat="1" applyFont="1" applyFill="1" applyBorder="1" applyAlignment="1">
      <alignment vertical="center" shrinkToFit="1"/>
    </xf>
    <xf numFmtId="0" fontId="0" fillId="0" borderId="9" xfId="0" applyFont="1" applyBorder="1" applyAlignment="1">
      <alignment vertical="center" shrinkToFit="1"/>
    </xf>
    <xf numFmtId="204" fontId="84" fillId="31" borderId="16" xfId="775" applyNumberFormat="1" applyFont="1" applyFill="1" applyBorder="1" applyAlignment="1">
      <alignment vertical="center" shrinkToFit="1"/>
    </xf>
    <xf numFmtId="0" fontId="115" fillId="0" borderId="0" xfId="775" applyFont="1"/>
    <xf numFmtId="9" fontId="115" fillId="0" borderId="0" xfId="1028" applyFont="1"/>
    <xf numFmtId="10" fontId="115" fillId="0" borderId="0" xfId="1032" applyNumberFormat="1" applyFont="1" applyFill="1" applyAlignment="1">
      <alignment vertical="center"/>
    </xf>
    <xf numFmtId="10" fontId="115" fillId="0" borderId="0" xfId="1028" applyNumberFormat="1" applyFont="1"/>
    <xf numFmtId="10" fontId="21" fillId="31" borderId="9" xfId="1028" applyNumberFormat="1" applyFont="1" applyFill="1" applyBorder="1" applyAlignment="1">
      <alignment vertical="center" shrinkToFit="1"/>
    </xf>
    <xf numFmtId="206" fontId="137" fillId="31" borderId="9" xfId="0" applyNumberFormat="1" applyFont="1" applyFill="1" applyBorder="1" applyAlignment="1">
      <alignment horizontal="center" vertical="center" shrinkToFit="1"/>
    </xf>
    <xf numFmtId="192" fontId="1" fillId="31" borderId="9" xfId="120" applyNumberFormat="1" applyFont="1" applyFill="1" applyBorder="1" applyAlignment="1">
      <alignment vertical="center" shrinkToFit="1"/>
    </xf>
    <xf numFmtId="10" fontId="1" fillId="31" borderId="9" xfId="1028" applyNumberFormat="1" applyFont="1" applyFill="1" applyBorder="1" applyAlignment="1">
      <alignment vertical="center" shrinkToFit="1"/>
    </xf>
    <xf numFmtId="192" fontId="138" fillId="31" borderId="9" xfId="120" applyNumberFormat="1" applyFont="1" applyFill="1" applyBorder="1" applyAlignment="1">
      <alignment vertical="center" shrinkToFit="1"/>
    </xf>
    <xf numFmtId="10" fontId="138" fillId="31" borderId="9" xfId="1028" applyNumberFormat="1" applyFont="1" applyFill="1" applyBorder="1" applyAlignment="1">
      <alignment vertical="center" shrinkToFit="1"/>
    </xf>
    <xf numFmtId="206" fontId="139" fillId="31" borderId="9" xfId="0" applyNumberFormat="1" applyFont="1" applyFill="1" applyBorder="1" applyAlignment="1">
      <alignment horizontal="center" vertical="center" shrinkToFit="1"/>
    </xf>
    <xf numFmtId="14" fontId="137" fillId="31" borderId="9" xfId="0" applyNumberFormat="1" applyFont="1" applyFill="1" applyBorder="1" applyAlignment="1">
      <alignment horizontal="center" vertical="center" shrinkToFit="1"/>
    </xf>
    <xf numFmtId="192" fontId="140" fillId="31" borderId="9" xfId="120" applyNumberFormat="1" applyFont="1" applyFill="1" applyBorder="1" applyAlignment="1">
      <alignment vertical="center" shrinkToFit="1"/>
    </xf>
    <xf numFmtId="204" fontId="85" fillId="0" borderId="9" xfId="775" applyNumberFormat="1" applyFont="1" applyFill="1" applyBorder="1" applyAlignment="1">
      <alignment vertical="center" shrinkToFit="1"/>
    </xf>
    <xf numFmtId="0" fontId="137" fillId="0" borderId="0" xfId="0" applyFont="1"/>
    <xf numFmtId="0" fontId="142" fillId="0" borderId="0" xfId="0" applyFont="1"/>
    <xf numFmtId="0" fontId="1" fillId="0" borderId="0" xfId="1132" applyFont="1"/>
    <xf numFmtId="0" fontId="1" fillId="34" borderId="0" xfId="184" applyFont="1" applyFill="1"/>
    <xf numFmtId="0" fontId="1" fillId="0" borderId="0" xfId="184" applyFont="1"/>
    <xf numFmtId="0" fontId="143" fillId="0" borderId="0" xfId="0" applyFont="1"/>
    <xf numFmtId="0" fontId="142" fillId="0" borderId="0" xfId="1132" applyFont="1"/>
    <xf numFmtId="0" fontId="142" fillId="0" borderId="0" xfId="184" applyFont="1"/>
    <xf numFmtId="0" fontId="142" fillId="0" borderId="0" xfId="1130" applyFont="1"/>
    <xf numFmtId="0" fontId="1" fillId="0" borderId="0" xfId="1130" applyFont="1"/>
    <xf numFmtId="0" fontId="142" fillId="0" borderId="0" xfId="0" applyFont="1" applyAlignment="1">
      <alignment shrinkToFit="1"/>
    </xf>
    <xf numFmtId="0" fontId="142" fillId="0" borderId="0" xfId="1131" applyFont="1"/>
    <xf numFmtId="0" fontId="1" fillId="0" borderId="0" xfId="1131" applyFont="1"/>
    <xf numFmtId="0" fontId="142" fillId="0" borderId="0" xfId="779" applyFont="1"/>
    <xf numFmtId="0" fontId="1" fillId="0" borderId="0" xfId="779" applyFont="1"/>
    <xf numFmtId="0" fontId="142" fillId="0" borderId="0" xfId="1133" applyFont="1"/>
    <xf numFmtId="0" fontId="1" fillId="0" borderId="0" xfId="1133" applyFont="1"/>
    <xf numFmtId="0" fontId="142" fillId="0" borderId="0" xfId="1011" applyFont="1"/>
    <xf numFmtId="0" fontId="1" fillId="0" borderId="0" xfId="1011" applyFont="1"/>
    <xf numFmtId="0" fontId="142" fillId="0" borderId="0" xfId="776" applyFont="1"/>
    <xf numFmtId="0" fontId="1" fillId="0" borderId="0" xfId="776" applyFont="1"/>
    <xf numFmtId="0" fontId="1" fillId="34" borderId="0" xfId="487" applyFont="1" applyFill="1"/>
    <xf numFmtId="0" fontId="1" fillId="0" borderId="0" xfId="487" applyFont="1"/>
    <xf numFmtId="21" fontId="1" fillId="0" borderId="0" xfId="487" applyNumberFormat="1" applyFont="1"/>
    <xf numFmtId="0" fontId="142" fillId="0" borderId="0" xfId="487" applyFont="1"/>
    <xf numFmtId="0" fontId="144" fillId="0" borderId="0" xfId="0" applyFont="1"/>
    <xf numFmtId="193" fontId="146" fillId="0" borderId="15" xfId="0" applyNumberFormat="1" applyFont="1" applyBorder="1"/>
    <xf numFmtId="194" fontId="146" fillId="0" borderId="15" xfId="0" applyNumberFormat="1" applyFont="1" applyBorder="1"/>
    <xf numFmtId="0" fontId="145" fillId="27" borderId="15" xfId="0" applyFont="1" applyFill="1" applyBorder="1" applyAlignment="1">
      <alignment horizontal="center"/>
    </xf>
    <xf numFmtId="0" fontId="145" fillId="27" borderId="15" xfId="0" applyFont="1" applyFill="1" applyBorder="1" applyAlignment="1">
      <alignment horizontal="center"/>
    </xf>
    <xf numFmtId="204" fontId="84" fillId="0" borderId="16" xfId="775" applyNumberFormat="1" applyFont="1" applyFill="1" applyBorder="1" applyAlignment="1">
      <alignment vertical="center" shrinkToFit="1"/>
    </xf>
    <xf numFmtId="0" fontId="145" fillId="27" borderId="15" xfId="0" applyFont="1" applyFill="1" applyBorder="1" applyAlignment="1"/>
    <xf numFmtId="0" fontId="145" fillId="27" borderId="15" xfId="0" applyFont="1" applyFill="1" applyBorder="1" applyAlignment="1">
      <alignment horizontal="center"/>
    </xf>
    <xf numFmtId="0" fontId="145" fillId="27" borderId="15" xfId="0" applyFont="1" applyFill="1" applyBorder="1" applyAlignment="1">
      <alignment horizontal="center"/>
    </xf>
    <xf numFmtId="0" fontId="145" fillId="27" borderId="15" xfId="0" applyFont="1" applyFill="1" applyBorder="1" applyAlignment="1">
      <alignment horizontal="center"/>
    </xf>
    <xf numFmtId="204" fontId="148" fillId="31" borderId="15" xfId="775" applyNumberFormat="1" applyFont="1" applyFill="1" applyBorder="1" applyAlignment="1">
      <alignment vertical="center" shrinkToFit="1"/>
    </xf>
    <xf numFmtId="10" fontId="76" fillId="31" borderId="9" xfId="1032" applyNumberFormat="1" applyFont="1" applyFill="1" applyBorder="1" applyAlignment="1">
      <alignment vertical="center" shrinkToFit="1"/>
    </xf>
    <xf numFmtId="0" fontId="149" fillId="0" borderId="0" xfId="0" applyFont="1"/>
    <xf numFmtId="193" fontId="151" fillId="0" borderId="15" xfId="0" applyNumberFormat="1" applyFont="1" applyBorder="1"/>
    <xf numFmtId="194" fontId="151" fillId="0" borderId="15" xfId="0" applyNumberFormat="1" applyFont="1" applyBorder="1"/>
    <xf numFmtId="205" fontId="152" fillId="31" borderId="9" xfId="775" applyNumberFormat="1" applyFont="1" applyFill="1" applyBorder="1" applyAlignment="1">
      <alignment horizontal="center" vertical="center" shrinkToFit="1"/>
    </xf>
    <xf numFmtId="204" fontId="153" fillId="31" borderId="15" xfId="775" applyNumberFormat="1" applyFont="1" applyFill="1" applyBorder="1" applyAlignment="1">
      <alignment vertical="center" shrinkToFit="1"/>
    </xf>
    <xf numFmtId="204" fontId="152" fillId="31" borderId="16" xfId="775" applyNumberFormat="1" applyFont="1" applyFill="1" applyBorder="1" applyAlignment="1">
      <alignment vertical="center" shrinkToFit="1"/>
    </xf>
    <xf numFmtId="10" fontId="152" fillId="31" borderId="9" xfId="1032" applyNumberFormat="1" applyFont="1" applyFill="1" applyBorder="1" applyAlignment="1">
      <alignment vertical="center" shrinkToFit="1"/>
    </xf>
    <xf numFmtId="10" fontId="152" fillId="31" borderId="18" xfId="1032" applyNumberFormat="1" applyFont="1" applyFill="1" applyBorder="1" applyAlignment="1">
      <alignment vertical="center" shrinkToFit="1"/>
    </xf>
    <xf numFmtId="192" fontId="154" fillId="31" borderId="9" xfId="120" applyNumberFormat="1" applyFont="1" applyFill="1" applyBorder="1" applyAlignment="1">
      <alignment vertical="center" shrinkToFit="1"/>
    </xf>
    <xf numFmtId="10" fontId="154" fillId="31" borderId="9" xfId="1028" applyNumberFormat="1" applyFont="1" applyFill="1" applyBorder="1" applyAlignment="1">
      <alignment vertical="center" shrinkToFit="1"/>
    </xf>
    <xf numFmtId="192" fontId="155" fillId="31" borderId="9" xfId="120" applyNumberFormat="1" applyFont="1" applyFill="1" applyBorder="1" applyAlignment="1">
      <alignment vertical="center" shrinkToFit="1"/>
    </xf>
    <xf numFmtId="10" fontId="155" fillId="31" borderId="9" xfId="1028" applyNumberFormat="1" applyFont="1" applyFill="1" applyBorder="1" applyAlignment="1">
      <alignment vertical="center" shrinkToFit="1"/>
    </xf>
    <xf numFmtId="0" fontId="1" fillId="0" borderId="0" xfId="775" applyFont="1"/>
    <xf numFmtId="9" fontId="1" fillId="0" borderId="0" xfId="1028" applyFont="1"/>
    <xf numFmtId="10" fontId="1" fillId="0" borderId="0" xfId="1028" applyNumberFormat="1" applyFont="1"/>
    <xf numFmtId="10" fontId="115" fillId="36" borderId="0" xfId="1028" applyNumberFormat="1" applyFont="1" applyFill="1"/>
    <xf numFmtId="0" fontId="115" fillId="36" borderId="0" xfId="775" applyFont="1" applyFill="1"/>
    <xf numFmtId="0" fontId="115" fillId="0" borderId="0" xfId="775" applyFont="1" applyAlignment="1"/>
    <xf numFmtId="0" fontId="150" fillId="27" borderId="15" xfId="0" applyFont="1" applyFill="1" applyBorder="1" applyAlignment="1">
      <alignment horizontal="center"/>
    </xf>
    <xf numFmtId="205" fontId="83" fillId="27" borderId="9" xfId="775" quotePrefix="1" applyNumberFormat="1" applyFont="1" applyFill="1" applyBorder="1" applyAlignment="1">
      <alignment horizontal="center" vertical="center" shrinkToFit="1"/>
    </xf>
    <xf numFmtId="0" fontId="150" fillId="27" borderId="16" xfId="0" applyFont="1" applyFill="1" applyBorder="1" applyAlignment="1"/>
    <xf numFmtId="205" fontId="84" fillId="31" borderId="9" xfId="775" quotePrefix="1" applyNumberFormat="1" applyFont="1" applyFill="1" applyBorder="1" applyAlignment="1">
      <alignment horizontal="center" vertical="center" shrinkToFit="1"/>
    </xf>
    <xf numFmtId="0" fontId="150" fillId="27" borderId="15" xfId="0" applyFont="1" applyFill="1" applyBorder="1" applyAlignment="1"/>
    <xf numFmtId="0" fontId="150" fillId="27" borderId="15" xfId="0" applyFont="1" applyFill="1" applyBorder="1" applyAlignment="1">
      <alignment horizontal="center"/>
    </xf>
    <xf numFmtId="0" fontId="158" fillId="0" borderId="0" xfId="0" applyFont="1"/>
    <xf numFmtId="0" fontId="159" fillId="27" borderId="15" xfId="0" applyFont="1" applyFill="1" applyBorder="1" applyAlignment="1">
      <alignment horizontal="center"/>
    </xf>
    <xf numFmtId="193" fontId="160" fillId="0" borderId="15" xfId="0" applyNumberFormat="1" applyFont="1" applyBorder="1"/>
    <xf numFmtId="194" fontId="160" fillId="0" borderId="15" xfId="0" applyNumberFormat="1" applyFont="1" applyBorder="1"/>
    <xf numFmtId="0" fontId="159" fillId="27" borderId="15" xfId="0" applyFont="1" applyFill="1" applyBorder="1" applyAlignment="1"/>
    <xf numFmtId="0" fontId="159" fillId="27" borderId="15" xfId="0" applyFont="1" applyFill="1" applyBorder="1" applyAlignment="1">
      <alignment horizontal="center"/>
    </xf>
    <xf numFmtId="207" fontId="113" fillId="31" borderId="9" xfId="124" applyNumberFormat="1" applyFont="1" applyFill="1" applyBorder="1" applyAlignment="1">
      <alignment vertical="center" shrinkToFit="1"/>
    </xf>
    <xf numFmtId="0" fontId="162" fillId="0" borderId="0" xfId="0" applyFont="1" applyAlignment="1">
      <alignment vertical="center" shrinkToFit="1"/>
    </xf>
    <xf numFmtId="0" fontId="163" fillId="0" borderId="0" xfId="0" applyFont="1"/>
    <xf numFmtId="193" fontId="165" fillId="0" borderId="15" xfId="0" applyNumberFormat="1" applyFont="1" applyBorder="1"/>
    <xf numFmtId="194" fontId="165" fillId="0" borderId="15" xfId="0" applyNumberFormat="1" applyFont="1" applyBorder="1"/>
    <xf numFmtId="0" fontId="164" fillId="27" borderId="15" xfId="0" applyFont="1" applyFill="1" applyBorder="1" applyAlignment="1">
      <alignment horizontal="center"/>
    </xf>
    <xf numFmtId="0" fontId="164" fillId="27" borderId="15" xfId="0" applyFont="1" applyFill="1" applyBorder="1" applyAlignment="1">
      <alignment horizontal="center"/>
    </xf>
    <xf numFmtId="0" fontId="164" fillId="27" borderId="15" xfId="0" applyFont="1" applyFill="1" applyBorder="1" applyAlignment="1"/>
    <xf numFmtId="0" fontId="164" fillId="27" borderId="19" xfId="0" applyFont="1" applyFill="1" applyBorder="1" applyAlignment="1"/>
    <xf numFmtId="0" fontId="164" fillId="27" borderId="20" xfId="0" applyFont="1" applyFill="1" applyBorder="1" applyAlignment="1"/>
    <xf numFmtId="0" fontId="164" fillId="27" borderId="16" xfId="0" applyFont="1" applyFill="1" applyBorder="1" applyAlignment="1"/>
    <xf numFmtId="0" fontId="113" fillId="0" borderId="0" xfId="0" applyFont="1" applyFill="1" applyBorder="1" applyAlignment="1">
      <alignment vertical="center" shrinkToFit="1"/>
    </xf>
    <xf numFmtId="192" fontId="113" fillId="0" borderId="0" xfId="120" applyNumberFormat="1" applyFont="1" applyFill="1" applyBorder="1" applyAlignment="1">
      <alignment vertical="center" shrinkToFit="1"/>
    </xf>
    <xf numFmtId="0" fontId="113" fillId="0" borderId="0" xfId="0" applyFont="1" applyFill="1" applyAlignment="1">
      <alignment vertical="center" shrinkToFit="1"/>
    </xf>
    <xf numFmtId="41" fontId="110" fillId="31" borderId="9" xfId="120" applyNumberFormat="1" applyFont="1" applyFill="1" applyBorder="1" applyAlignment="1">
      <alignment vertical="center" shrinkToFit="1"/>
    </xf>
    <xf numFmtId="0" fontId="166" fillId="0" borderId="0" xfId="0" applyFont="1"/>
    <xf numFmtId="193" fontId="168" fillId="0" borderId="15" xfId="0" applyNumberFormat="1" applyFont="1" applyBorder="1"/>
    <xf numFmtId="194" fontId="168" fillId="0" borderId="15" xfId="0" applyNumberFormat="1" applyFont="1" applyBorder="1"/>
    <xf numFmtId="0" fontId="167" fillId="27" borderId="15" xfId="0" applyFont="1" applyFill="1" applyBorder="1" applyAlignment="1">
      <alignment horizontal="center"/>
    </xf>
    <xf numFmtId="0" fontId="110" fillId="37" borderId="0" xfId="0" applyFont="1" applyFill="1" applyAlignment="1">
      <alignment vertical="center" shrinkToFit="1"/>
    </xf>
    <xf numFmtId="0" fontId="170" fillId="0" borderId="0" xfId="775" applyFont="1" applyFill="1" applyAlignment="1">
      <alignment vertical="center"/>
    </xf>
    <xf numFmtId="0" fontId="167" fillId="27" borderId="15" xfId="0" applyFont="1" applyFill="1" applyBorder="1" applyAlignment="1"/>
    <xf numFmtId="0" fontId="78" fillId="37" borderId="0" xfId="775" applyFont="1" applyFill="1" applyAlignment="1">
      <alignment horizontal="centerContinuous" vertical="center"/>
    </xf>
    <xf numFmtId="0" fontId="116" fillId="37" borderId="0" xfId="0" applyFont="1" applyFill="1" applyAlignment="1">
      <alignment horizontal="centerContinuous" vertical="center"/>
    </xf>
    <xf numFmtId="0" fontId="169" fillId="37" borderId="0" xfId="0" applyFont="1" applyFill="1" applyAlignment="1">
      <alignment horizontal="centerContinuous" vertical="center"/>
    </xf>
    <xf numFmtId="0" fontId="117" fillId="37" borderId="0" xfId="0" applyFont="1" applyFill="1" applyAlignment="1">
      <alignment horizontal="centerContinuous" vertical="center"/>
    </xf>
    <xf numFmtId="0" fontId="171" fillId="37" borderId="0" xfId="0" applyFont="1" applyFill="1" applyAlignment="1">
      <alignment horizontal="centerContinuous" vertical="center"/>
    </xf>
    <xf numFmtId="0" fontId="110" fillId="37" borderId="0" xfId="0" applyFont="1" applyFill="1" applyAlignment="1">
      <alignment horizontal="centerContinuous" vertical="center" shrinkToFit="1"/>
    </xf>
    <xf numFmtId="0" fontId="172" fillId="0" borderId="0" xfId="0" applyFont="1"/>
    <xf numFmtId="193" fontId="174" fillId="0" borderId="15" xfId="0" applyNumberFormat="1" applyFont="1" applyBorder="1"/>
    <xf numFmtId="194" fontId="174" fillId="0" borderId="15" xfId="0" applyNumberFormat="1" applyFont="1" applyBorder="1"/>
    <xf numFmtId="0" fontId="173" fillId="27" borderId="15" xfId="0" applyFont="1" applyFill="1" applyBorder="1" applyAlignment="1">
      <alignment horizontal="center"/>
    </xf>
    <xf numFmtId="0" fontId="173" fillId="27" borderId="15" xfId="0" applyFont="1" applyFill="1" applyBorder="1" applyAlignment="1">
      <alignment horizontal="center"/>
    </xf>
    <xf numFmtId="0" fontId="173" fillId="27" borderId="15" xfId="0" applyFont="1" applyFill="1" applyBorder="1" applyAlignment="1">
      <alignment horizontal="center"/>
    </xf>
    <xf numFmtId="0" fontId="173" fillId="27" borderId="15" xfId="0" applyFont="1" applyFill="1" applyBorder="1" applyAlignment="1"/>
    <xf numFmtId="0" fontId="173" fillId="27" borderId="15" xfId="0" applyFont="1" applyFill="1" applyBorder="1" applyAlignment="1">
      <alignment horizontal="center"/>
    </xf>
    <xf numFmtId="0" fontId="173" fillId="27" borderId="15" xfId="0" applyFont="1" applyFill="1" applyBorder="1" applyAlignment="1">
      <alignment horizontal="center"/>
    </xf>
    <xf numFmtId="0" fontId="167" fillId="27" borderId="15" xfId="0" applyFont="1" applyFill="1" applyBorder="1" applyAlignment="1">
      <alignment horizontal="center"/>
    </xf>
    <xf numFmtId="0" fontId="145" fillId="27" borderId="15" xfId="0" applyFont="1" applyFill="1" applyBorder="1" applyAlignment="1">
      <alignment horizontal="center"/>
    </xf>
    <xf numFmtId="0" fontId="145" fillId="27" borderId="19" xfId="0" applyFont="1" applyFill="1" applyBorder="1" applyAlignment="1">
      <alignment horizontal="center"/>
    </xf>
    <xf numFmtId="0" fontId="145" fillId="27" borderId="20" xfId="0" applyFont="1" applyFill="1" applyBorder="1" applyAlignment="1">
      <alignment horizontal="center"/>
    </xf>
    <xf numFmtId="0" fontId="145" fillId="27" borderId="16" xfId="0" applyFont="1" applyFill="1" applyBorder="1" applyAlignment="1">
      <alignment horizontal="center"/>
    </xf>
  </cellXfs>
  <cellStyles count="1276">
    <cellStyle name="20% - Accent1 2" xfId="1"/>
    <cellStyle name="20% - Accent1 3" xfId="2"/>
    <cellStyle name="20% - Accent1 4" xfId="3"/>
    <cellStyle name="20% - Accent2 2" xfId="4"/>
    <cellStyle name="20% - Accent2 3" xfId="5"/>
    <cellStyle name="20% - Accent2 4" xfId="6"/>
    <cellStyle name="20% - Accent3 2" xfId="7"/>
    <cellStyle name="20% - Accent3 3" xfId="8"/>
    <cellStyle name="20% - Accent3 4" xfId="9"/>
    <cellStyle name="20% - Accent4 2" xfId="10"/>
    <cellStyle name="20% - Accent4 3" xfId="11"/>
    <cellStyle name="20% - Accent4 4" xfId="12"/>
    <cellStyle name="20% - Accent5 2" xfId="13"/>
    <cellStyle name="20% - Accent5 3" xfId="14"/>
    <cellStyle name="20% - Accent5 4" xfId="15"/>
    <cellStyle name="20% - Accent6 2" xfId="16"/>
    <cellStyle name="20% - Accent6 3" xfId="17"/>
    <cellStyle name="20% - Accent6 4" xfId="18"/>
    <cellStyle name="20% - アクセント 1" xfId="19"/>
    <cellStyle name="20% - アクセント 2" xfId="20"/>
    <cellStyle name="20% - アクセント 3" xfId="21"/>
    <cellStyle name="20% - アクセント 4" xfId="22"/>
    <cellStyle name="20% - アクセント 5" xfId="23"/>
    <cellStyle name="20% - アクセント 6" xfId="24"/>
    <cellStyle name="20% - ส่วนที่ถูกเน้น1" xfId="25"/>
    <cellStyle name="20% - ส่วนที่ถูกเน้น2" xfId="26"/>
    <cellStyle name="20% - ส่วนที่ถูกเน้น3" xfId="27"/>
    <cellStyle name="20% - ส่วนที่ถูกเน้น4" xfId="28"/>
    <cellStyle name="20% - ส่วนที่ถูกเน้น5" xfId="29"/>
    <cellStyle name="20% - ส่วนที่ถูกเน้น6" xfId="30"/>
    <cellStyle name="40% - Accent1 2" xfId="31"/>
    <cellStyle name="40% - Accent1 3" xfId="32"/>
    <cellStyle name="40% - Accent1 4" xfId="33"/>
    <cellStyle name="40% - Accent2 2" xfId="34"/>
    <cellStyle name="40% - Accent2 3" xfId="35"/>
    <cellStyle name="40% - Accent2 4" xfId="36"/>
    <cellStyle name="40% - Accent3 2" xfId="37"/>
    <cellStyle name="40% - Accent3 3" xfId="38"/>
    <cellStyle name="40% - Accent3 4" xfId="39"/>
    <cellStyle name="40% - Accent4 2" xfId="40"/>
    <cellStyle name="40% - Accent4 3" xfId="41"/>
    <cellStyle name="40% - Accent4 4" xfId="42"/>
    <cellStyle name="40% - Accent5 2" xfId="43"/>
    <cellStyle name="40% - Accent5 3" xfId="44"/>
    <cellStyle name="40% - Accent5 4" xfId="45"/>
    <cellStyle name="40% - Accent6 2" xfId="46"/>
    <cellStyle name="40% - Accent6 3" xfId="47"/>
    <cellStyle name="40% - Accent6 4" xfId="48"/>
    <cellStyle name="40% - アクセント 1" xfId="49"/>
    <cellStyle name="40% - アクセント 2" xfId="50"/>
    <cellStyle name="40% - アクセント 3" xfId="51"/>
    <cellStyle name="40% - アクセント 4" xfId="52"/>
    <cellStyle name="40% - アクセント 5" xfId="53"/>
    <cellStyle name="40% - アクセント 6" xfId="54"/>
    <cellStyle name="40% - ส่วนที่ถูกเน้น1" xfId="55"/>
    <cellStyle name="40% - ส่วนที่ถูกเน้น2" xfId="56"/>
    <cellStyle name="40% - ส่วนที่ถูกเน้น3" xfId="57"/>
    <cellStyle name="40% - ส่วนที่ถูกเน้น4" xfId="58"/>
    <cellStyle name="40% - ส่วนที่ถูกเน้น5" xfId="59"/>
    <cellStyle name="40% - ส่วนที่ถูกเน้น6" xfId="60"/>
    <cellStyle name="60% - Accent1 2" xfId="61"/>
    <cellStyle name="60% - Accent1 3" xfId="62"/>
    <cellStyle name="60% - Accent1 4" xfId="63"/>
    <cellStyle name="60% - Accent2 2" xfId="64"/>
    <cellStyle name="60% - Accent2 3" xfId="65"/>
    <cellStyle name="60% - Accent2 4" xfId="66"/>
    <cellStyle name="60% - Accent3 2" xfId="67"/>
    <cellStyle name="60% - Accent3 3" xfId="68"/>
    <cellStyle name="60% - Accent3 4" xfId="69"/>
    <cellStyle name="60% - Accent4 2" xfId="70"/>
    <cellStyle name="60% - Accent4 3" xfId="71"/>
    <cellStyle name="60% - Accent4 4" xfId="72"/>
    <cellStyle name="60% - Accent5 2" xfId="73"/>
    <cellStyle name="60% - Accent5 3" xfId="74"/>
    <cellStyle name="60% - Accent5 4" xfId="75"/>
    <cellStyle name="60% - Accent6 2" xfId="76"/>
    <cellStyle name="60% - Accent6 3" xfId="77"/>
    <cellStyle name="60% - Accent6 4" xfId="78"/>
    <cellStyle name="60% - アクセント 1" xfId="79"/>
    <cellStyle name="60% - アクセント 2" xfId="80"/>
    <cellStyle name="60% - アクセント 3" xfId="81"/>
    <cellStyle name="60% - アクセント 4" xfId="82"/>
    <cellStyle name="60% - アクセント 5" xfId="83"/>
    <cellStyle name="60% - アクセント 6" xfId="84"/>
    <cellStyle name="60% - ส่วนที่ถูกเน้น1" xfId="85"/>
    <cellStyle name="60% - ส่วนที่ถูกเน้น2" xfId="86"/>
    <cellStyle name="60% - ส่วนที่ถูกเน้น3" xfId="87"/>
    <cellStyle name="60% - ส่วนที่ถูกเน้น4" xfId="88"/>
    <cellStyle name="60% - ส่วนที่ถูกเน้น5" xfId="89"/>
    <cellStyle name="60% - ส่วนที่ถูกเน้น6" xfId="90"/>
    <cellStyle name="abc" xfId="91"/>
    <cellStyle name="Accent1 2" xfId="92"/>
    <cellStyle name="Accent1 3" xfId="93"/>
    <cellStyle name="Accent1 4" xfId="94"/>
    <cellStyle name="Accent2 2" xfId="95"/>
    <cellStyle name="Accent2 3" xfId="96"/>
    <cellStyle name="Accent2 4" xfId="97"/>
    <cellStyle name="Accent3 2" xfId="98"/>
    <cellStyle name="Accent3 3" xfId="99"/>
    <cellStyle name="Accent3 4" xfId="100"/>
    <cellStyle name="Accent4 2" xfId="101"/>
    <cellStyle name="Accent4 3" xfId="102"/>
    <cellStyle name="Accent4 4" xfId="103"/>
    <cellStyle name="Accent5 2" xfId="104"/>
    <cellStyle name="Accent5 3" xfId="105"/>
    <cellStyle name="Accent5 4" xfId="106"/>
    <cellStyle name="Accent6 2" xfId="107"/>
    <cellStyle name="Accent6 3" xfId="108"/>
    <cellStyle name="Accent6 4" xfId="109"/>
    <cellStyle name="Bad 2" xfId="110"/>
    <cellStyle name="Bad 3" xfId="111"/>
    <cellStyle name="Bad 4" xfId="112"/>
    <cellStyle name="Calc Currency (0)" xfId="113"/>
    <cellStyle name="Calculation 2" xfId="114"/>
    <cellStyle name="Calculation 3" xfId="115"/>
    <cellStyle name="Calculation 4" xfId="116"/>
    <cellStyle name="Check Cell 2" xfId="117"/>
    <cellStyle name="Check Cell 3" xfId="118"/>
    <cellStyle name="Check Cell 4" xfId="119"/>
    <cellStyle name="Comma" xfId="120" builtinId="3"/>
    <cellStyle name="Comma 10" xfId="121"/>
    <cellStyle name="Comma 2" xfId="122"/>
    <cellStyle name="Comma 2 2" xfId="123"/>
    <cellStyle name="Comma 2 3" xfId="124"/>
    <cellStyle name="Comma 3" xfId="125"/>
    <cellStyle name="Comma 3 2" xfId="126"/>
    <cellStyle name="Comma 4" xfId="127"/>
    <cellStyle name="Comma 4 2" xfId="128"/>
    <cellStyle name="Comma 5" xfId="129"/>
    <cellStyle name="Comma 5 2" xfId="130"/>
    <cellStyle name="Comma 5 2 2" xfId="131"/>
    <cellStyle name="Comma 5 2 3" xfId="132"/>
    <cellStyle name="Comma 5 2 4" xfId="133"/>
    <cellStyle name="Comma 5 3" xfId="134"/>
    <cellStyle name="Comma 6" xfId="135"/>
    <cellStyle name="Comma 6 2" xfId="136"/>
    <cellStyle name="Comma 7" xfId="137"/>
    <cellStyle name="Comma 8" xfId="138"/>
    <cellStyle name="comma zerodec" xfId="139"/>
    <cellStyle name="company_title" xfId="140"/>
    <cellStyle name="Currency1" xfId="141"/>
    <cellStyle name="Date" xfId="142"/>
    <cellStyle name="Dollar (zero dec)" xfId="143"/>
    <cellStyle name="Euro" xfId="144"/>
    <cellStyle name="Euro 2" xfId="145"/>
    <cellStyle name="Explanatory Text 2" xfId="146"/>
    <cellStyle name="Explanatory Text 3" xfId="147"/>
    <cellStyle name="Explanatory Text 4" xfId="148"/>
    <cellStyle name="Fixed" xfId="149"/>
    <cellStyle name="FTR 11 HY" xfId="150"/>
    <cellStyle name="Good 2" xfId="151"/>
    <cellStyle name="Good 3" xfId="152"/>
    <cellStyle name="Good 4" xfId="153"/>
    <cellStyle name="Grey" xfId="154"/>
    <cellStyle name="Header1" xfId="155"/>
    <cellStyle name="Header2" xfId="156"/>
    <cellStyle name="Heading 1 2" xfId="157"/>
    <cellStyle name="Heading 1 3" xfId="158"/>
    <cellStyle name="Heading 1 4" xfId="159"/>
    <cellStyle name="Heading 2 2" xfId="160"/>
    <cellStyle name="Heading 2 3" xfId="161"/>
    <cellStyle name="Heading 2 4" xfId="162"/>
    <cellStyle name="Heading 3 2" xfId="163"/>
    <cellStyle name="Heading 3 3" xfId="164"/>
    <cellStyle name="Heading 3 4" xfId="165"/>
    <cellStyle name="Heading 4 2" xfId="166"/>
    <cellStyle name="Heading 4 3" xfId="167"/>
    <cellStyle name="Heading 4 4" xfId="168"/>
    <cellStyle name="HEADING1" xfId="169"/>
    <cellStyle name="HEADING2" xfId="170"/>
    <cellStyle name="Input [yellow]" xfId="171"/>
    <cellStyle name="Input 2" xfId="172"/>
    <cellStyle name="Input 3" xfId="173"/>
    <cellStyle name="Input 4" xfId="174"/>
    <cellStyle name="Linked Cell 2" xfId="175"/>
    <cellStyle name="Linked Cell 3" xfId="176"/>
    <cellStyle name="Linked Cell 4" xfId="177"/>
    <cellStyle name="Neutral 2" xfId="178"/>
    <cellStyle name="Neutral 3" xfId="179"/>
    <cellStyle name="Neutral 4" xfId="180"/>
    <cellStyle name="Normal" xfId="0" builtinId="0"/>
    <cellStyle name="Normal - Style1" xfId="181"/>
    <cellStyle name="Normal - Style1 2" xfId="182"/>
    <cellStyle name="Normal 10" xfId="183"/>
    <cellStyle name="Normal 10 2" xfId="184"/>
    <cellStyle name="Normal 10 2 2" xfId="185"/>
    <cellStyle name="Normal 10 2 3" xfId="186"/>
    <cellStyle name="Normal 10 2 4" xfId="187"/>
    <cellStyle name="Normal 10 3" xfId="188"/>
    <cellStyle name="Normal 100" xfId="189"/>
    <cellStyle name="Normal 100 2" xfId="190"/>
    <cellStyle name="Normal 100 3" xfId="191"/>
    <cellStyle name="Normal 101" xfId="192"/>
    <cellStyle name="Normal 101 2" xfId="193"/>
    <cellStyle name="Normal 101 3" xfId="194"/>
    <cellStyle name="Normal 102" xfId="195"/>
    <cellStyle name="Normal 102 2" xfId="196"/>
    <cellStyle name="Normal 102 3" xfId="197"/>
    <cellStyle name="Normal 103" xfId="198"/>
    <cellStyle name="Normal 103 2" xfId="199"/>
    <cellStyle name="Normal 103 3" xfId="200"/>
    <cellStyle name="Normal 104" xfId="201"/>
    <cellStyle name="Normal 104 2" xfId="202"/>
    <cellStyle name="Normal 104 3" xfId="203"/>
    <cellStyle name="Normal 105" xfId="204"/>
    <cellStyle name="Normal 105 2" xfId="205"/>
    <cellStyle name="Normal 105 3" xfId="206"/>
    <cellStyle name="Normal 106" xfId="207"/>
    <cellStyle name="Normal 106 2" xfId="208"/>
    <cellStyle name="Normal 106 3" xfId="209"/>
    <cellStyle name="Normal 107" xfId="210"/>
    <cellStyle name="Normal 107 2" xfId="211"/>
    <cellStyle name="Normal 107 3" xfId="212"/>
    <cellStyle name="Normal 108" xfId="213"/>
    <cellStyle name="Normal 108 2" xfId="214"/>
    <cellStyle name="Normal 108 3" xfId="215"/>
    <cellStyle name="Normal 109" xfId="216"/>
    <cellStyle name="Normal 109 2" xfId="217"/>
    <cellStyle name="Normal 109 3" xfId="218"/>
    <cellStyle name="Normal 11" xfId="219"/>
    <cellStyle name="Normal 11 2" xfId="220"/>
    <cellStyle name="Normal 110" xfId="221"/>
    <cellStyle name="Normal 110 2" xfId="222"/>
    <cellStyle name="Normal 110 3" xfId="223"/>
    <cellStyle name="Normal 111" xfId="224"/>
    <cellStyle name="Normal 111 2" xfId="225"/>
    <cellStyle name="Normal 111 3" xfId="226"/>
    <cellStyle name="Normal 112" xfId="227"/>
    <cellStyle name="Normal 112 2" xfId="228"/>
    <cellStyle name="Normal 112 3" xfId="229"/>
    <cellStyle name="Normal 113" xfId="230"/>
    <cellStyle name="Normal 113 2" xfId="231"/>
    <cellStyle name="Normal 113 3" xfId="232"/>
    <cellStyle name="Normal 114" xfId="233"/>
    <cellStyle name="Normal 114 2" xfId="234"/>
    <cellStyle name="Normal 114 3" xfId="235"/>
    <cellStyle name="Normal 115" xfId="236"/>
    <cellStyle name="Normal 115 2" xfId="237"/>
    <cellStyle name="Normal 115 3" xfId="238"/>
    <cellStyle name="Normal 116" xfId="239"/>
    <cellStyle name="Normal 116 2" xfId="240"/>
    <cellStyle name="Normal 116 3" xfId="241"/>
    <cellStyle name="Normal 117" xfId="242"/>
    <cellStyle name="Normal 117 2" xfId="243"/>
    <cellStyle name="Normal 117 3" xfId="244"/>
    <cellStyle name="Normal 118" xfId="245"/>
    <cellStyle name="Normal 118 2" xfId="246"/>
    <cellStyle name="Normal 118 3" xfId="247"/>
    <cellStyle name="Normal 119" xfId="248"/>
    <cellStyle name="Normal 119 2" xfId="249"/>
    <cellStyle name="Normal 119 3" xfId="250"/>
    <cellStyle name="Normal 12" xfId="251"/>
    <cellStyle name="Normal 12 2" xfId="252"/>
    <cellStyle name="Normal 120" xfId="253"/>
    <cellStyle name="Normal 120 2" xfId="254"/>
    <cellStyle name="Normal 120 3" xfId="255"/>
    <cellStyle name="Normal 121" xfId="256"/>
    <cellStyle name="Normal 121 2" xfId="257"/>
    <cellStyle name="Normal 121 3" xfId="258"/>
    <cellStyle name="Normal 122" xfId="259"/>
    <cellStyle name="Normal 122 2" xfId="260"/>
    <cellStyle name="Normal 122 3" xfId="261"/>
    <cellStyle name="Normal 123" xfId="262"/>
    <cellStyle name="Normal 123 2" xfId="263"/>
    <cellStyle name="Normal 123 3" xfId="264"/>
    <cellStyle name="Normal 124" xfId="265"/>
    <cellStyle name="Normal 124 2" xfId="266"/>
    <cellStyle name="Normal 124 3" xfId="267"/>
    <cellStyle name="Normal 125" xfId="268"/>
    <cellStyle name="Normal 125 2" xfId="269"/>
    <cellStyle name="Normal 125 3" xfId="270"/>
    <cellStyle name="Normal 126" xfId="271"/>
    <cellStyle name="Normal 126 2" xfId="272"/>
    <cellStyle name="Normal 126 3" xfId="273"/>
    <cellStyle name="Normal 127" xfId="274"/>
    <cellStyle name="Normal 127 2" xfId="275"/>
    <cellStyle name="Normal 127 3" xfId="276"/>
    <cellStyle name="Normal 128" xfId="277"/>
    <cellStyle name="Normal 128 2" xfId="278"/>
    <cellStyle name="Normal 128 3" xfId="279"/>
    <cellStyle name="Normal 129" xfId="280"/>
    <cellStyle name="Normal 129 2" xfId="281"/>
    <cellStyle name="Normal 129 3" xfId="282"/>
    <cellStyle name="Normal 13" xfId="283"/>
    <cellStyle name="Normal 13 2" xfId="284"/>
    <cellStyle name="Normal 130" xfId="285"/>
    <cellStyle name="Normal 130 2" xfId="286"/>
    <cellStyle name="Normal 130 3" xfId="287"/>
    <cellStyle name="Normal 131" xfId="288"/>
    <cellStyle name="Normal 131 2" xfId="289"/>
    <cellStyle name="Normal 131 3" xfId="290"/>
    <cellStyle name="Normal 132" xfId="291"/>
    <cellStyle name="Normal 132 2" xfId="292"/>
    <cellStyle name="Normal 132 3" xfId="293"/>
    <cellStyle name="Normal 133" xfId="294"/>
    <cellStyle name="Normal 133 2" xfId="295"/>
    <cellStyle name="Normal 133 3" xfId="296"/>
    <cellStyle name="Normal 134" xfId="297"/>
    <cellStyle name="Normal 134 2" xfId="298"/>
    <cellStyle name="Normal 134 3" xfId="299"/>
    <cellStyle name="Normal 135" xfId="300"/>
    <cellStyle name="Normal 135 2" xfId="301"/>
    <cellStyle name="Normal 135 3" xfId="302"/>
    <cellStyle name="Normal 136" xfId="303"/>
    <cellStyle name="Normal 136 2" xfId="304"/>
    <cellStyle name="Normal 136 3" xfId="305"/>
    <cellStyle name="Normal 137" xfId="306"/>
    <cellStyle name="Normal 137 2" xfId="307"/>
    <cellStyle name="Normal 137 3" xfId="308"/>
    <cellStyle name="Normal 138" xfId="309"/>
    <cellStyle name="Normal 138 2" xfId="310"/>
    <cellStyle name="Normal 138 3" xfId="311"/>
    <cellStyle name="Normal 139" xfId="312"/>
    <cellStyle name="Normal 139 2" xfId="313"/>
    <cellStyle name="Normal 139 3" xfId="314"/>
    <cellStyle name="Normal 14" xfId="315"/>
    <cellStyle name="Normal 14 2" xfId="316"/>
    <cellStyle name="Normal 140" xfId="317"/>
    <cellStyle name="Normal 140 2" xfId="318"/>
    <cellStyle name="Normal 140 3" xfId="319"/>
    <cellStyle name="Normal 141" xfId="320"/>
    <cellStyle name="Normal 141 2" xfId="321"/>
    <cellStyle name="Normal 141 3" xfId="322"/>
    <cellStyle name="Normal 142" xfId="323"/>
    <cellStyle name="Normal 142 2" xfId="324"/>
    <cellStyle name="Normal 142 3" xfId="325"/>
    <cellStyle name="Normal 143" xfId="326"/>
    <cellStyle name="Normal 143 2" xfId="327"/>
    <cellStyle name="Normal 143 3" xfId="328"/>
    <cellStyle name="Normal 144" xfId="329"/>
    <cellStyle name="Normal 144 2" xfId="330"/>
    <cellStyle name="Normal 144 3" xfId="331"/>
    <cellStyle name="Normal 145" xfId="332"/>
    <cellStyle name="Normal 145 2" xfId="333"/>
    <cellStyle name="Normal 145 3" xfId="334"/>
    <cellStyle name="Normal 146" xfId="335"/>
    <cellStyle name="Normal 146 2" xfId="336"/>
    <cellStyle name="Normal 146 3" xfId="337"/>
    <cellStyle name="Normal 147" xfId="338"/>
    <cellStyle name="Normal 147 2" xfId="339"/>
    <cellStyle name="Normal 147 3" xfId="340"/>
    <cellStyle name="Normal 148" xfId="341"/>
    <cellStyle name="Normal 148 2" xfId="342"/>
    <cellStyle name="Normal 148 3" xfId="343"/>
    <cellStyle name="Normal 149" xfId="344"/>
    <cellStyle name="Normal 149 2" xfId="345"/>
    <cellStyle name="Normal 149 3" xfId="346"/>
    <cellStyle name="Normal 15" xfId="347"/>
    <cellStyle name="Normal 15 2" xfId="348"/>
    <cellStyle name="Normal 150" xfId="349"/>
    <cellStyle name="Normal 150 2" xfId="350"/>
    <cellStyle name="Normal 150 3" xfId="351"/>
    <cellStyle name="Normal 151" xfId="352"/>
    <cellStyle name="Normal 151 2" xfId="353"/>
    <cellStyle name="Normal 151 3" xfId="354"/>
    <cellStyle name="Normal 152" xfId="355"/>
    <cellStyle name="Normal 152 2" xfId="356"/>
    <cellStyle name="Normal 152 3" xfId="357"/>
    <cellStyle name="Normal 153" xfId="358"/>
    <cellStyle name="Normal 153 2" xfId="359"/>
    <cellStyle name="Normal 153 3" xfId="360"/>
    <cellStyle name="Normal 154" xfId="361"/>
    <cellStyle name="Normal 154 2" xfId="362"/>
    <cellStyle name="Normal 154 3" xfId="363"/>
    <cellStyle name="Normal 155" xfId="364"/>
    <cellStyle name="Normal 155 2" xfId="365"/>
    <cellStyle name="Normal 155 3" xfId="366"/>
    <cellStyle name="Normal 156" xfId="367"/>
    <cellStyle name="Normal 156 2" xfId="368"/>
    <cellStyle name="Normal 156 3" xfId="369"/>
    <cellStyle name="Normal 157" xfId="370"/>
    <cellStyle name="Normal 157 2" xfId="371"/>
    <cellStyle name="Normal 157 3" xfId="372"/>
    <cellStyle name="Normal 158" xfId="373"/>
    <cellStyle name="Normal 158 2" xfId="374"/>
    <cellStyle name="Normal 158 3" xfId="375"/>
    <cellStyle name="Normal 159" xfId="376"/>
    <cellStyle name="Normal 159 2" xfId="377"/>
    <cellStyle name="Normal 159 3" xfId="378"/>
    <cellStyle name="Normal 16" xfId="379"/>
    <cellStyle name="Normal 16 2" xfId="380"/>
    <cellStyle name="Normal 16 3" xfId="381"/>
    <cellStyle name="Normal 160" xfId="382"/>
    <cellStyle name="Normal 160 2" xfId="383"/>
    <cellStyle name="Normal 160 3" xfId="384"/>
    <cellStyle name="Normal 161" xfId="385"/>
    <cellStyle name="Normal 161 2" xfId="386"/>
    <cellStyle name="Normal 161 3" xfId="387"/>
    <cellStyle name="Normal 162" xfId="388"/>
    <cellStyle name="Normal 162 2" xfId="389"/>
    <cellStyle name="Normal 162 3" xfId="390"/>
    <cellStyle name="Normal 163" xfId="391"/>
    <cellStyle name="Normal 163 2" xfId="392"/>
    <cellStyle name="Normal 163 3" xfId="393"/>
    <cellStyle name="Normal 164" xfId="394"/>
    <cellStyle name="Normal 164 2" xfId="395"/>
    <cellStyle name="Normal 164 3" xfId="396"/>
    <cellStyle name="Normal 165" xfId="397"/>
    <cellStyle name="Normal 165 2" xfId="398"/>
    <cellStyle name="Normal 165 3" xfId="399"/>
    <cellStyle name="Normal 166" xfId="400"/>
    <cellStyle name="Normal 166 2" xfId="401"/>
    <cellStyle name="Normal 166 3" xfId="402"/>
    <cellStyle name="Normal 167" xfId="403"/>
    <cellStyle name="Normal 167 2" xfId="404"/>
    <cellStyle name="Normal 167 3" xfId="405"/>
    <cellStyle name="Normal 168" xfId="406"/>
    <cellStyle name="Normal 168 2" xfId="407"/>
    <cellStyle name="Normal 168 3" xfId="408"/>
    <cellStyle name="Normal 168 4" xfId="409"/>
    <cellStyle name="Normal 169" xfId="410"/>
    <cellStyle name="Normal 169 2" xfId="411"/>
    <cellStyle name="Normal 169 3" xfId="412"/>
    <cellStyle name="Normal 169 4" xfId="413"/>
    <cellStyle name="Normal 17" xfId="414"/>
    <cellStyle name="Normal 17 2" xfId="415"/>
    <cellStyle name="Normal 17 3" xfId="416"/>
    <cellStyle name="Normal 170" xfId="417"/>
    <cellStyle name="Normal 170 2" xfId="418"/>
    <cellStyle name="Normal 170 3" xfId="419"/>
    <cellStyle name="Normal 170 4" xfId="420"/>
    <cellStyle name="Normal 171" xfId="421"/>
    <cellStyle name="Normal 171 2" xfId="422"/>
    <cellStyle name="Normal 171 3" xfId="423"/>
    <cellStyle name="Normal 171 4" xfId="424"/>
    <cellStyle name="Normal 172" xfId="425"/>
    <cellStyle name="Normal 172 2" xfId="426"/>
    <cellStyle name="Normal 172 3" xfId="427"/>
    <cellStyle name="Normal 172 4" xfId="428"/>
    <cellStyle name="Normal 173" xfId="429"/>
    <cellStyle name="Normal 173 2" xfId="430"/>
    <cellStyle name="Normal 174" xfId="431"/>
    <cellStyle name="Normal 174 2" xfId="432"/>
    <cellStyle name="Normal 175" xfId="433"/>
    <cellStyle name="Normal 175 2" xfId="434"/>
    <cellStyle name="Normal 176" xfId="435"/>
    <cellStyle name="Normal 176 2" xfId="436"/>
    <cellStyle name="Normal 177" xfId="437"/>
    <cellStyle name="Normal 177 2" xfId="438"/>
    <cellStyle name="Normal 178" xfId="439"/>
    <cellStyle name="Normal 178 2" xfId="440"/>
    <cellStyle name="Normal 179" xfId="441"/>
    <cellStyle name="Normal 179 2" xfId="442"/>
    <cellStyle name="Normal 18" xfId="443"/>
    <cellStyle name="Normal 18 2" xfId="444"/>
    <cellStyle name="Normal 180" xfId="445"/>
    <cellStyle name="Normal 180 2" xfId="446"/>
    <cellStyle name="Normal 181" xfId="447"/>
    <cellStyle name="Normal 181 2" xfId="448"/>
    <cellStyle name="Normal 182" xfId="449"/>
    <cellStyle name="Normal 182 2" xfId="450"/>
    <cellStyle name="Normal 183" xfId="451"/>
    <cellStyle name="Normal 183 2" xfId="452"/>
    <cellStyle name="Normal 184" xfId="453"/>
    <cellStyle name="Normal 184 2" xfId="454"/>
    <cellStyle name="Normal 185" xfId="455"/>
    <cellStyle name="Normal 185 2" xfId="456"/>
    <cellStyle name="Normal 186" xfId="457"/>
    <cellStyle name="Normal 186 2" xfId="458"/>
    <cellStyle name="Normal 187" xfId="459"/>
    <cellStyle name="Normal 187 2" xfId="460"/>
    <cellStyle name="Normal 188" xfId="461"/>
    <cellStyle name="Normal 188 2" xfId="462"/>
    <cellStyle name="Normal 189" xfId="463"/>
    <cellStyle name="Normal 189 2" xfId="464"/>
    <cellStyle name="Normal 19" xfId="465"/>
    <cellStyle name="Normal 19 2" xfId="466"/>
    <cellStyle name="Normal 190" xfId="467"/>
    <cellStyle name="Normal 190 2" xfId="468"/>
    <cellStyle name="Normal 191" xfId="469"/>
    <cellStyle name="Normal 191 2" xfId="470"/>
    <cellStyle name="Normal 192" xfId="471"/>
    <cellStyle name="Normal 192 2" xfId="472"/>
    <cellStyle name="Normal 193" xfId="473"/>
    <cellStyle name="Normal 193 2" xfId="474"/>
    <cellStyle name="Normal 194" xfId="475"/>
    <cellStyle name="Normal 194 2" xfId="476"/>
    <cellStyle name="Normal 195" xfId="477"/>
    <cellStyle name="Normal 195 2" xfId="478"/>
    <cellStyle name="Normal 196" xfId="479"/>
    <cellStyle name="Normal 196 2" xfId="480"/>
    <cellStyle name="Normal 197" xfId="481"/>
    <cellStyle name="Normal 197 2" xfId="482"/>
    <cellStyle name="Normal 198" xfId="483"/>
    <cellStyle name="Normal 198 2" xfId="484"/>
    <cellStyle name="Normal 199" xfId="485"/>
    <cellStyle name="Normal 199 2" xfId="486"/>
    <cellStyle name="Normal 2" xfId="487"/>
    <cellStyle name="Normal 2 2" xfId="488"/>
    <cellStyle name="Normal 2 2 2" xfId="489"/>
    <cellStyle name="Normal 2 3" xfId="490"/>
    <cellStyle name="Normal 2 4" xfId="491"/>
    <cellStyle name="Normal 2 5" xfId="492"/>
    <cellStyle name="Normal 20" xfId="493"/>
    <cellStyle name="Normal 20 2" xfId="494"/>
    <cellStyle name="Normal 20 3" xfId="495"/>
    <cellStyle name="Normal 20 4" xfId="496"/>
    <cellStyle name="Normal 200" xfId="497"/>
    <cellStyle name="Normal 200 2" xfId="498"/>
    <cellStyle name="Normal 201" xfId="499"/>
    <cellStyle name="Normal 201 2" xfId="500"/>
    <cellStyle name="Normal 202" xfId="501"/>
    <cellStyle name="Normal 202 2" xfId="502"/>
    <cellStyle name="Normal 203" xfId="503"/>
    <cellStyle name="Normal 203 2" xfId="504"/>
    <cellStyle name="Normal 204" xfId="505"/>
    <cellStyle name="Normal 204 2" xfId="506"/>
    <cellStyle name="Normal 205" xfId="507"/>
    <cellStyle name="Normal 205 2" xfId="508"/>
    <cellStyle name="Normal 206" xfId="509"/>
    <cellStyle name="Normal 206 2" xfId="510"/>
    <cellStyle name="Normal 207" xfId="511"/>
    <cellStyle name="Normal 207 2" xfId="512"/>
    <cellStyle name="Normal 208" xfId="513"/>
    <cellStyle name="Normal 208 2" xfId="514"/>
    <cellStyle name="Normal 209" xfId="515"/>
    <cellStyle name="Normal 209 2" xfId="516"/>
    <cellStyle name="Normal 21" xfId="517"/>
    <cellStyle name="Normal 21 2" xfId="518"/>
    <cellStyle name="Normal 21 3" xfId="519"/>
    <cellStyle name="Normal 21 4" xfId="520"/>
    <cellStyle name="Normal 21 5" xfId="521"/>
    <cellStyle name="Normal 210" xfId="522"/>
    <cellStyle name="Normal 210 2" xfId="523"/>
    <cellStyle name="Normal 211" xfId="524"/>
    <cellStyle name="Normal 211 2" xfId="525"/>
    <cellStyle name="Normal 212" xfId="526"/>
    <cellStyle name="Normal 212 2" xfId="527"/>
    <cellStyle name="Normal 213" xfId="528"/>
    <cellStyle name="Normal 213 2" xfId="529"/>
    <cellStyle name="Normal 214" xfId="530"/>
    <cellStyle name="Normal 214 2" xfId="531"/>
    <cellStyle name="Normal 215" xfId="532"/>
    <cellStyle name="Normal 215 2" xfId="533"/>
    <cellStyle name="Normal 216" xfId="534"/>
    <cellStyle name="Normal 216 2" xfId="535"/>
    <cellStyle name="Normal 217" xfId="536"/>
    <cellStyle name="Normal 217 2" xfId="537"/>
    <cellStyle name="Normal 218" xfId="538"/>
    <cellStyle name="Normal 218 2" xfId="539"/>
    <cellStyle name="Normal 219" xfId="540"/>
    <cellStyle name="Normal 219 2" xfId="541"/>
    <cellStyle name="Normal 22" xfId="542"/>
    <cellStyle name="Normal 22 2" xfId="543"/>
    <cellStyle name="Normal 22 2 2" xfId="544"/>
    <cellStyle name="Normal 22 3" xfId="545"/>
    <cellStyle name="Normal 220" xfId="546"/>
    <cellStyle name="Normal 220 2" xfId="547"/>
    <cellStyle name="Normal 221" xfId="548"/>
    <cellStyle name="Normal 221 2" xfId="549"/>
    <cellStyle name="Normal 222" xfId="550"/>
    <cellStyle name="Normal 222 2" xfId="551"/>
    <cellStyle name="Normal 223" xfId="552"/>
    <cellStyle name="Normal 223 2" xfId="553"/>
    <cellStyle name="Normal 224" xfId="554"/>
    <cellStyle name="Normal 224 2" xfId="555"/>
    <cellStyle name="Normal 225" xfId="556"/>
    <cellStyle name="Normal 225 2" xfId="557"/>
    <cellStyle name="Normal 226" xfId="558"/>
    <cellStyle name="Normal 226 2" xfId="559"/>
    <cellStyle name="Normal 227" xfId="560"/>
    <cellStyle name="Normal 227 2" xfId="561"/>
    <cellStyle name="Normal 228" xfId="562"/>
    <cellStyle name="Normal 228 2" xfId="563"/>
    <cellStyle name="Normal 229" xfId="564"/>
    <cellStyle name="Normal 229 2" xfId="565"/>
    <cellStyle name="Normal 23" xfId="566"/>
    <cellStyle name="Normal 23 10" xfId="567"/>
    <cellStyle name="Normal 23 11" xfId="568"/>
    <cellStyle name="Normal 23 11 2" xfId="569"/>
    <cellStyle name="Normal 23 2" xfId="570"/>
    <cellStyle name="Normal 23 3" xfId="571"/>
    <cellStyle name="Normal 23 3 2" xfId="572"/>
    <cellStyle name="Normal 23 4" xfId="573"/>
    <cellStyle name="Normal 23 5" xfId="574"/>
    <cellStyle name="Normal 23 6" xfId="575"/>
    <cellStyle name="Normal 23 7" xfId="576"/>
    <cellStyle name="Normal 23 8" xfId="577"/>
    <cellStyle name="Normal 23 9" xfId="578"/>
    <cellStyle name="Normal 230" xfId="579"/>
    <cellStyle name="Normal 230 2" xfId="580"/>
    <cellStyle name="Normal 231" xfId="581"/>
    <cellStyle name="Normal 231 2" xfId="582"/>
    <cellStyle name="Normal 232" xfId="583"/>
    <cellStyle name="Normal 232 2" xfId="584"/>
    <cellStyle name="Normal 233" xfId="585"/>
    <cellStyle name="Normal 233 2" xfId="586"/>
    <cellStyle name="Normal 234" xfId="587"/>
    <cellStyle name="Normal 234 2" xfId="588"/>
    <cellStyle name="Normal 235" xfId="589"/>
    <cellStyle name="Normal 235 2" xfId="590"/>
    <cellStyle name="Normal 236" xfId="591"/>
    <cellStyle name="Normal 236 2" xfId="592"/>
    <cellStyle name="Normal 237" xfId="593"/>
    <cellStyle name="Normal 237 2" xfId="594"/>
    <cellStyle name="Normal 238" xfId="595"/>
    <cellStyle name="Normal 238 2" xfId="596"/>
    <cellStyle name="Normal 239" xfId="597"/>
    <cellStyle name="Normal 239 2" xfId="598"/>
    <cellStyle name="Normal 24" xfId="599"/>
    <cellStyle name="Normal 24 2" xfId="600"/>
    <cellStyle name="Normal 240" xfId="601"/>
    <cellStyle name="Normal 240 2" xfId="602"/>
    <cellStyle name="Normal 241" xfId="603"/>
    <cellStyle name="Normal 241 2" xfId="604"/>
    <cellStyle name="Normal 242" xfId="605"/>
    <cellStyle name="Normal 242 2" xfId="606"/>
    <cellStyle name="Normal 243" xfId="607"/>
    <cellStyle name="Normal 243 2" xfId="608"/>
    <cellStyle name="Normal 244" xfId="609"/>
    <cellStyle name="Normal 244 2" xfId="610"/>
    <cellStyle name="Normal 245" xfId="611"/>
    <cellStyle name="Normal 245 2" xfId="612"/>
    <cellStyle name="Normal 246" xfId="613"/>
    <cellStyle name="Normal 246 2" xfId="614"/>
    <cellStyle name="Normal 247" xfId="615"/>
    <cellStyle name="Normal 247 2" xfId="616"/>
    <cellStyle name="Normal 248" xfId="617"/>
    <cellStyle name="Normal 248 2" xfId="618"/>
    <cellStyle name="Normal 249" xfId="619"/>
    <cellStyle name="Normal 249 2" xfId="620"/>
    <cellStyle name="Normal 25" xfId="621"/>
    <cellStyle name="Normal 25 2" xfId="622"/>
    <cellStyle name="Normal 25 3" xfId="623"/>
    <cellStyle name="Normal 250" xfId="624"/>
    <cellStyle name="Normal 250 2" xfId="625"/>
    <cellStyle name="Normal 251" xfId="626"/>
    <cellStyle name="Normal 251 2" xfId="627"/>
    <cellStyle name="Normal 252" xfId="628"/>
    <cellStyle name="Normal 252 2" xfId="629"/>
    <cellStyle name="Normal 253" xfId="630"/>
    <cellStyle name="Normal 253 2" xfId="631"/>
    <cellStyle name="Normal 254" xfId="632"/>
    <cellStyle name="Normal 254 2" xfId="633"/>
    <cellStyle name="Normal 255" xfId="634"/>
    <cellStyle name="Normal 255 2" xfId="635"/>
    <cellStyle name="Normal 256" xfId="636"/>
    <cellStyle name="Normal 257" xfId="637"/>
    <cellStyle name="Normal 258" xfId="638"/>
    <cellStyle name="Normal 259" xfId="639"/>
    <cellStyle name="Normal 26" xfId="640"/>
    <cellStyle name="Normal 26 2" xfId="641"/>
    <cellStyle name="Normal 26 3" xfId="642"/>
    <cellStyle name="Normal 260" xfId="643"/>
    <cellStyle name="Normal 261" xfId="644"/>
    <cellStyle name="Normal 262" xfId="645"/>
    <cellStyle name="Normal 263" xfId="646"/>
    <cellStyle name="Normal 264" xfId="647"/>
    <cellStyle name="Normal 265" xfId="648"/>
    <cellStyle name="Normal 266" xfId="649"/>
    <cellStyle name="Normal 267" xfId="650"/>
    <cellStyle name="Normal 268" xfId="651"/>
    <cellStyle name="Normal 269" xfId="652"/>
    <cellStyle name="Normal 27" xfId="653"/>
    <cellStyle name="Normal 27 2" xfId="654"/>
    <cellStyle name="Normal 27 3" xfId="655"/>
    <cellStyle name="Normal 270" xfId="656"/>
    <cellStyle name="Normal 271" xfId="657"/>
    <cellStyle name="Normal 272" xfId="658"/>
    <cellStyle name="Normal 273" xfId="659"/>
    <cellStyle name="Normal 274" xfId="660"/>
    <cellStyle name="Normal 275" xfId="661"/>
    <cellStyle name="Normal 276" xfId="662"/>
    <cellStyle name="Normal 277" xfId="663"/>
    <cellStyle name="Normal 278" xfId="664"/>
    <cellStyle name="Normal 279" xfId="665"/>
    <cellStyle name="Normal 28" xfId="666"/>
    <cellStyle name="Normal 28 2" xfId="667"/>
    <cellStyle name="Normal 280" xfId="668"/>
    <cellStyle name="Normal 281" xfId="669"/>
    <cellStyle name="Normal 282" xfId="670"/>
    <cellStyle name="Normal 283" xfId="671"/>
    <cellStyle name="Normal 284" xfId="672"/>
    <cellStyle name="Normal 285" xfId="673"/>
    <cellStyle name="Normal 286" xfId="674"/>
    <cellStyle name="Normal 287" xfId="675"/>
    <cellStyle name="Normal 288" xfId="676"/>
    <cellStyle name="Normal 289" xfId="677"/>
    <cellStyle name="Normal 29" xfId="678"/>
    <cellStyle name="Normal 29 2" xfId="679"/>
    <cellStyle name="Normal 29 3" xfId="680"/>
    <cellStyle name="Normal 29 3 2" xfId="681"/>
    <cellStyle name="Normal 290" xfId="682"/>
    <cellStyle name="Normal 291" xfId="683"/>
    <cellStyle name="Normal 292" xfId="684"/>
    <cellStyle name="Normal 293" xfId="685"/>
    <cellStyle name="Normal 294" xfId="686"/>
    <cellStyle name="Normal 295" xfId="687"/>
    <cellStyle name="Normal 296" xfId="688"/>
    <cellStyle name="Normal 297" xfId="689"/>
    <cellStyle name="Normal 298" xfId="690"/>
    <cellStyle name="Normal 299" xfId="691"/>
    <cellStyle name="Normal 3" xfId="692"/>
    <cellStyle name="Normal 3 2" xfId="693"/>
    <cellStyle name="Normal 3 3" xfId="694"/>
    <cellStyle name="Normal 30" xfId="695"/>
    <cellStyle name="Normal 30 2" xfId="696"/>
    <cellStyle name="Normal 30 3" xfId="697"/>
    <cellStyle name="Normal 300" xfId="698"/>
    <cellStyle name="Normal 301" xfId="699"/>
    <cellStyle name="Normal 302" xfId="700"/>
    <cellStyle name="Normal 303" xfId="701"/>
    <cellStyle name="Normal 304" xfId="702"/>
    <cellStyle name="Normal 305" xfId="703"/>
    <cellStyle name="Normal 306" xfId="704"/>
    <cellStyle name="Normal 307" xfId="705"/>
    <cellStyle name="Normal 308" xfId="706"/>
    <cellStyle name="Normal 309" xfId="707"/>
    <cellStyle name="Normal 31" xfId="708"/>
    <cellStyle name="Normal 31 2" xfId="709"/>
    <cellStyle name="Normal 31 3" xfId="710"/>
    <cellStyle name="Normal 310" xfId="711"/>
    <cellStyle name="Normal 311" xfId="712"/>
    <cellStyle name="Normal 312" xfId="713"/>
    <cellStyle name="Normal 313" xfId="714"/>
    <cellStyle name="Normal 314" xfId="715"/>
    <cellStyle name="Normal 315" xfId="716"/>
    <cellStyle name="Normal 316" xfId="717"/>
    <cellStyle name="Normal 317" xfId="718"/>
    <cellStyle name="Normal 318" xfId="719"/>
    <cellStyle name="Normal 319" xfId="720"/>
    <cellStyle name="Normal 32" xfId="721"/>
    <cellStyle name="Normal 32 2" xfId="722"/>
    <cellStyle name="Normal 320" xfId="723"/>
    <cellStyle name="Normal 321" xfId="724"/>
    <cellStyle name="Normal 322" xfId="725"/>
    <cellStyle name="Normal 323" xfId="726"/>
    <cellStyle name="Normal 324" xfId="727"/>
    <cellStyle name="Normal 325" xfId="728"/>
    <cellStyle name="Normal 326" xfId="729"/>
    <cellStyle name="Normal 327" xfId="730"/>
    <cellStyle name="Normal 328" xfId="731"/>
    <cellStyle name="Normal 329" xfId="732"/>
    <cellStyle name="Normal 33" xfId="733"/>
    <cellStyle name="Normal 33 2" xfId="734"/>
    <cellStyle name="Normal 330" xfId="735"/>
    <cellStyle name="Normal 331" xfId="736"/>
    <cellStyle name="Normal 332" xfId="737"/>
    <cellStyle name="Normal 333" xfId="738"/>
    <cellStyle name="Normal 334" xfId="739"/>
    <cellStyle name="Normal 335" xfId="740"/>
    <cellStyle name="Normal 336" xfId="741"/>
    <cellStyle name="Normal 337" xfId="742"/>
    <cellStyle name="Normal 338" xfId="743"/>
    <cellStyle name="Normal 339" xfId="744"/>
    <cellStyle name="Normal 34" xfId="745"/>
    <cellStyle name="Normal 34 2" xfId="746"/>
    <cellStyle name="Normal 340" xfId="747"/>
    <cellStyle name="Normal 341" xfId="748"/>
    <cellStyle name="Normal 342" xfId="749"/>
    <cellStyle name="Normal 343" xfId="750"/>
    <cellStyle name="Normal 344" xfId="751"/>
    <cellStyle name="Normal 345" xfId="752"/>
    <cellStyle name="Normal 346" xfId="753"/>
    <cellStyle name="Normal 347" xfId="754"/>
    <cellStyle name="Normal 348" xfId="755"/>
    <cellStyle name="Normal 349" xfId="756"/>
    <cellStyle name="Normal 35" xfId="757"/>
    <cellStyle name="Normal 35 2" xfId="758"/>
    <cellStyle name="Normal 35 2 2" xfId="759"/>
    <cellStyle name="Normal 35 3" xfId="760"/>
    <cellStyle name="Normal 35 3 2" xfId="761"/>
    <cellStyle name="Normal 350" xfId="762"/>
    <cellStyle name="Normal 351" xfId="763"/>
    <cellStyle name="Normal 352" xfId="764"/>
    <cellStyle name="Normal 353" xfId="765"/>
    <cellStyle name="Normal 354" xfId="766"/>
    <cellStyle name="Normal 355" xfId="767"/>
    <cellStyle name="Normal 356" xfId="768"/>
    <cellStyle name="Normal 357" xfId="769"/>
    <cellStyle name="Normal 358" xfId="770"/>
    <cellStyle name="Normal 359" xfId="771"/>
    <cellStyle name="Normal 36" xfId="772"/>
    <cellStyle name="Normal 36 2" xfId="773"/>
    <cellStyle name="Normal 360" xfId="774"/>
    <cellStyle name="Normal 361" xfId="775"/>
    <cellStyle name="Normal 362" xfId="776"/>
    <cellStyle name="Normal 363" xfId="777"/>
    <cellStyle name="Normal 364" xfId="778"/>
    <cellStyle name="Normal 365" xfId="779"/>
    <cellStyle name="Normal 366" xfId="780"/>
    <cellStyle name="Normal 367" xfId="781"/>
    <cellStyle name="Normal 368" xfId="782"/>
    <cellStyle name="Normal 369" xfId="783"/>
    <cellStyle name="Normal 37" xfId="784"/>
    <cellStyle name="Normal 37 2" xfId="785"/>
    <cellStyle name="Normal 370" xfId="786"/>
    <cellStyle name="Normal 371" xfId="787"/>
    <cellStyle name="Normal 372" xfId="788"/>
    <cellStyle name="Normal 373" xfId="789"/>
    <cellStyle name="Normal 374" xfId="790"/>
    <cellStyle name="Normal 375" xfId="791"/>
    <cellStyle name="Normal 376" xfId="792"/>
    <cellStyle name="Normal 377" xfId="793"/>
    <cellStyle name="Normal 378" xfId="794"/>
    <cellStyle name="Normal 379" xfId="795"/>
    <cellStyle name="Normal 38" xfId="796"/>
    <cellStyle name="Normal 38 2" xfId="797"/>
    <cellStyle name="Normal 380" xfId="798"/>
    <cellStyle name="Normal 381" xfId="799"/>
    <cellStyle name="Normal 382" xfId="800"/>
    <cellStyle name="Normal 383" xfId="801"/>
    <cellStyle name="Normal 384" xfId="1130"/>
    <cellStyle name="Normal 385" xfId="802"/>
    <cellStyle name="Normal 386" xfId="803"/>
    <cellStyle name="Normal 387" xfId="1131"/>
    <cellStyle name="Normal 388" xfId="1132"/>
    <cellStyle name="Normal 389" xfId="804"/>
    <cellStyle name="Normal 39" xfId="805"/>
    <cellStyle name="Normal 39 2" xfId="806"/>
    <cellStyle name="Normal 390" xfId="807"/>
    <cellStyle name="Normal 391" xfId="1133"/>
    <cellStyle name="Normal 392" xfId="1134"/>
    <cellStyle name="Normal 393" xfId="1135"/>
    <cellStyle name="Normal 394" xfId="1136"/>
    <cellStyle name="Normal 395" xfId="1137"/>
    <cellStyle name="Normal 396" xfId="1138"/>
    <cellStyle name="Normal 397" xfId="1139"/>
    <cellStyle name="Normal 398" xfId="1140"/>
    <cellStyle name="Normal 399" xfId="1141"/>
    <cellStyle name="Normal 4" xfId="808"/>
    <cellStyle name="Normal 4 2" xfId="809"/>
    <cellStyle name="Normal 4 3" xfId="810"/>
    <cellStyle name="Normal 4 4" xfId="811"/>
    <cellStyle name="Normal 40" xfId="812"/>
    <cellStyle name="Normal 40 2" xfId="813"/>
    <cellStyle name="Normal 400" xfId="1142"/>
    <cellStyle name="Normal 401" xfId="1143"/>
    <cellStyle name="Normal 402" xfId="1144"/>
    <cellStyle name="Normal 403" xfId="1145"/>
    <cellStyle name="Normal 404" xfId="1146"/>
    <cellStyle name="Normal 405" xfId="1147"/>
    <cellStyle name="Normal 406" xfId="1148"/>
    <cellStyle name="Normal 407" xfId="1149"/>
    <cellStyle name="Normal 408" xfId="1150"/>
    <cellStyle name="Normal 409" xfId="1151"/>
    <cellStyle name="Normal 41" xfId="814"/>
    <cellStyle name="Normal 41 2" xfId="815"/>
    <cellStyle name="Normal 410" xfId="1152"/>
    <cellStyle name="Normal 411" xfId="1153"/>
    <cellStyle name="Normal 412" xfId="1154"/>
    <cellStyle name="Normal 413" xfId="1155"/>
    <cellStyle name="Normal 414" xfId="1156"/>
    <cellStyle name="Normal 415" xfId="1157"/>
    <cellStyle name="Normal 416" xfId="1158"/>
    <cellStyle name="Normal 417" xfId="1159"/>
    <cellStyle name="Normal 418" xfId="1160"/>
    <cellStyle name="Normal 419" xfId="1161"/>
    <cellStyle name="Normal 42" xfId="816"/>
    <cellStyle name="Normal 42 2" xfId="817"/>
    <cellStyle name="Normal 420" xfId="1162"/>
    <cellStyle name="Normal 421" xfId="1163"/>
    <cellStyle name="Normal 422" xfId="1164"/>
    <cellStyle name="Normal 423" xfId="1165"/>
    <cellStyle name="Normal 424" xfId="1166"/>
    <cellStyle name="Normal 425" xfId="1167"/>
    <cellStyle name="Normal 426" xfId="1168"/>
    <cellStyle name="Normal 427" xfId="1169"/>
    <cellStyle name="Normal 428" xfId="1170"/>
    <cellStyle name="Normal 429" xfId="1171"/>
    <cellStyle name="Normal 43" xfId="818"/>
    <cellStyle name="Normal 43 2" xfId="819"/>
    <cellStyle name="Normal 430" xfId="1172"/>
    <cellStyle name="Normal 431" xfId="1173"/>
    <cellStyle name="Normal 432" xfId="1174"/>
    <cellStyle name="Normal 433" xfId="1175"/>
    <cellStyle name="Normal 434" xfId="1176"/>
    <cellStyle name="Normal 435" xfId="1177"/>
    <cellStyle name="Normal 436" xfId="1178"/>
    <cellStyle name="Normal 437" xfId="1179"/>
    <cellStyle name="Normal 438" xfId="1180"/>
    <cellStyle name="Normal 439" xfId="1181"/>
    <cellStyle name="Normal 44" xfId="820"/>
    <cellStyle name="Normal 44 2" xfId="821"/>
    <cellStyle name="Normal 440" xfId="1182"/>
    <cellStyle name="Normal 441" xfId="1183"/>
    <cellStyle name="Normal 442" xfId="1184"/>
    <cellStyle name="Normal 443" xfId="1185"/>
    <cellStyle name="Normal 444" xfId="1186"/>
    <cellStyle name="Normal 445" xfId="1187"/>
    <cellStyle name="Normal 446" xfId="1188"/>
    <cellStyle name="Normal 447" xfId="1189"/>
    <cellStyle name="Normal 448" xfId="1190"/>
    <cellStyle name="Normal 449" xfId="1191"/>
    <cellStyle name="Normal 45" xfId="822"/>
    <cellStyle name="Normal 45 2" xfId="823"/>
    <cellStyle name="Normal 450" xfId="1192"/>
    <cellStyle name="Normal 451" xfId="1193"/>
    <cellStyle name="Normal 452" xfId="1194"/>
    <cellStyle name="Normal 453" xfId="1195"/>
    <cellStyle name="Normal 454" xfId="1196"/>
    <cellStyle name="Normal 455" xfId="1197"/>
    <cellStyle name="Normal 456" xfId="1198"/>
    <cellStyle name="Normal 457" xfId="1199"/>
    <cellStyle name="Normal 458" xfId="1200"/>
    <cellStyle name="Normal 459" xfId="1201"/>
    <cellStyle name="Normal 46" xfId="824"/>
    <cellStyle name="Normal 46 2" xfId="825"/>
    <cellStyle name="Normal 460" xfId="1202"/>
    <cellStyle name="Normal 461" xfId="1203"/>
    <cellStyle name="Normal 462" xfId="1204"/>
    <cellStyle name="Normal 463" xfId="1205"/>
    <cellStyle name="Normal 464" xfId="1206"/>
    <cellStyle name="Normal 465" xfId="1207"/>
    <cellStyle name="Normal 466" xfId="1208"/>
    <cellStyle name="Normal 467" xfId="1209"/>
    <cellStyle name="Normal 468" xfId="1210"/>
    <cellStyle name="Normal 469" xfId="1211"/>
    <cellStyle name="Normal 47" xfId="826"/>
    <cellStyle name="Normal 47 2" xfId="827"/>
    <cellStyle name="Normal 470" xfId="1212"/>
    <cellStyle name="Normal 471" xfId="1213"/>
    <cellStyle name="Normal 472" xfId="1214"/>
    <cellStyle name="Normal 473" xfId="1215"/>
    <cellStyle name="Normal 474" xfId="1216"/>
    <cellStyle name="Normal 475" xfId="1217"/>
    <cellStyle name="Normal 476" xfId="1218"/>
    <cellStyle name="Normal 477" xfId="1219"/>
    <cellStyle name="Normal 478" xfId="1220"/>
    <cellStyle name="Normal 479" xfId="1221"/>
    <cellStyle name="Normal 48" xfId="828"/>
    <cellStyle name="Normal 48 2" xfId="829"/>
    <cellStyle name="Normal 480" xfId="1222"/>
    <cellStyle name="Normal 481" xfId="1223"/>
    <cellStyle name="Normal 482" xfId="1224"/>
    <cellStyle name="Normal 483" xfId="1225"/>
    <cellStyle name="Normal 484" xfId="1226"/>
    <cellStyle name="Normal 485" xfId="1227"/>
    <cellStyle name="Normal 486" xfId="1228"/>
    <cellStyle name="Normal 487" xfId="1229"/>
    <cellStyle name="Normal 488" xfId="1230"/>
    <cellStyle name="Normal 489" xfId="1231"/>
    <cellStyle name="Normal 49" xfId="830"/>
    <cellStyle name="Normal 49 2" xfId="831"/>
    <cellStyle name="Normal 490" xfId="1232"/>
    <cellStyle name="Normal 491" xfId="1233"/>
    <cellStyle name="Normal 492" xfId="1234"/>
    <cellStyle name="Normal 493" xfId="1235"/>
    <cellStyle name="Normal 494" xfId="1236"/>
    <cellStyle name="Normal 495" xfId="1237"/>
    <cellStyle name="Normal 496" xfId="1238"/>
    <cellStyle name="Normal 497" xfId="1239"/>
    <cellStyle name="Normal 498" xfId="1240"/>
    <cellStyle name="Normal 499" xfId="1241"/>
    <cellStyle name="Normal 5" xfId="832"/>
    <cellStyle name="Normal 5 2" xfId="833"/>
    <cellStyle name="Normal 5 2 2" xfId="834"/>
    <cellStyle name="Normal 5 3" xfId="835"/>
    <cellStyle name="Normal 5 3 2" xfId="836"/>
    <cellStyle name="Normal 50" xfId="837"/>
    <cellStyle name="Normal 50 2" xfId="838"/>
    <cellStyle name="Normal 50 3" xfId="839"/>
    <cellStyle name="Normal 500" xfId="1242"/>
    <cellStyle name="Normal 501" xfId="1243"/>
    <cellStyle name="Normal 502" xfId="1244"/>
    <cellStyle name="Normal 503" xfId="1245"/>
    <cellStyle name="Normal 504" xfId="1246"/>
    <cellStyle name="Normal 505" xfId="1247"/>
    <cellStyle name="Normal 506" xfId="1248"/>
    <cellStyle name="Normal 507" xfId="1249"/>
    <cellStyle name="Normal 508" xfId="1250"/>
    <cellStyle name="Normal 509" xfId="1251"/>
    <cellStyle name="Normal 51" xfId="840"/>
    <cellStyle name="Normal 51 2" xfId="841"/>
    <cellStyle name="Normal 510" xfId="1252"/>
    <cellStyle name="Normal 511" xfId="1253"/>
    <cellStyle name="Normal 512" xfId="1254"/>
    <cellStyle name="Normal 513" xfId="1255"/>
    <cellStyle name="Normal 514" xfId="1256"/>
    <cellStyle name="Normal 515" xfId="1257"/>
    <cellStyle name="Normal 516" xfId="1258"/>
    <cellStyle name="Normal 517" xfId="1259"/>
    <cellStyle name="Normal 518" xfId="1260"/>
    <cellStyle name="Normal 519" xfId="1261"/>
    <cellStyle name="Normal 52" xfId="842"/>
    <cellStyle name="Normal 52 2" xfId="843"/>
    <cellStyle name="Normal 52 3" xfId="844"/>
    <cellStyle name="Normal 520" xfId="1262"/>
    <cellStyle name="Normal 521" xfId="1263"/>
    <cellStyle name="Normal 522" xfId="1264"/>
    <cellStyle name="Normal 523" xfId="1265"/>
    <cellStyle name="Normal 524" xfId="1266"/>
    <cellStyle name="Normal 525" xfId="1267"/>
    <cellStyle name="Normal 526" xfId="1268"/>
    <cellStyle name="Normal 527" xfId="1269"/>
    <cellStyle name="Normal 528" xfId="1270"/>
    <cellStyle name="Normal 529" xfId="1271"/>
    <cellStyle name="Normal 53" xfId="845"/>
    <cellStyle name="Normal 53 2" xfId="846"/>
    <cellStyle name="Normal 53 2 2" xfId="847"/>
    <cellStyle name="Normal 53 3" xfId="848"/>
    <cellStyle name="Normal 53 4" xfId="849"/>
    <cellStyle name="Normal 53 4 2" xfId="850"/>
    <cellStyle name="Normal 53 4 2 2" xfId="851"/>
    <cellStyle name="Normal 53 4 2 3" xfId="852"/>
    <cellStyle name="Normal 53 4 3" xfId="853"/>
    <cellStyle name="Normal 53 4 3 2" xfId="854"/>
    <cellStyle name="Normal 53 4 4" xfId="855"/>
    <cellStyle name="Normal 53 4 4 2" xfId="856"/>
    <cellStyle name="Normal 53 4 4 3" xfId="857"/>
    <cellStyle name="Normal 53 4 4 4" xfId="858"/>
    <cellStyle name="Normal 53 4 4 4 2" xfId="859"/>
    <cellStyle name="Normal 53 4 4 4 2 2" xfId="860"/>
    <cellStyle name="Normal 53 4 4 4 2 3" xfId="861"/>
    <cellStyle name="Normal 53 4 5" xfId="862"/>
    <cellStyle name="Normal 53 4 5 2" xfId="863"/>
    <cellStyle name="Normal 53 4 5 3" xfId="864"/>
    <cellStyle name="Normal 53 4 6" xfId="865"/>
    <cellStyle name="Normal 53 4 6 2" xfId="866"/>
    <cellStyle name="Normal 53 5" xfId="867"/>
    <cellStyle name="Normal 530" xfId="1272"/>
    <cellStyle name="Normal 531" xfId="1273"/>
    <cellStyle name="Normal 532" xfId="1274"/>
    <cellStyle name="Normal 533" xfId="1275"/>
    <cellStyle name="Normal 54" xfId="868"/>
    <cellStyle name="Normal 54 2" xfId="869"/>
    <cellStyle name="Normal 55" xfId="870"/>
    <cellStyle name="Normal 55 2" xfId="871"/>
    <cellStyle name="Normal 56" xfId="872"/>
    <cellStyle name="Normal 56 2" xfId="873"/>
    <cellStyle name="Normal 57" xfId="874"/>
    <cellStyle name="Normal 57 2" xfId="875"/>
    <cellStyle name="Normal 58" xfId="876"/>
    <cellStyle name="Normal 58 2" xfId="877"/>
    <cellStyle name="Normal 59" xfId="878"/>
    <cellStyle name="Normal 59 2" xfId="879"/>
    <cellStyle name="Normal 6" xfId="880"/>
    <cellStyle name="Normal 6 2" xfId="881"/>
    <cellStyle name="Normal 6 3" xfId="882"/>
    <cellStyle name="Normal 60" xfId="883"/>
    <cellStyle name="Normal 60 2" xfId="884"/>
    <cellStyle name="Normal 61" xfId="885"/>
    <cellStyle name="Normal 61 2" xfId="886"/>
    <cellStyle name="Normal 62" xfId="887"/>
    <cellStyle name="Normal 62 2" xfId="888"/>
    <cellStyle name="Normal 62 2 2" xfId="889"/>
    <cellStyle name="Normal 62 2 2 2" xfId="890"/>
    <cellStyle name="Normal 63" xfId="891"/>
    <cellStyle name="Normal 63 2" xfId="892"/>
    <cellStyle name="Normal 64" xfId="893"/>
    <cellStyle name="Normal 64 2" xfId="894"/>
    <cellStyle name="Normal 65" xfId="895"/>
    <cellStyle name="Normal 65 2" xfId="896"/>
    <cellStyle name="Normal 65 3" xfId="897"/>
    <cellStyle name="Normal 65 4" xfId="898"/>
    <cellStyle name="Normal 66" xfId="899"/>
    <cellStyle name="Normal 66 2" xfId="900"/>
    <cellStyle name="Normal 66 3" xfId="901"/>
    <cellStyle name="Normal 66 4" xfId="902"/>
    <cellStyle name="Normal 67" xfId="903"/>
    <cellStyle name="Normal 67 2" xfId="904"/>
    <cellStyle name="Normal 67 3" xfId="905"/>
    <cellStyle name="Normal 67 4" xfId="906"/>
    <cellStyle name="Normal 68" xfId="907"/>
    <cellStyle name="Normal 68 2" xfId="908"/>
    <cellStyle name="Normal 68 3" xfId="909"/>
    <cellStyle name="Normal 68 4" xfId="910"/>
    <cellStyle name="Normal 69" xfId="911"/>
    <cellStyle name="Normal 69 2" xfId="912"/>
    <cellStyle name="Normal 69 3" xfId="913"/>
    <cellStyle name="Normal 69 4" xfId="914"/>
    <cellStyle name="Normal 7" xfId="915"/>
    <cellStyle name="Normal 7 2" xfId="916"/>
    <cellStyle name="Normal 7 3" xfId="917"/>
    <cellStyle name="Normal 70" xfId="918"/>
    <cellStyle name="Normal 70 2" xfId="919"/>
    <cellStyle name="Normal 70 3" xfId="920"/>
    <cellStyle name="Normal 70 4" xfId="921"/>
    <cellStyle name="Normal 71" xfId="922"/>
    <cellStyle name="Normal 71 2" xfId="923"/>
    <cellStyle name="Normal 71 3" xfId="924"/>
    <cellStyle name="Normal 72" xfId="925"/>
    <cellStyle name="Normal 72 2" xfId="926"/>
    <cellStyle name="Normal 73" xfId="927"/>
    <cellStyle name="Normal 73 2" xfId="928"/>
    <cellStyle name="Normal 73 3" xfId="929"/>
    <cellStyle name="Normal 74" xfId="930"/>
    <cellStyle name="Normal 74 2" xfId="931"/>
    <cellStyle name="Normal 74 3" xfId="932"/>
    <cellStyle name="Normal 75" xfId="933"/>
    <cellStyle name="Normal 75 2" xfId="934"/>
    <cellStyle name="Normal 75 3" xfId="935"/>
    <cellStyle name="Normal 76" xfId="936"/>
    <cellStyle name="Normal 76 2" xfId="937"/>
    <cellStyle name="Normal 76 3" xfId="938"/>
    <cellStyle name="Normal 77" xfId="939"/>
    <cellStyle name="Normal 77 2" xfId="940"/>
    <cellStyle name="Normal 77 3" xfId="941"/>
    <cellStyle name="Normal 77 3 2" xfId="942"/>
    <cellStyle name="Normal 77 4" xfId="943"/>
    <cellStyle name="Normal 78" xfId="944"/>
    <cellStyle name="Normal 78 2" xfId="945"/>
    <cellStyle name="Normal 78 3" xfId="946"/>
    <cellStyle name="Normal 79" xfId="947"/>
    <cellStyle name="Normal 79 2" xfId="948"/>
    <cellStyle name="Normal 79 3" xfId="949"/>
    <cellStyle name="Normal 79 4" xfId="950"/>
    <cellStyle name="Normal 8" xfId="951"/>
    <cellStyle name="Normal 8 2" xfId="952"/>
    <cellStyle name="Normal 8 3" xfId="953"/>
    <cellStyle name="Normal 80" xfId="954"/>
    <cellStyle name="Normal 80 2" xfId="955"/>
    <cellStyle name="Normal 80 3" xfId="956"/>
    <cellStyle name="Normal 81" xfId="957"/>
    <cellStyle name="Normal 81 2" xfId="958"/>
    <cellStyle name="Normal 81 3" xfId="959"/>
    <cellStyle name="Normal 82" xfId="960"/>
    <cellStyle name="Normal 82 2" xfId="961"/>
    <cellStyle name="Normal 82 3" xfId="962"/>
    <cellStyle name="Normal 83" xfId="963"/>
    <cellStyle name="Normal 83 2" xfId="964"/>
    <cellStyle name="Normal 83 3" xfId="965"/>
    <cellStyle name="Normal 84" xfId="966"/>
    <cellStyle name="Normal 84 2" xfId="967"/>
    <cellStyle name="Normal 84 3" xfId="968"/>
    <cellStyle name="Normal 85" xfId="969"/>
    <cellStyle name="Normal 85 2" xfId="970"/>
    <cellStyle name="Normal 85 3" xfId="971"/>
    <cellStyle name="Normal 86" xfId="972"/>
    <cellStyle name="Normal 86 2" xfId="973"/>
    <cellStyle name="Normal 86 3" xfId="974"/>
    <cellStyle name="Normal 87" xfId="975"/>
    <cellStyle name="Normal 87 2" xfId="976"/>
    <cellStyle name="Normal 87 3" xfId="977"/>
    <cellStyle name="Normal 88" xfId="978"/>
    <cellStyle name="Normal 88 2" xfId="979"/>
    <cellStyle name="Normal 88 3" xfId="980"/>
    <cellStyle name="Normal 89" xfId="981"/>
    <cellStyle name="Normal 89 2" xfId="982"/>
    <cellStyle name="Normal 89 3" xfId="983"/>
    <cellStyle name="Normal 9" xfId="984"/>
    <cellStyle name="Normal 9 2" xfId="985"/>
    <cellStyle name="Normal 9 3" xfId="986"/>
    <cellStyle name="Normal 90" xfId="987"/>
    <cellStyle name="Normal 90 2" xfId="988"/>
    <cellStyle name="Normal 90 3" xfId="989"/>
    <cellStyle name="Normal 91" xfId="990"/>
    <cellStyle name="Normal 91 2" xfId="991"/>
    <cellStyle name="Normal 91 3" xfId="992"/>
    <cellStyle name="Normal 92" xfId="993"/>
    <cellStyle name="Normal 92 2" xfId="994"/>
    <cellStyle name="Normal 92 3" xfId="995"/>
    <cellStyle name="Normal 93" xfId="996"/>
    <cellStyle name="Normal 93 2" xfId="997"/>
    <cellStyle name="Normal 93 2 2" xfId="998"/>
    <cellStyle name="Normal 93 3" xfId="999"/>
    <cellStyle name="Normal 93 4" xfId="1000"/>
    <cellStyle name="Normal 93 5" xfId="1001"/>
    <cellStyle name="Normal 94" xfId="1002"/>
    <cellStyle name="Normal 94 2" xfId="1003"/>
    <cellStyle name="Normal 94 3" xfId="1004"/>
    <cellStyle name="Normal 95" xfId="1005"/>
    <cellStyle name="Normal 95 2" xfId="1006"/>
    <cellStyle name="Normal 95 3" xfId="1007"/>
    <cellStyle name="Normal 96" xfId="1008"/>
    <cellStyle name="Normal 96 2" xfId="1009"/>
    <cellStyle name="Normal 96 3" xfId="1010"/>
    <cellStyle name="Normal 96 4" xfId="1011"/>
    <cellStyle name="Normal 97" xfId="1012"/>
    <cellStyle name="Normal 97 2" xfId="1013"/>
    <cellStyle name="Normal 97 3" xfId="1014"/>
    <cellStyle name="Normal 98" xfId="1015"/>
    <cellStyle name="Normal 98 2" xfId="1016"/>
    <cellStyle name="Normal 98 3" xfId="1017"/>
    <cellStyle name="Normal 99" xfId="1018"/>
    <cellStyle name="Normal 99 2" xfId="1019"/>
    <cellStyle name="Normal 99 3" xfId="1020"/>
    <cellStyle name="Note 2" xfId="1021"/>
    <cellStyle name="Note 2 2" xfId="1022"/>
    <cellStyle name="Note 3" xfId="1023"/>
    <cellStyle name="Note 4" xfId="1024"/>
    <cellStyle name="Output 2" xfId="1025"/>
    <cellStyle name="Output 3" xfId="1026"/>
    <cellStyle name="Output 4" xfId="1027"/>
    <cellStyle name="Percent" xfId="1028" builtinId="5"/>
    <cellStyle name="Percent [2]" xfId="1029"/>
    <cellStyle name="Percent [2] 2" xfId="1030"/>
    <cellStyle name="Percent 10" xfId="1031"/>
    <cellStyle name="Percent 11" xfId="1032"/>
    <cellStyle name="Percent 12" xfId="1033"/>
    <cellStyle name="Percent 2" xfId="1034"/>
    <cellStyle name="Percent 2 2" xfId="1035"/>
    <cellStyle name="Percent 2 2 2" xfId="1036"/>
    <cellStyle name="Percent 2 2 3" xfId="1037"/>
    <cellStyle name="Percent 3" xfId="1038"/>
    <cellStyle name="Percent 3 2" xfId="1039"/>
    <cellStyle name="Percent 3 3" xfId="1040"/>
    <cellStyle name="Percent 4" xfId="1041"/>
    <cellStyle name="Percent 4 2" xfId="1042"/>
    <cellStyle name="Percent 4 3" xfId="1043"/>
    <cellStyle name="Percent 5" xfId="1044"/>
    <cellStyle name="Percent 6" xfId="1045"/>
    <cellStyle name="Percent 7" xfId="1046"/>
    <cellStyle name="Percent 8" xfId="1047"/>
    <cellStyle name="Percent 9" xfId="1048"/>
    <cellStyle name="report_title" xfId="1049"/>
    <cellStyle name="Standard_Auswertung" xfId="1050"/>
    <cellStyle name="subhead" xfId="1051"/>
    <cellStyle name="Times New Roman" xfId="1052"/>
    <cellStyle name="Title 2" xfId="1053"/>
    <cellStyle name="Title 3" xfId="1054"/>
    <cellStyle name="Title 4" xfId="1055"/>
    <cellStyle name="Total 2" xfId="1056"/>
    <cellStyle name="Total 3" xfId="1057"/>
    <cellStyle name="Total 4" xfId="1058"/>
    <cellStyle name="Tusental (0)_pldt" xfId="1059"/>
    <cellStyle name="Tusental_pldt" xfId="1060"/>
    <cellStyle name="Valuta (0)_pldt" xfId="1061"/>
    <cellStyle name="Valuta_pldt" xfId="1062"/>
    <cellStyle name="Währung [0]_EM - data.xls Diagramm 2" xfId="1063"/>
    <cellStyle name="Währung_EM - data.xls Diagramm 2" xfId="1064"/>
    <cellStyle name="Warning Text 2" xfId="1065"/>
    <cellStyle name="Warning Text 3" xfId="1066"/>
    <cellStyle name="Warning Text 4" xfId="1067"/>
    <cellStyle name="アクセント 1" xfId="1068"/>
    <cellStyle name="アクセント 2" xfId="1069"/>
    <cellStyle name="アクセント 3" xfId="1070"/>
    <cellStyle name="アクセント 4" xfId="1071"/>
    <cellStyle name="アクセント 5" xfId="1072"/>
    <cellStyle name="アクセント 6" xfId="1073"/>
    <cellStyle name="タイトル" xfId="1074"/>
    <cellStyle name="チェック セル" xfId="1075"/>
    <cellStyle name="どちらでもない" xfId="1076"/>
    <cellStyle name="メモ" xfId="1077"/>
    <cellStyle name="リンク セル" xfId="1078"/>
    <cellStyle name="การคำนวณ" xfId="1079"/>
    <cellStyle name="ข้อความเตือน" xfId="1080"/>
    <cellStyle name="ข้อความอธิบาย" xfId="1081"/>
    <cellStyle name="เครื่องหมายจุลภาค 2" xfId="1082"/>
    <cellStyle name="ชื่อเรื่อง" xfId="1083"/>
    <cellStyle name="เซลล์ตรวจสอบ" xfId="1084"/>
    <cellStyle name="เซลล์ที่มีการเชื่อมโยง" xfId="1085"/>
    <cellStyle name="ดี" xfId="1086"/>
    <cellStyle name="ปกติ 2" xfId="1087"/>
    <cellStyle name="ปกติ 2 2" xfId="1088"/>
    <cellStyle name="ปกติ 3" xfId="1089"/>
    <cellStyle name="ปกติ 4" xfId="1090"/>
    <cellStyle name="ปกติ 5" xfId="1091"/>
    <cellStyle name="ปกติ 6" xfId="1092"/>
    <cellStyle name="ปกติ 7" xfId="1093"/>
    <cellStyle name="ปกติ 8" xfId="1094"/>
    <cellStyle name="ปกติ 9" xfId="1095"/>
    <cellStyle name="ป้อนค่า" xfId="1096"/>
    <cellStyle name="ปานกลาง" xfId="1097"/>
    <cellStyle name="เปอร์เซ็นต์ 2" xfId="1098"/>
    <cellStyle name="เปอร์เซ็นต์ 2 2" xfId="1099"/>
    <cellStyle name="ผลรวม" xfId="1100"/>
    <cellStyle name="แย่" xfId="1101"/>
    <cellStyle name="ส่วนที่ถูกเน้น1" xfId="1102"/>
    <cellStyle name="ส่วนที่ถูกเน้น2" xfId="1103"/>
    <cellStyle name="ส่วนที่ถูกเน้น3" xfId="1104"/>
    <cellStyle name="ส่วนที่ถูกเน้น4" xfId="1105"/>
    <cellStyle name="ส่วนที่ถูกเน้น5" xfId="1106"/>
    <cellStyle name="ส่วนที่ถูกเน้น6" xfId="1107"/>
    <cellStyle name="แสดงผล" xfId="1108"/>
    <cellStyle name="หมายเหตุ" xfId="1109"/>
    <cellStyle name="หัวเรื่อง 1" xfId="1110"/>
    <cellStyle name="หัวเรื่อง 2" xfId="1111"/>
    <cellStyle name="หัวเรื่อง 3" xfId="1112"/>
    <cellStyle name="หัวเรื่อง 4" xfId="1113"/>
    <cellStyle name="一般_twinstars-calendar-01" xfId="1114"/>
    <cellStyle name="入力" xfId="1115"/>
    <cellStyle name="出力" xfId="1116"/>
    <cellStyle name="悪い" xfId="1117"/>
    <cellStyle name="桁区切り 2" xfId="1118"/>
    <cellStyle name="標準 2" xfId="1119"/>
    <cellStyle name="標準_ Data Run - Out Line" xfId="1120"/>
    <cellStyle name="良い" xfId="1121"/>
    <cellStyle name="見出し 1" xfId="1122"/>
    <cellStyle name="見出し 2" xfId="1123"/>
    <cellStyle name="見出し 3" xfId="1124"/>
    <cellStyle name="見出し 4" xfId="1125"/>
    <cellStyle name="計算" xfId="1126"/>
    <cellStyle name="説明文" xfId="1127"/>
    <cellStyle name="警告文" xfId="1128"/>
    <cellStyle name="集計" xfId="1129"/>
  </cellStyles>
  <dxfs count="0"/>
  <tableStyles count="0" defaultTableStyle="TableStyleMedium9" defaultPivotStyle="PivotStyleLight16"/>
  <colors>
    <mruColors>
      <color rgb="FFCCFFCC"/>
      <color rgb="FFCCFFFF"/>
      <color rgb="FF6600FF"/>
      <color rgb="FF99FFCC"/>
      <color rgb="FF00FF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externalLink" Target="externalLinks/externalLink4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Contam Hub in Aug'25 (In-house Hub)</a:t>
            </a:r>
          </a:p>
        </c:rich>
      </c:tx>
      <c:layout>
        <c:manualLayout>
          <c:xMode val="edge"/>
          <c:yMode val="edge"/>
          <c:x val="0.36951782794302479"/>
          <c:y val="1.98412698412698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9782809772644434E-2"/>
          <c:y val="0.12013998250218723"/>
          <c:w val="0.9017134369360017"/>
          <c:h val="0.685756624171978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shop'!$A$48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shop'!$DN$48:$ER$48</c:f>
              <c:numCache>
                <c:formatCode>#,##0_);[Red]\-#,##0;* \-</c:formatCode>
                <c:ptCount val="31"/>
                <c:pt idx="0">
                  <c:v>443</c:v>
                </c:pt>
                <c:pt idx="1">
                  <c:v>85</c:v>
                </c:pt>
                <c:pt idx="2">
                  <c:v>0</c:v>
                </c:pt>
                <c:pt idx="3">
                  <c:v>117</c:v>
                </c:pt>
                <c:pt idx="4">
                  <c:v>158</c:v>
                </c:pt>
                <c:pt idx="5">
                  <c:v>68</c:v>
                </c:pt>
                <c:pt idx="6">
                  <c:v>118</c:v>
                </c:pt>
                <c:pt idx="7">
                  <c:v>144</c:v>
                </c:pt>
                <c:pt idx="8">
                  <c:v>99</c:v>
                </c:pt>
                <c:pt idx="9">
                  <c:v>0</c:v>
                </c:pt>
                <c:pt idx="10">
                  <c:v>139</c:v>
                </c:pt>
                <c:pt idx="11">
                  <c:v>96</c:v>
                </c:pt>
                <c:pt idx="12">
                  <c:v>126</c:v>
                </c:pt>
                <c:pt idx="13">
                  <c:v>220</c:v>
                </c:pt>
                <c:pt idx="14">
                  <c:v>82</c:v>
                </c:pt>
                <c:pt idx="15">
                  <c:v>81</c:v>
                </c:pt>
                <c:pt idx="16">
                  <c:v>0</c:v>
                </c:pt>
                <c:pt idx="17">
                  <c:v>106</c:v>
                </c:pt>
                <c:pt idx="18">
                  <c:v>114</c:v>
                </c:pt>
                <c:pt idx="19">
                  <c:v>122</c:v>
                </c:pt>
                <c:pt idx="20">
                  <c:v>105</c:v>
                </c:pt>
                <c:pt idx="21">
                  <c:v>52</c:v>
                </c:pt>
                <c:pt idx="22">
                  <c:v>138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86-4435-A705-0FCA9786B615}"/>
            </c:ext>
          </c:extLst>
        </c:ser>
        <c:ser>
          <c:idx val="1"/>
          <c:order val="1"/>
          <c:tx>
            <c:strRef>
              <c:f>'Contam Hub shop'!$A$49</c:f>
              <c:strCache>
                <c:ptCount val="1"/>
                <c:pt idx="0">
                  <c:v>M228  : ALL SURFACE  YELLOW CONTAM 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shop'!$DN$49:$ER$49</c:f>
              <c:numCache>
                <c:formatCode>#,##0_);[Red]\-#,##0;* \-</c:formatCode>
                <c:ptCount val="31"/>
                <c:pt idx="0">
                  <c:v>51</c:v>
                </c:pt>
                <c:pt idx="1">
                  <c:v>26</c:v>
                </c:pt>
                <c:pt idx="2">
                  <c:v>0</c:v>
                </c:pt>
                <c:pt idx="3">
                  <c:v>75</c:v>
                </c:pt>
                <c:pt idx="4">
                  <c:v>33</c:v>
                </c:pt>
                <c:pt idx="5">
                  <c:v>16</c:v>
                </c:pt>
                <c:pt idx="6">
                  <c:v>55</c:v>
                </c:pt>
                <c:pt idx="7">
                  <c:v>31</c:v>
                </c:pt>
                <c:pt idx="8">
                  <c:v>26</c:v>
                </c:pt>
                <c:pt idx="9">
                  <c:v>0</c:v>
                </c:pt>
                <c:pt idx="10">
                  <c:v>28</c:v>
                </c:pt>
                <c:pt idx="11">
                  <c:v>26</c:v>
                </c:pt>
                <c:pt idx="12">
                  <c:v>10</c:v>
                </c:pt>
                <c:pt idx="13">
                  <c:v>12</c:v>
                </c:pt>
                <c:pt idx="14">
                  <c:v>20</c:v>
                </c:pt>
                <c:pt idx="15">
                  <c:v>8</c:v>
                </c:pt>
                <c:pt idx="16">
                  <c:v>0</c:v>
                </c:pt>
                <c:pt idx="17">
                  <c:v>11</c:v>
                </c:pt>
                <c:pt idx="18">
                  <c:v>20</c:v>
                </c:pt>
                <c:pt idx="19">
                  <c:v>5</c:v>
                </c:pt>
                <c:pt idx="20">
                  <c:v>7</c:v>
                </c:pt>
                <c:pt idx="21">
                  <c:v>23</c:v>
                </c:pt>
                <c:pt idx="22">
                  <c:v>14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86-4435-A705-0FCA9786B615}"/>
            </c:ext>
          </c:extLst>
        </c:ser>
        <c:ser>
          <c:idx val="2"/>
          <c:order val="2"/>
          <c:tx>
            <c:strRef>
              <c:f>'Contam Hub shop'!$A$50</c:f>
              <c:strCache>
                <c:ptCount val="1"/>
                <c:pt idx="0">
                  <c:v>M225  : ALL SURFACE  OIL CONTAM 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shop'!$DN$50:$ER$50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86-4435-A705-0FCA9786B615}"/>
            </c:ext>
          </c:extLst>
        </c:ser>
        <c:ser>
          <c:idx val="5"/>
          <c:order val="3"/>
          <c:tx>
            <c:strRef>
              <c:f>'Contam Hub shop'!$A$51</c:f>
              <c:strCache>
                <c:ptCount val="1"/>
                <c:pt idx="0">
                  <c:v>M226  : ALL SURFACE  STICKY CONTAM 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shop'!$DN$51:$ER$51</c:f>
              <c:numCache>
                <c:formatCode>#,##0_);[Red]\-#,##0;* \-</c:formatCode>
                <c:ptCount val="31"/>
                <c:pt idx="0">
                  <c:v>13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11</c:v>
                </c:pt>
                <c:pt idx="6">
                  <c:v>1</c:v>
                </c:pt>
                <c:pt idx="7">
                  <c:v>11</c:v>
                </c:pt>
                <c:pt idx="8">
                  <c:v>6</c:v>
                </c:pt>
                <c:pt idx="9">
                  <c:v>0</c:v>
                </c:pt>
                <c:pt idx="10">
                  <c:v>22</c:v>
                </c:pt>
                <c:pt idx="11">
                  <c:v>2</c:v>
                </c:pt>
                <c:pt idx="12">
                  <c:v>40</c:v>
                </c:pt>
                <c:pt idx="13">
                  <c:v>25</c:v>
                </c:pt>
                <c:pt idx="14">
                  <c:v>4</c:v>
                </c:pt>
                <c:pt idx="15">
                  <c:v>7</c:v>
                </c:pt>
                <c:pt idx="16">
                  <c:v>0</c:v>
                </c:pt>
                <c:pt idx="17">
                  <c:v>3</c:v>
                </c:pt>
                <c:pt idx="18">
                  <c:v>19</c:v>
                </c:pt>
                <c:pt idx="19">
                  <c:v>1</c:v>
                </c:pt>
                <c:pt idx="20">
                  <c:v>11</c:v>
                </c:pt>
                <c:pt idx="21">
                  <c:v>3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86-4435-A705-0FCA9786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04594432"/>
        <c:axId val="-1604590080"/>
      </c:barChart>
      <c:lineChart>
        <c:grouping val="standard"/>
        <c:varyColors val="0"/>
        <c:ser>
          <c:idx val="3"/>
          <c:order val="4"/>
          <c:tx>
            <c:strRef>
              <c:f>'Contam Hub shop'!$A$46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noFill/>
            </c:spPr>
            <c:txPr>
              <a:bodyPr rot="-5400000" vert="horz"/>
              <a:lstStyle/>
              <a:p>
                <a:pPr>
                  <a:defRPr lang="en-US" sz="16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shop'!$DN$46:$ER$46</c:f>
              <c:numCache>
                <c:formatCode>0.00%</c:formatCode>
                <c:ptCount val="31"/>
                <c:pt idx="0">
                  <c:v>2.2085536804871886E-3</c:v>
                </c:pt>
                <c:pt idx="1">
                  <c:v>9.9002024237817014E-4</c:v>
                </c:pt>
                <c:pt idx="2">
                  <c:v>0</c:v>
                </c:pt>
                <c:pt idx="3">
                  <c:v>1.2113946024252869E-3</c:v>
                </c:pt>
                <c:pt idx="4">
                  <c:v>1.4511735901290429E-3</c:v>
                </c:pt>
                <c:pt idx="5">
                  <c:v>7.6258669406627276E-4</c:v>
                </c:pt>
                <c:pt idx="6">
                  <c:v>1.4156700024408103E-3</c:v>
                </c:pt>
                <c:pt idx="7">
                  <c:v>1.4393388327426369E-3</c:v>
                </c:pt>
                <c:pt idx="8">
                  <c:v>1.0401365675493271E-3</c:v>
                </c:pt>
                <c:pt idx="9">
                  <c:v>0</c:v>
                </c:pt>
                <c:pt idx="10">
                  <c:v>1.0050037488235075E-3</c:v>
                </c:pt>
                <c:pt idx="11">
                  <c:v>1.1608095710621408E-3</c:v>
                </c:pt>
                <c:pt idx="12">
                  <c:v>1.4941084586912968E-3</c:v>
                </c:pt>
                <c:pt idx="13">
                  <c:v>2.2760685123191103E-3</c:v>
                </c:pt>
                <c:pt idx="14">
                  <c:v>8.2690402452628546E-4</c:v>
                </c:pt>
                <c:pt idx="15">
                  <c:v>7.7929035871709322E-4</c:v>
                </c:pt>
                <c:pt idx="16">
                  <c:v>0</c:v>
                </c:pt>
                <c:pt idx="17">
                  <c:v>6.1982190450610521E-4</c:v>
                </c:pt>
                <c:pt idx="18">
                  <c:v>1.1731149652665961E-3</c:v>
                </c:pt>
                <c:pt idx="19">
                  <c:v>1.0313265437669201E-3</c:v>
                </c:pt>
                <c:pt idx="20">
                  <c:v>8.9667791766601297E-4</c:v>
                </c:pt>
                <c:pt idx="21">
                  <c:v>6.2036219608217411E-4</c:v>
                </c:pt>
                <c:pt idx="22">
                  <c:v>1.2185761649667266E-3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86-4435-A705-0FCA9786B615}"/>
            </c:ext>
          </c:extLst>
        </c:ser>
        <c:ser>
          <c:idx val="6"/>
          <c:order val="5"/>
          <c:tx>
            <c:strRef>
              <c:f>'Contam Hub shop'!$A$52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shop'!$DN$52:$ER$52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B86-4435-A705-0FCA9786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04590624"/>
        <c:axId val="-1604589536"/>
      </c:lineChart>
      <c:catAx>
        <c:axId val="-160459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4590080"/>
        <c:crosses val="autoZero"/>
        <c:auto val="1"/>
        <c:lblAlgn val="ctr"/>
        <c:lblOffset val="100"/>
        <c:noMultiLvlLbl val="0"/>
      </c:catAx>
      <c:valAx>
        <c:axId val="-1604590080"/>
        <c:scaling>
          <c:orientation val="minMax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1.8457484200747943E-4"/>
              <c:y val="0.4271650418697768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4594432"/>
        <c:crosses val="autoZero"/>
        <c:crossBetween val="between"/>
      </c:valAx>
      <c:catAx>
        <c:axId val="-160459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04589536"/>
        <c:crosses val="autoZero"/>
        <c:auto val="1"/>
        <c:lblAlgn val="ctr"/>
        <c:lblOffset val="100"/>
        <c:noMultiLvlLbl val="0"/>
      </c:catAx>
      <c:valAx>
        <c:axId val="-1604589536"/>
        <c:scaling>
          <c:orientation val="minMax"/>
          <c:max val="1.0000000000000002E-2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45906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6497268622837127E-2"/>
          <c:y val="0.88047134733158361"/>
          <c:w val="0.88011755130397518"/>
          <c:h val="0.11952865266841645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>
        <a:lumMod val="75000"/>
      </a:sysClr>
    </a:solidFill>
    <a:ln>
      <a:solidFill>
        <a:sysClr val="windowText" lastClr="000000">
          <a:lumMod val="50000"/>
          <a:lumOff val="50000"/>
        </a:sysClr>
      </a:solidFill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White Contam Hub in Jan'23-Aug'25 (In-house Hub)</a:t>
            </a:r>
          </a:p>
        </c:rich>
      </c:tx>
      <c:layout>
        <c:manualLayout>
          <c:xMode val="edge"/>
          <c:yMode val="edge"/>
          <c:x val="0.36369801319039441"/>
          <c:y val="2.521787124030578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8476507508454128E-2"/>
          <c:y val="0.13205849268841394"/>
          <c:w val="0.9347239308354115"/>
          <c:h val="0.672639888885616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shop'!$A$91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strRef>
              <c:f>'Contam Hub shop'!$B$89:$DM$89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shop'!$B$91:$DM$91</c:f>
              <c:numCache>
                <c:formatCode>#,##0_);[Red]\-#,##0;* \-</c:formatCode>
                <c:ptCount val="32"/>
                <c:pt idx="0">
                  <c:v>478</c:v>
                </c:pt>
                <c:pt idx="1">
                  <c:v>1288</c:v>
                </c:pt>
                <c:pt idx="2">
                  <c:v>835</c:v>
                </c:pt>
                <c:pt idx="3">
                  <c:v>856</c:v>
                </c:pt>
                <c:pt idx="4">
                  <c:v>704</c:v>
                </c:pt>
                <c:pt idx="5">
                  <c:v>876</c:v>
                </c:pt>
                <c:pt idx="6">
                  <c:v>729</c:v>
                </c:pt>
                <c:pt idx="7">
                  <c:v>637</c:v>
                </c:pt>
                <c:pt idx="8">
                  <c:v>700</c:v>
                </c:pt>
                <c:pt idx="9">
                  <c:v>1236</c:v>
                </c:pt>
                <c:pt idx="10">
                  <c:v>1555</c:v>
                </c:pt>
                <c:pt idx="11">
                  <c:v>2043</c:v>
                </c:pt>
                <c:pt idx="12">
                  <c:v>1052</c:v>
                </c:pt>
                <c:pt idx="13">
                  <c:v>1729</c:v>
                </c:pt>
                <c:pt idx="14">
                  <c:v>1529</c:v>
                </c:pt>
                <c:pt idx="15">
                  <c:v>1264</c:v>
                </c:pt>
                <c:pt idx="16">
                  <c:v>1609</c:v>
                </c:pt>
                <c:pt idx="17">
                  <c:v>1055</c:v>
                </c:pt>
                <c:pt idx="18">
                  <c:v>1874</c:v>
                </c:pt>
                <c:pt idx="19">
                  <c:v>2270</c:v>
                </c:pt>
                <c:pt idx="20">
                  <c:v>2693</c:v>
                </c:pt>
                <c:pt idx="21">
                  <c:v>1922</c:v>
                </c:pt>
                <c:pt idx="22">
                  <c:v>1364</c:v>
                </c:pt>
                <c:pt idx="23">
                  <c:v>1639</c:v>
                </c:pt>
                <c:pt idx="24">
                  <c:v>1134</c:v>
                </c:pt>
                <c:pt idx="25">
                  <c:v>1673</c:v>
                </c:pt>
                <c:pt idx="26">
                  <c:v>2919</c:v>
                </c:pt>
                <c:pt idx="27">
                  <c:v>2582</c:v>
                </c:pt>
                <c:pt idx="28">
                  <c:v>2533</c:v>
                </c:pt>
                <c:pt idx="29">
                  <c:v>1369</c:v>
                </c:pt>
                <c:pt idx="30">
                  <c:v>2555</c:v>
                </c:pt>
                <c:pt idx="31">
                  <c:v>2613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9-41AF-968C-195F8264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3429952"/>
        <c:axId val="-1373428864"/>
      </c:barChart>
      <c:lineChart>
        <c:grouping val="standard"/>
        <c:varyColors val="0"/>
        <c:ser>
          <c:idx val="3"/>
          <c:order val="1"/>
          <c:tx>
            <c:strRef>
              <c:f>'Contam Hub shop'!$A$92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 rot="-5400000" vert="horz"/>
              <a:lstStyle/>
              <a:p>
                <a:pPr>
                  <a:defRPr lang="en-US" sz="16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shop'!$B$89:$DM$89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shop'!$B$92:$DM$92</c:f>
              <c:numCache>
                <c:formatCode>0.00%</c:formatCode>
                <c:ptCount val="32"/>
                <c:pt idx="0">
                  <c:v>4.4021502385725979E-4</c:v>
                </c:pt>
                <c:pt idx="1">
                  <c:v>9.7596459855120779E-4</c:v>
                </c:pt>
                <c:pt idx="2">
                  <c:v>5.6330502866109482E-4</c:v>
                </c:pt>
                <c:pt idx="3">
                  <c:v>6.2109502826490279E-4</c:v>
                </c:pt>
                <c:pt idx="4">
                  <c:v>5.1567309255892517E-4</c:v>
                </c:pt>
                <c:pt idx="5">
                  <c:v>7.3416085665509276E-4</c:v>
                </c:pt>
                <c:pt idx="6">
                  <c:v>7.2117382168705214E-4</c:v>
                </c:pt>
                <c:pt idx="7">
                  <c:v>5.1828943332332558E-4</c:v>
                </c:pt>
                <c:pt idx="8">
                  <c:v>5.4978197217789055E-4</c:v>
                </c:pt>
                <c:pt idx="9">
                  <c:v>6.1882551323465501E-4</c:v>
                </c:pt>
                <c:pt idx="10">
                  <c:v>6.4672023423333503E-4</c:v>
                </c:pt>
                <c:pt idx="11">
                  <c:v>7.2685743561281234E-4</c:v>
                </c:pt>
                <c:pt idx="12">
                  <c:v>6.1650872049240997E-4</c:v>
                </c:pt>
                <c:pt idx="13">
                  <c:v>6.8408789401820723E-4</c:v>
                </c:pt>
                <c:pt idx="14">
                  <c:v>5.3592145894014432E-4</c:v>
                </c:pt>
                <c:pt idx="15">
                  <c:v>4.280549373292352E-4</c:v>
                </c:pt>
                <c:pt idx="16">
                  <c:v>4.5215401225564997E-4</c:v>
                </c:pt>
                <c:pt idx="17">
                  <c:v>3.1913287815809205E-4</c:v>
                </c:pt>
                <c:pt idx="18">
                  <c:v>4.7927935208797259E-4</c:v>
                </c:pt>
                <c:pt idx="19">
                  <c:v>6.5369885562384042E-4</c:v>
                </c:pt>
                <c:pt idx="20">
                  <c:v>9.0278213114913471E-4</c:v>
                </c:pt>
                <c:pt idx="21">
                  <c:v>6.165738384063266E-4</c:v>
                </c:pt>
                <c:pt idx="22">
                  <c:v>4.2832859837630804E-4</c:v>
                </c:pt>
                <c:pt idx="23">
                  <c:v>4.924512836783797E-4</c:v>
                </c:pt>
                <c:pt idx="24">
                  <c:v>3.3374939187858822E-4</c:v>
                </c:pt>
                <c:pt idx="25">
                  <c:v>5.3842376041848372E-4</c:v>
                </c:pt>
                <c:pt idx="26">
                  <c:v>9.0652736973521571E-4</c:v>
                </c:pt>
                <c:pt idx="27">
                  <c:v>9.4914152685331642E-4</c:v>
                </c:pt>
                <c:pt idx="28">
                  <c:v>7.59667617675753E-4</c:v>
                </c:pt>
                <c:pt idx="29">
                  <c:v>4.1706779103349947E-4</c:v>
                </c:pt>
                <c:pt idx="30">
                  <c:v>7.7664980328417997E-4</c:v>
                </c:pt>
                <c:pt idx="31">
                  <c:v>9.4872147708636122E-4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B9-41AF-968C-195F8264918F}"/>
            </c:ext>
          </c:extLst>
        </c:ser>
        <c:ser>
          <c:idx val="1"/>
          <c:order val="2"/>
          <c:tx>
            <c:strRef>
              <c:f>'Contam Hub shop'!$A$94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shop'!$AL$94:$DM$94</c:f>
              <c:numCache>
                <c:formatCode>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B9-41AF-968C-195F8264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3435392"/>
        <c:axId val="-1373443008"/>
      </c:lineChart>
      <c:catAx>
        <c:axId val="-1373429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28864"/>
        <c:crosses val="autoZero"/>
        <c:auto val="1"/>
        <c:lblAlgn val="ctr"/>
        <c:lblOffset val="100"/>
        <c:noMultiLvlLbl val="0"/>
      </c:catAx>
      <c:valAx>
        <c:axId val="-13734288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1.315296380031704E-2"/>
              <c:y val="0.457893227264117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29952"/>
        <c:crosses val="autoZero"/>
        <c:crossBetween val="between"/>
      </c:valAx>
      <c:catAx>
        <c:axId val="-1373435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3443008"/>
        <c:crosses val="autoZero"/>
        <c:auto val="1"/>
        <c:lblAlgn val="ctr"/>
        <c:lblOffset val="100"/>
        <c:noMultiLvlLbl val="0"/>
      </c:catAx>
      <c:valAx>
        <c:axId val="-13734430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58536549696196"/>
              <c:y val="0.43889384960900535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53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39566076967652E-2"/>
          <c:y val="0.8810637845526702"/>
          <c:w val="0.88786603947233877"/>
          <c:h val="0.11893620442926729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White Contam Hub in Aug'25 (In-house hub)</a:t>
            </a:r>
          </a:p>
        </c:rich>
      </c:tx>
      <c:layout>
        <c:manualLayout>
          <c:xMode val="edge"/>
          <c:yMode val="edge"/>
          <c:x val="0.37774599013531551"/>
          <c:y val="2.588794795128434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8698979082172895E-2"/>
          <c:y val="0.13359037881900676"/>
          <c:w val="0.90842475646124743"/>
          <c:h val="0.688395455633261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shop'!$A$91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shop'!$DN$91:$ER$91</c:f>
              <c:numCache>
                <c:formatCode>#,##0_);[Red]\-#,##0;* \-</c:formatCode>
                <c:ptCount val="31"/>
                <c:pt idx="0">
                  <c:v>443</c:v>
                </c:pt>
                <c:pt idx="1">
                  <c:v>85</c:v>
                </c:pt>
                <c:pt idx="2">
                  <c:v>0</c:v>
                </c:pt>
                <c:pt idx="3">
                  <c:v>117</c:v>
                </c:pt>
                <c:pt idx="4">
                  <c:v>158</c:v>
                </c:pt>
                <c:pt idx="5">
                  <c:v>68</c:v>
                </c:pt>
                <c:pt idx="6">
                  <c:v>118</c:v>
                </c:pt>
                <c:pt idx="7">
                  <c:v>144</c:v>
                </c:pt>
                <c:pt idx="8">
                  <c:v>99</c:v>
                </c:pt>
                <c:pt idx="9">
                  <c:v>0</c:v>
                </c:pt>
                <c:pt idx="10">
                  <c:v>139</c:v>
                </c:pt>
                <c:pt idx="11">
                  <c:v>96</c:v>
                </c:pt>
                <c:pt idx="12">
                  <c:v>126</c:v>
                </c:pt>
                <c:pt idx="13">
                  <c:v>220</c:v>
                </c:pt>
                <c:pt idx="14">
                  <c:v>82</c:v>
                </c:pt>
                <c:pt idx="15">
                  <c:v>81</c:v>
                </c:pt>
                <c:pt idx="16">
                  <c:v>0</c:v>
                </c:pt>
                <c:pt idx="17">
                  <c:v>106</c:v>
                </c:pt>
                <c:pt idx="18">
                  <c:v>114</c:v>
                </c:pt>
                <c:pt idx="19">
                  <c:v>122</c:v>
                </c:pt>
                <c:pt idx="20">
                  <c:v>105</c:v>
                </c:pt>
                <c:pt idx="21">
                  <c:v>52</c:v>
                </c:pt>
                <c:pt idx="22">
                  <c:v>138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9-48DE-A957-B91FC8F6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3442464"/>
        <c:axId val="-1373432128"/>
      </c:barChart>
      <c:lineChart>
        <c:grouping val="standard"/>
        <c:varyColors val="0"/>
        <c:ser>
          <c:idx val="3"/>
          <c:order val="1"/>
          <c:tx>
            <c:strRef>
              <c:f>'Contam Hub shop'!$A$92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noFill/>
            </c:spPr>
            <c:txPr>
              <a:bodyPr rot="-5400000" vert="horz"/>
              <a:lstStyle/>
              <a:p>
                <a:pPr>
                  <a:defRPr lang="en-US" sz="16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shop'!$DN$89:$ER$89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shop'!$DN$92:$ER$92</c:f>
              <c:numCache>
                <c:formatCode>0.00%</c:formatCode>
                <c:ptCount val="31"/>
                <c:pt idx="0">
                  <c:v>1.9297618943901866E-3</c:v>
                </c:pt>
                <c:pt idx="1">
                  <c:v>7.5135464823343262E-4</c:v>
                </c:pt>
                <c:pt idx="2">
                  <c:v>0</c:v>
                </c:pt>
                <c:pt idx="3">
                  <c:v>7.3058334269978644E-4</c:v>
                </c:pt>
                <c:pt idx="4">
                  <c:v>1.1758227037968654E-3</c:v>
                </c:pt>
                <c:pt idx="5">
                  <c:v>5.4585152838427945E-4</c:v>
                </c:pt>
                <c:pt idx="6">
                  <c:v>9.6005207062077938E-4</c:v>
                </c:pt>
                <c:pt idx="7">
                  <c:v>1.1143268382523641E-3</c:v>
                </c:pt>
                <c:pt idx="8">
                  <c:v>7.8605740601056019E-4</c:v>
                </c:pt>
                <c:pt idx="9">
                  <c:v>0</c:v>
                </c:pt>
                <c:pt idx="10">
                  <c:v>7.3912974119824096E-4</c:v>
                </c:pt>
                <c:pt idx="11">
                  <c:v>8.9869128082230255E-4</c:v>
                </c:pt>
                <c:pt idx="12">
                  <c:v>1.0696458283812693E-3</c:v>
                </c:pt>
                <c:pt idx="13">
                  <c:v>1.9483854969268646E-3</c:v>
                </c:pt>
                <c:pt idx="14">
                  <c:v>6.396804718033529E-4</c:v>
                </c:pt>
                <c:pt idx="15">
                  <c:v>6.5752624016754738E-4</c:v>
                </c:pt>
                <c:pt idx="16">
                  <c:v>0</c:v>
                </c:pt>
                <c:pt idx="17">
                  <c:v>5.4750934898039293E-4</c:v>
                </c:pt>
                <c:pt idx="18">
                  <c:v>8.7408566039471865E-4</c:v>
                </c:pt>
                <c:pt idx="19">
                  <c:v>9.8298311202784576E-4</c:v>
                </c:pt>
                <c:pt idx="20">
                  <c:v>7.6545675898318183E-4</c:v>
                </c:pt>
                <c:pt idx="21">
                  <c:v>4.1357479738811609E-4</c:v>
                </c:pt>
                <c:pt idx="22">
                  <c:v>1.0919708491260276E-3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59-48DE-A957-B91FC8F6EAEF}"/>
            </c:ext>
          </c:extLst>
        </c:ser>
        <c:ser>
          <c:idx val="1"/>
          <c:order val="2"/>
          <c:tx>
            <c:strRef>
              <c:f>'Contam Hub shop'!$A$94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shop'!$DN$94:$ER$94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59-48DE-A957-B91FC8F6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3430496"/>
        <c:axId val="-1373435936"/>
      </c:lineChart>
      <c:catAx>
        <c:axId val="-137344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2128"/>
        <c:crosses val="autoZero"/>
        <c:auto val="1"/>
        <c:lblAlgn val="ctr"/>
        <c:lblOffset val="100"/>
        <c:noMultiLvlLbl val="0"/>
      </c:catAx>
      <c:valAx>
        <c:axId val="-13734321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42464"/>
        <c:crosses val="autoZero"/>
        <c:crossBetween val="between"/>
      </c:valAx>
      <c:catAx>
        <c:axId val="-137343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3435936"/>
        <c:crossesAt val="0"/>
        <c:auto val="1"/>
        <c:lblAlgn val="ctr"/>
        <c:lblOffset val="100"/>
        <c:noMultiLvlLbl val="0"/>
      </c:catAx>
      <c:valAx>
        <c:axId val="-137343593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66366804955841"/>
              <c:y val="0.354108537903363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04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3731901181274397E-2"/>
          <c:y val="0.87327466419639665"/>
          <c:w val="0.89668081654385501"/>
          <c:h val="0.12672533962950311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9685039370078738" r="0.19685039370078738" t="0.15748031496063244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Yellow Contam Hub in Aug'25</a:t>
            </a:r>
            <a:r>
              <a:rPr lang="en-US" baseline="0"/>
              <a:t> </a:t>
            </a:r>
            <a:r>
              <a:rPr lang="en-US"/>
              <a:t> (In-house Hub)
</a:t>
            </a:r>
          </a:p>
        </c:rich>
      </c:tx>
      <c:layout>
        <c:manualLayout>
          <c:xMode val="edge"/>
          <c:yMode val="edge"/>
          <c:x val="0.37366507494152218"/>
          <c:y val="6.1143984220907513E-4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9899497334912425E-2"/>
          <c:y val="8.3333333333333343E-2"/>
          <c:w val="0.89855395259413517"/>
          <c:h val="0.71155033586903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shop'!$A$133</c:f>
              <c:strCache>
                <c:ptCount val="1"/>
                <c:pt idx="0">
                  <c:v>M228  : ALL SURFACE  YELLOW CONTAM 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shop'!$DN$133:$ER$133</c:f>
              <c:numCache>
                <c:formatCode>#,##0_);[Red]\-#,##0;* \-</c:formatCode>
                <c:ptCount val="31"/>
                <c:pt idx="0">
                  <c:v>51</c:v>
                </c:pt>
                <c:pt idx="1">
                  <c:v>26</c:v>
                </c:pt>
                <c:pt idx="2">
                  <c:v>0</c:v>
                </c:pt>
                <c:pt idx="3">
                  <c:v>75</c:v>
                </c:pt>
                <c:pt idx="4">
                  <c:v>33</c:v>
                </c:pt>
                <c:pt idx="5">
                  <c:v>16</c:v>
                </c:pt>
                <c:pt idx="6">
                  <c:v>55</c:v>
                </c:pt>
                <c:pt idx="7">
                  <c:v>31</c:v>
                </c:pt>
                <c:pt idx="8">
                  <c:v>26</c:v>
                </c:pt>
                <c:pt idx="9">
                  <c:v>0</c:v>
                </c:pt>
                <c:pt idx="10">
                  <c:v>28</c:v>
                </c:pt>
                <c:pt idx="11">
                  <c:v>26</c:v>
                </c:pt>
                <c:pt idx="12">
                  <c:v>10</c:v>
                </c:pt>
                <c:pt idx="13">
                  <c:v>12</c:v>
                </c:pt>
                <c:pt idx="14">
                  <c:v>20</c:v>
                </c:pt>
                <c:pt idx="15">
                  <c:v>8</c:v>
                </c:pt>
                <c:pt idx="16">
                  <c:v>0</c:v>
                </c:pt>
                <c:pt idx="17">
                  <c:v>11</c:v>
                </c:pt>
                <c:pt idx="18">
                  <c:v>20</c:v>
                </c:pt>
                <c:pt idx="19">
                  <c:v>5</c:v>
                </c:pt>
                <c:pt idx="20">
                  <c:v>7</c:v>
                </c:pt>
                <c:pt idx="21">
                  <c:v>23</c:v>
                </c:pt>
                <c:pt idx="22">
                  <c:v>14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F-4F48-BF5C-69AA46564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3441920"/>
        <c:axId val="-1373429408"/>
      </c:barChart>
      <c:lineChart>
        <c:grouping val="standard"/>
        <c:varyColors val="0"/>
        <c:ser>
          <c:idx val="3"/>
          <c:order val="1"/>
          <c:tx>
            <c:strRef>
              <c:f>'Contam Hub shop'!$A$134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noFill/>
            </c:spPr>
            <c:txPr>
              <a:bodyPr rot="-5400000" vert="horz"/>
              <a:lstStyle/>
              <a:p>
                <a:pPr>
                  <a:defRPr lang="en-US" sz="16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shop'!$DN$131:$ER$131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shop'!$DN$134:$ER$134</c:f>
              <c:numCache>
                <c:formatCode>0.00%</c:formatCode>
                <c:ptCount val="31"/>
                <c:pt idx="0">
                  <c:v>2.2216220454604856E-4</c:v>
                </c:pt>
                <c:pt idx="1">
                  <c:v>2.2982612769493232E-4</c:v>
                </c:pt>
                <c:pt idx="2">
                  <c:v>0</c:v>
                </c:pt>
                <c:pt idx="3">
                  <c:v>4.6832265557678618E-4</c:v>
                </c:pt>
                <c:pt idx="4">
                  <c:v>2.4558322294491493E-4</c:v>
                </c:pt>
                <c:pt idx="5">
                  <c:v>1.2843565373747752E-4</c:v>
                </c:pt>
                <c:pt idx="6">
                  <c:v>4.4748189732324463E-4</c:v>
                </c:pt>
                <c:pt idx="7">
                  <c:v>2.3988980545710614E-4</c:v>
                </c:pt>
                <c:pt idx="8">
                  <c:v>2.0643931875024811E-4</c:v>
                </c:pt>
                <c:pt idx="9">
                  <c:v>0</c:v>
                </c:pt>
                <c:pt idx="10">
                  <c:v>1.4888944427014926E-4</c:v>
                </c:pt>
                <c:pt idx="11">
                  <c:v>2.4339555522270693E-4</c:v>
                </c:pt>
                <c:pt idx="12">
                  <c:v>8.4892526062005507E-5</c:v>
                </c:pt>
                <c:pt idx="13">
                  <c:v>1.0627557255964716E-4</c:v>
                </c:pt>
                <c:pt idx="14">
                  <c:v>1.5601962726911046E-4</c:v>
                </c:pt>
                <c:pt idx="15">
                  <c:v>6.4940863226424435E-5</c:v>
                </c:pt>
                <c:pt idx="16">
                  <c:v>0</c:v>
                </c:pt>
                <c:pt idx="17">
                  <c:v>5.6817007913059647E-5</c:v>
                </c:pt>
                <c:pt idx="18">
                  <c:v>1.5334836147275766E-4</c:v>
                </c:pt>
                <c:pt idx="19">
                  <c:v>4.0286193115895318E-5</c:v>
                </c:pt>
                <c:pt idx="20">
                  <c:v>5.1030450598878791E-5</c:v>
                </c:pt>
                <c:pt idx="21">
                  <c:v>1.8292731422935905E-4</c:v>
                </c:pt>
                <c:pt idx="22">
                  <c:v>1.107796513606115E-4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F-4F48-BF5C-69AA4656405F}"/>
            </c:ext>
          </c:extLst>
        </c:ser>
        <c:ser>
          <c:idx val="1"/>
          <c:order val="2"/>
          <c:tx>
            <c:strRef>
              <c:f>'Contam Hub shop'!$A$136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shop'!$DN$136:$ER$136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BF-4F48-BF5C-69AA46564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3444096"/>
        <c:axId val="-1373436480"/>
      </c:lineChart>
      <c:catAx>
        <c:axId val="-1373441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29408"/>
        <c:crosses val="autoZero"/>
        <c:auto val="1"/>
        <c:lblAlgn val="ctr"/>
        <c:lblOffset val="100"/>
        <c:noMultiLvlLbl val="0"/>
      </c:catAx>
      <c:valAx>
        <c:axId val="-137342940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2.2250024562437715E-2"/>
              <c:y val="0.40341813042600444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41920"/>
        <c:crosses val="autoZero"/>
        <c:crossBetween val="between"/>
      </c:valAx>
      <c:catAx>
        <c:axId val="-1373444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3436480"/>
        <c:crosses val="autoZero"/>
        <c:auto val="1"/>
        <c:lblAlgn val="ctr"/>
        <c:lblOffset val="100"/>
        <c:noMultiLvlLbl val="0"/>
      </c:catAx>
      <c:valAx>
        <c:axId val="-137343648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66364899573356"/>
              <c:y val="0.35410846573172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440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7088186003953104E-2"/>
          <c:y val="0.88106384630915224"/>
          <c:w val="0.91962058165259297"/>
          <c:h val="0.11893615369084781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Oil Contam Hub in Aug'25</a:t>
            </a:r>
            <a:r>
              <a:rPr lang="en-US" baseline="0"/>
              <a:t> </a:t>
            </a:r>
            <a:r>
              <a:rPr lang="en-US"/>
              <a:t>(In-house Hub)</a:t>
            </a:r>
          </a:p>
        </c:rich>
      </c:tx>
      <c:layout>
        <c:manualLayout>
          <c:xMode val="edge"/>
          <c:yMode val="edge"/>
          <c:x val="0.38191724344696876"/>
          <c:y val="1.847395188361100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4468704360162153E-2"/>
          <c:y val="9.8314575084900047E-2"/>
          <c:w val="0.92966025661135065"/>
          <c:h val="0.71155033586903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shop'!$A$175</c:f>
              <c:strCache>
                <c:ptCount val="1"/>
                <c:pt idx="0">
                  <c:v>M225  : ALL SURFACE  OIL CONTAM  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shop'!$DN$175:$ER$175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6-434B-9F77-F4F14849B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3441376"/>
        <c:axId val="-1373440832"/>
      </c:barChart>
      <c:lineChart>
        <c:grouping val="standard"/>
        <c:varyColors val="0"/>
        <c:ser>
          <c:idx val="3"/>
          <c:order val="1"/>
          <c:tx>
            <c:strRef>
              <c:f>'Contam Hub shop'!$A$176</c:f>
              <c:strCache>
                <c:ptCount val="1"/>
                <c:pt idx="0">
                  <c:v>% YIELD NG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 w="38100"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 rot="-5400000" vert="horz"/>
              <a:lstStyle/>
              <a:p>
                <a:pPr>
                  <a:defRPr lang="en-US" sz="16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shop'!$DN$173:$ER$173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shop'!$DN$176:$ER$176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6-434B-9F77-F4F14849BC93}"/>
            </c:ext>
          </c:extLst>
        </c:ser>
        <c:ser>
          <c:idx val="1"/>
          <c:order val="2"/>
          <c:tx>
            <c:strRef>
              <c:f>'Contam Hub shop'!$A$178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shop'!$DN$178:$ER$178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C6-434B-9F77-F4F14849B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3433216"/>
        <c:axId val="-1373438656"/>
      </c:lineChart>
      <c:catAx>
        <c:axId val="-13734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40832"/>
        <c:crosses val="autoZero"/>
        <c:auto val="1"/>
        <c:lblAlgn val="ctr"/>
        <c:lblOffset val="100"/>
        <c:noMultiLvlLbl val="0"/>
      </c:catAx>
      <c:valAx>
        <c:axId val="-1373440832"/>
        <c:scaling>
          <c:orientation val="minMax"/>
          <c:max val="1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41376"/>
        <c:crosses val="autoZero"/>
        <c:crossBetween val="between"/>
        <c:majorUnit val="2"/>
        <c:minorUnit val="1"/>
      </c:valAx>
      <c:catAx>
        <c:axId val="-1373433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3438656"/>
        <c:crosses val="autoZero"/>
        <c:auto val="1"/>
        <c:lblAlgn val="ctr"/>
        <c:lblOffset val="100"/>
        <c:noMultiLvlLbl val="0"/>
      </c:catAx>
      <c:valAx>
        <c:axId val="-137343865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66362971021537"/>
              <c:y val="0.35410858509156884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321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1140374400588342E-2"/>
          <c:y val="0.88106388778553957"/>
          <c:w val="0.93461290994024404"/>
          <c:h val="0.11893611221445984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contam Hub in Jan'23-Aug'25 (In-house hub) </a:t>
            </a:r>
          </a:p>
        </c:rich>
      </c:tx>
      <c:layout>
        <c:manualLayout>
          <c:xMode val="edge"/>
          <c:yMode val="edge"/>
          <c:x val="0.31219772341317348"/>
          <c:y val="2.05314765921322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6371979140640921E-2"/>
          <c:y val="0.14503896156950041"/>
          <c:w val="0.93038538128457382"/>
          <c:h val="0.671888152970066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shop'!$A$48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strRef>
              <c:f>'Contam Hub shop'!$B$43:$DM$43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shop'!$B$48:$DM$48</c:f>
              <c:numCache>
                <c:formatCode>#,##0_);[Red]\-#,##0;* \-</c:formatCode>
                <c:ptCount val="32"/>
                <c:pt idx="0">
                  <c:v>478</c:v>
                </c:pt>
                <c:pt idx="1">
                  <c:v>1288</c:v>
                </c:pt>
                <c:pt idx="2">
                  <c:v>835</c:v>
                </c:pt>
                <c:pt idx="3">
                  <c:v>856</c:v>
                </c:pt>
                <c:pt idx="4">
                  <c:v>704</c:v>
                </c:pt>
                <c:pt idx="5">
                  <c:v>876</c:v>
                </c:pt>
                <c:pt idx="6">
                  <c:v>729</c:v>
                </c:pt>
                <c:pt idx="7">
                  <c:v>637</c:v>
                </c:pt>
                <c:pt idx="8">
                  <c:v>700</c:v>
                </c:pt>
                <c:pt idx="9">
                  <c:v>1236</c:v>
                </c:pt>
                <c:pt idx="10">
                  <c:v>1555</c:v>
                </c:pt>
                <c:pt idx="11">
                  <c:v>2043</c:v>
                </c:pt>
                <c:pt idx="12">
                  <c:v>1052</c:v>
                </c:pt>
                <c:pt idx="13">
                  <c:v>1729</c:v>
                </c:pt>
                <c:pt idx="14">
                  <c:v>1529</c:v>
                </c:pt>
                <c:pt idx="15">
                  <c:v>1264</c:v>
                </c:pt>
                <c:pt idx="16">
                  <c:v>1609</c:v>
                </c:pt>
                <c:pt idx="17">
                  <c:v>1055</c:v>
                </c:pt>
                <c:pt idx="18">
                  <c:v>1874</c:v>
                </c:pt>
                <c:pt idx="19">
                  <c:v>2270</c:v>
                </c:pt>
                <c:pt idx="20">
                  <c:v>2693</c:v>
                </c:pt>
                <c:pt idx="21">
                  <c:v>1922</c:v>
                </c:pt>
                <c:pt idx="22">
                  <c:v>1364</c:v>
                </c:pt>
                <c:pt idx="23">
                  <c:v>1639</c:v>
                </c:pt>
                <c:pt idx="24">
                  <c:v>1134</c:v>
                </c:pt>
                <c:pt idx="25">
                  <c:v>1673</c:v>
                </c:pt>
                <c:pt idx="26">
                  <c:v>2919</c:v>
                </c:pt>
                <c:pt idx="27">
                  <c:v>2582</c:v>
                </c:pt>
                <c:pt idx="28">
                  <c:v>2533</c:v>
                </c:pt>
                <c:pt idx="29">
                  <c:v>1369</c:v>
                </c:pt>
                <c:pt idx="30">
                  <c:v>2555</c:v>
                </c:pt>
                <c:pt idx="31">
                  <c:v>2613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A-46CD-839F-C01445DED40D}"/>
            </c:ext>
          </c:extLst>
        </c:ser>
        <c:ser>
          <c:idx val="1"/>
          <c:order val="1"/>
          <c:tx>
            <c:strRef>
              <c:f>'Contam Hub shop'!$A$49</c:f>
              <c:strCache>
                <c:ptCount val="1"/>
                <c:pt idx="0">
                  <c:v>M228  : ALL SURFACE  YELLOW CONTAM 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cat>
            <c:strRef>
              <c:f>'Contam Hub shop'!$B$43:$DM$43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shop'!$B$49:$DM$49</c:f>
              <c:numCache>
                <c:formatCode>#,##0_);[Red]\-#,##0;* \-</c:formatCode>
                <c:ptCount val="32"/>
                <c:pt idx="0">
                  <c:v>42</c:v>
                </c:pt>
                <c:pt idx="1">
                  <c:v>353</c:v>
                </c:pt>
                <c:pt idx="2">
                  <c:v>740</c:v>
                </c:pt>
                <c:pt idx="3">
                  <c:v>327</c:v>
                </c:pt>
                <c:pt idx="4">
                  <c:v>196</c:v>
                </c:pt>
                <c:pt idx="5">
                  <c:v>296</c:v>
                </c:pt>
                <c:pt idx="6">
                  <c:v>334</c:v>
                </c:pt>
                <c:pt idx="7">
                  <c:v>156</c:v>
                </c:pt>
                <c:pt idx="8">
                  <c:v>203</c:v>
                </c:pt>
                <c:pt idx="9">
                  <c:v>340</c:v>
                </c:pt>
                <c:pt idx="10">
                  <c:v>202</c:v>
                </c:pt>
                <c:pt idx="11">
                  <c:v>176</c:v>
                </c:pt>
                <c:pt idx="12">
                  <c:v>46</c:v>
                </c:pt>
                <c:pt idx="13">
                  <c:v>162</c:v>
                </c:pt>
                <c:pt idx="14">
                  <c:v>339</c:v>
                </c:pt>
                <c:pt idx="15">
                  <c:v>422</c:v>
                </c:pt>
                <c:pt idx="16">
                  <c:v>212</c:v>
                </c:pt>
                <c:pt idx="17">
                  <c:v>120</c:v>
                </c:pt>
                <c:pt idx="18">
                  <c:v>186</c:v>
                </c:pt>
                <c:pt idx="19">
                  <c:v>365</c:v>
                </c:pt>
                <c:pt idx="20">
                  <c:v>403</c:v>
                </c:pt>
                <c:pt idx="21">
                  <c:v>315</c:v>
                </c:pt>
                <c:pt idx="22">
                  <c:v>64</c:v>
                </c:pt>
                <c:pt idx="23">
                  <c:v>55</c:v>
                </c:pt>
                <c:pt idx="24">
                  <c:v>85</c:v>
                </c:pt>
                <c:pt idx="25">
                  <c:v>119</c:v>
                </c:pt>
                <c:pt idx="26">
                  <c:v>102</c:v>
                </c:pt>
                <c:pt idx="27">
                  <c:v>63</c:v>
                </c:pt>
                <c:pt idx="28">
                  <c:v>152</c:v>
                </c:pt>
                <c:pt idx="29">
                  <c:v>152</c:v>
                </c:pt>
                <c:pt idx="30">
                  <c:v>406</c:v>
                </c:pt>
                <c:pt idx="31">
                  <c:v>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2A-46CD-839F-C01445DED40D}"/>
            </c:ext>
          </c:extLst>
        </c:ser>
        <c:ser>
          <c:idx val="2"/>
          <c:order val="2"/>
          <c:tx>
            <c:strRef>
              <c:f>'Contam Hub shop'!$A$50</c:f>
              <c:strCache>
                <c:ptCount val="1"/>
                <c:pt idx="0">
                  <c:v>M225  : ALL SURFACE  OIL CONTAM  </c:v>
                </c:pt>
              </c:strCache>
            </c:strRef>
          </c:tx>
          <c:invertIfNegative val="0"/>
          <c:cat>
            <c:strRef>
              <c:f>'Contam Hub shop'!$B$43:$DM$43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shop'!$B$50:$DM$50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2A-46CD-839F-C01445DED40D}"/>
            </c:ext>
          </c:extLst>
        </c:ser>
        <c:ser>
          <c:idx val="5"/>
          <c:order val="3"/>
          <c:tx>
            <c:strRef>
              <c:f>'Contam Hub shop'!$A$51</c:f>
              <c:strCache>
                <c:ptCount val="1"/>
                <c:pt idx="0">
                  <c:v>M226  : ALL SURFACE  STICKY CONTAM  </c:v>
                </c:pt>
              </c:strCache>
            </c:strRef>
          </c:tx>
          <c:invertIfNegative val="0"/>
          <c:val>
            <c:numRef>
              <c:f>'Contam Hub shop'!$B$51:$DM$51</c:f>
              <c:numCache>
                <c:formatCode>#,##0_);[Red]\-#,##0;* \-</c:formatCode>
                <c:ptCount val="32"/>
                <c:pt idx="0">
                  <c:v>12</c:v>
                </c:pt>
                <c:pt idx="1">
                  <c:v>37</c:v>
                </c:pt>
                <c:pt idx="2">
                  <c:v>78</c:v>
                </c:pt>
                <c:pt idx="3">
                  <c:v>80</c:v>
                </c:pt>
                <c:pt idx="4">
                  <c:v>46</c:v>
                </c:pt>
                <c:pt idx="5">
                  <c:v>79</c:v>
                </c:pt>
                <c:pt idx="6">
                  <c:v>38</c:v>
                </c:pt>
                <c:pt idx="7">
                  <c:v>40</c:v>
                </c:pt>
                <c:pt idx="8">
                  <c:v>18</c:v>
                </c:pt>
                <c:pt idx="9">
                  <c:v>61</c:v>
                </c:pt>
                <c:pt idx="10">
                  <c:v>63</c:v>
                </c:pt>
                <c:pt idx="11">
                  <c:v>42</c:v>
                </c:pt>
                <c:pt idx="12">
                  <c:v>24</c:v>
                </c:pt>
                <c:pt idx="13">
                  <c:v>44</c:v>
                </c:pt>
                <c:pt idx="14">
                  <c:v>18</c:v>
                </c:pt>
                <c:pt idx="15">
                  <c:v>39</c:v>
                </c:pt>
                <c:pt idx="16">
                  <c:v>99</c:v>
                </c:pt>
                <c:pt idx="17">
                  <c:v>59</c:v>
                </c:pt>
                <c:pt idx="18">
                  <c:v>30</c:v>
                </c:pt>
                <c:pt idx="19">
                  <c:v>88</c:v>
                </c:pt>
                <c:pt idx="20">
                  <c:v>63</c:v>
                </c:pt>
                <c:pt idx="21">
                  <c:v>59</c:v>
                </c:pt>
                <c:pt idx="22">
                  <c:v>45</c:v>
                </c:pt>
                <c:pt idx="23">
                  <c:v>65</c:v>
                </c:pt>
                <c:pt idx="24">
                  <c:v>44</c:v>
                </c:pt>
                <c:pt idx="25">
                  <c:v>67</c:v>
                </c:pt>
                <c:pt idx="26">
                  <c:v>102</c:v>
                </c:pt>
                <c:pt idx="27">
                  <c:v>65</c:v>
                </c:pt>
                <c:pt idx="28">
                  <c:v>72</c:v>
                </c:pt>
                <c:pt idx="29">
                  <c:v>105</c:v>
                </c:pt>
                <c:pt idx="30">
                  <c:v>67</c:v>
                </c:pt>
                <c:pt idx="31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2A-46CD-839F-C01445DED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3438112"/>
        <c:axId val="-1373440288"/>
      </c:barChart>
      <c:lineChart>
        <c:grouping val="standard"/>
        <c:varyColors val="0"/>
        <c:ser>
          <c:idx val="3"/>
          <c:order val="4"/>
          <c:tx>
            <c:strRef>
              <c:f>'Contam Hub shop'!$A$46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 rot="-5400000" vert="horz"/>
              <a:lstStyle/>
              <a:p>
                <a:pPr>
                  <a:defRPr lang="en-US" sz="16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shop'!$B$43:$DM$43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shop'!$B$46:$DM$46</c:f>
              <c:numCache>
                <c:formatCode>0.00%</c:formatCode>
                <c:ptCount val="32"/>
                <c:pt idx="0">
                  <c:v>4.8994642822607157E-4</c:v>
                </c:pt>
                <c:pt idx="1">
                  <c:v>1.2714818294789804E-3</c:v>
                </c:pt>
                <c:pt idx="2">
                  <c:v>1.115816188509522E-3</c:v>
                </c:pt>
                <c:pt idx="3">
                  <c:v>9.1640539801235074E-4</c:v>
                </c:pt>
                <c:pt idx="4">
                  <c:v>6.9293571812605568E-4</c:v>
                </c:pt>
                <c:pt idx="5">
                  <c:v>1.0492801284613883E-3</c:v>
                </c:pt>
                <c:pt idx="6">
                  <c:v>1.0891802162927907E-3</c:v>
                </c:pt>
                <c:pt idx="7">
                  <c:v>6.7776310511511806E-4</c:v>
                </c:pt>
                <c:pt idx="8">
                  <c:v>7.2335599482262463E-4</c:v>
                </c:pt>
                <c:pt idx="9">
                  <c:v>8.1959333751224132E-4</c:v>
                </c:pt>
                <c:pt idx="10">
                  <c:v>7.5693300726988402E-4</c:v>
                </c:pt>
                <c:pt idx="11">
                  <c:v>8.044173577682666E-4</c:v>
                </c:pt>
                <c:pt idx="12">
                  <c:v>6.5753116387118251E-4</c:v>
                </c:pt>
                <c:pt idx="13">
                  <c:v>7.6559287155883806E-4</c:v>
                </c:pt>
                <c:pt idx="14">
                  <c:v>6.635051156139262E-4</c:v>
                </c:pt>
                <c:pt idx="15">
                  <c:v>5.8417307507352119E-4</c:v>
                </c:pt>
                <c:pt idx="16">
                  <c:v>5.3954984681842632E-4</c:v>
                </c:pt>
                <c:pt idx="17">
                  <c:v>3.732795939782802E-4</c:v>
                </c:pt>
                <c:pt idx="18">
                  <c:v>5.3452179608530557E-4</c:v>
                </c:pt>
                <c:pt idx="19">
                  <c:v>7.8415065368445699E-4</c:v>
                </c:pt>
                <c:pt idx="20">
                  <c:v>1.0590006506870095E-3</c:v>
                </c:pt>
                <c:pt idx="21">
                  <c:v>7.3655230644168888E-4</c:v>
                </c:pt>
                <c:pt idx="22">
                  <c:v>4.6255720337852035E-4</c:v>
                </c:pt>
                <c:pt idx="23">
                  <c:v>5.2850628919479559E-4</c:v>
                </c:pt>
                <c:pt idx="24">
                  <c:v>3.7171559254202548E-4</c:v>
                </c:pt>
                <c:pt idx="25">
                  <c:v>5.9828438172023976E-4</c:v>
                </c:pt>
                <c:pt idx="26">
                  <c:v>9.6988180050807771E-4</c:v>
                </c:pt>
                <c:pt idx="27">
                  <c:v>9.9619424390878677E-4</c:v>
                </c:pt>
                <c:pt idx="28">
                  <c:v>8.2684706748205729E-4</c:v>
                </c:pt>
                <c:pt idx="29">
                  <c:v>4.9536320542035799E-4</c:v>
                </c:pt>
                <c:pt idx="30">
                  <c:v>9.2042880796262111E-4</c:v>
                </c:pt>
                <c:pt idx="31">
                  <c:v>1.1974295566134019E-3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32A-46CD-839F-C01445DED40D}"/>
            </c:ext>
          </c:extLst>
        </c:ser>
        <c:ser>
          <c:idx val="4"/>
          <c:order val="5"/>
          <c:tx>
            <c:strRef>
              <c:f>'Contam Hub shop'!$A$52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shop'!$AL$52:$DM$52</c:f>
              <c:numCache>
                <c:formatCode>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32A-46CD-839F-C01445DED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3437568"/>
        <c:axId val="-1373439744"/>
      </c:lineChart>
      <c:catAx>
        <c:axId val="-13734381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40288"/>
        <c:crosses val="autoZero"/>
        <c:auto val="1"/>
        <c:lblAlgn val="ctr"/>
        <c:lblOffset val="100"/>
        <c:noMultiLvlLbl val="0"/>
      </c:catAx>
      <c:valAx>
        <c:axId val="-13734402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9.7041326330037248E-3"/>
              <c:y val="0.38353201398789566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8112"/>
        <c:crosses val="autoZero"/>
        <c:crossBetween val="between"/>
      </c:valAx>
      <c:catAx>
        <c:axId val="-1373437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3439744"/>
        <c:crosses val="autoZero"/>
        <c:auto val="1"/>
        <c:lblAlgn val="ctr"/>
        <c:lblOffset val="100"/>
        <c:noMultiLvlLbl val="0"/>
      </c:catAx>
      <c:valAx>
        <c:axId val="-1373439744"/>
        <c:scaling>
          <c:orientation val="minMax"/>
          <c:max val="1.0000000000000002E-2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75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2.7113573653080286E-2"/>
          <c:y val="0.90867605940948815"/>
          <c:w val="0.92676846911500399"/>
          <c:h val="9.1323940590512243E-2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Yellow Contam Hub Jan'23-Aug'25 (In-house hub)</a:t>
            </a:r>
          </a:p>
        </c:rich>
      </c:tx>
      <c:layout>
        <c:manualLayout>
          <c:xMode val="edge"/>
          <c:yMode val="edge"/>
          <c:x val="0.37303883213077133"/>
          <c:y val="7.937846526580633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3776848211595593E-2"/>
          <c:y val="0.14622759364381777"/>
          <c:w val="0.9277814642778146"/>
          <c:h val="0.659870801033910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shop'!$A$133</c:f>
              <c:strCache>
                <c:ptCount val="1"/>
                <c:pt idx="0">
                  <c:v>M228  : ALL SURFACE  YELLOW CONTAM 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cat>
            <c:strRef>
              <c:f>'Contam Hub shop'!$B$89:$DM$89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shop'!$B$133:$DM$133</c:f>
              <c:numCache>
                <c:formatCode>#,##0_);[Red]\-#,##0;* \-</c:formatCode>
                <c:ptCount val="32"/>
                <c:pt idx="0">
                  <c:v>42</c:v>
                </c:pt>
                <c:pt idx="1">
                  <c:v>353</c:v>
                </c:pt>
                <c:pt idx="2">
                  <c:v>740</c:v>
                </c:pt>
                <c:pt idx="3">
                  <c:v>327</c:v>
                </c:pt>
                <c:pt idx="4">
                  <c:v>196</c:v>
                </c:pt>
                <c:pt idx="5">
                  <c:v>296</c:v>
                </c:pt>
                <c:pt idx="6">
                  <c:v>334</c:v>
                </c:pt>
                <c:pt idx="7">
                  <c:v>156</c:v>
                </c:pt>
                <c:pt idx="8">
                  <c:v>203</c:v>
                </c:pt>
                <c:pt idx="9">
                  <c:v>340</c:v>
                </c:pt>
                <c:pt idx="10">
                  <c:v>202</c:v>
                </c:pt>
                <c:pt idx="11">
                  <c:v>176</c:v>
                </c:pt>
                <c:pt idx="12">
                  <c:v>46</c:v>
                </c:pt>
                <c:pt idx="13">
                  <c:v>162</c:v>
                </c:pt>
                <c:pt idx="14">
                  <c:v>339</c:v>
                </c:pt>
                <c:pt idx="15">
                  <c:v>422</c:v>
                </c:pt>
                <c:pt idx="16">
                  <c:v>212</c:v>
                </c:pt>
                <c:pt idx="17">
                  <c:v>120</c:v>
                </c:pt>
                <c:pt idx="18">
                  <c:v>186</c:v>
                </c:pt>
                <c:pt idx="19">
                  <c:v>365</c:v>
                </c:pt>
                <c:pt idx="20">
                  <c:v>403</c:v>
                </c:pt>
                <c:pt idx="21">
                  <c:v>315</c:v>
                </c:pt>
                <c:pt idx="22">
                  <c:v>64</c:v>
                </c:pt>
                <c:pt idx="23">
                  <c:v>55</c:v>
                </c:pt>
                <c:pt idx="24">
                  <c:v>85</c:v>
                </c:pt>
                <c:pt idx="25">
                  <c:v>119</c:v>
                </c:pt>
                <c:pt idx="26">
                  <c:v>102</c:v>
                </c:pt>
                <c:pt idx="27">
                  <c:v>63</c:v>
                </c:pt>
                <c:pt idx="28">
                  <c:v>152</c:v>
                </c:pt>
                <c:pt idx="29">
                  <c:v>152</c:v>
                </c:pt>
                <c:pt idx="30">
                  <c:v>406</c:v>
                </c:pt>
                <c:pt idx="31">
                  <c:v>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6-4C05-8A7B-6E6E6EC12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3432672"/>
        <c:axId val="-1373439200"/>
      </c:barChart>
      <c:lineChart>
        <c:grouping val="standard"/>
        <c:varyColors val="0"/>
        <c:ser>
          <c:idx val="3"/>
          <c:order val="1"/>
          <c:tx>
            <c:strRef>
              <c:f>'Contam Hub shop'!$A$134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 rot="-5400000" vert="horz"/>
              <a:lstStyle/>
              <a:p>
                <a:pPr>
                  <a:defRPr lang="en-US" sz="16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shop'!$B$131:$DM$131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shop'!$B$134:$DM$134</c:f>
              <c:numCache>
                <c:formatCode>0.00%</c:formatCode>
                <c:ptCount val="32"/>
                <c:pt idx="0">
                  <c:v>3.8679981175742495E-5</c:v>
                </c:pt>
                <c:pt idx="1">
                  <c:v>2.6748098081411206E-4</c:v>
                </c:pt>
                <c:pt idx="2">
                  <c:v>4.9921643258588045E-4</c:v>
                </c:pt>
                <c:pt idx="3">
                  <c:v>2.3726410542362526E-4</c:v>
                </c:pt>
                <c:pt idx="4">
                  <c:v>1.4356807690560984E-4</c:v>
                </c:pt>
                <c:pt idx="5">
                  <c:v>2.4807261823048797E-4</c:v>
                </c:pt>
                <c:pt idx="6">
                  <c:v>3.3041434354386199E-4</c:v>
                </c:pt>
                <c:pt idx="7">
                  <c:v>1.2692802448734504E-4</c:v>
                </c:pt>
                <c:pt idx="8">
                  <c:v>1.5943677193158828E-4</c:v>
                </c:pt>
                <c:pt idx="9">
                  <c:v>1.7022708292862678E-4</c:v>
                </c:pt>
                <c:pt idx="10">
                  <c:v>8.4011245861822294E-5</c:v>
                </c:pt>
                <c:pt idx="11">
                  <c:v>6.2617184859449322E-5</c:v>
                </c:pt>
                <c:pt idx="12">
                  <c:v>2.695760564890766E-5</c:v>
                </c:pt>
                <c:pt idx="13">
                  <c:v>6.4096147386321332E-5</c:v>
                </c:pt>
                <c:pt idx="14">
                  <c:v>1.1882104289124194E-4</c:v>
                </c:pt>
                <c:pt idx="15">
                  <c:v>1.4291074648175415E-4</c:v>
                </c:pt>
                <c:pt idx="16">
                  <c:v>5.9575295586201238E-5</c:v>
                </c:pt>
                <c:pt idx="17">
                  <c:v>3.6299474292863555E-5</c:v>
                </c:pt>
                <c:pt idx="18">
                  <c:v>4.7569882331036763E-5</c:v>
                </c:pt>
                <c:pt idx="19">
                  <c:v>1.051101684152871E-4</c:v>
                </c:pt>
                <c:pt idx="20">
                  <c:v>1.3509884844155266E-4</c:v>
                </c:pt>
                <c:pt idx="21">
                  <c:v>1.0105138350571951E-4</c:v>
                </c:pt>
                <c:pt idx="22">
                  <c:v>2.0097529542583368E-5</c:v>
                </c:pt>
                <c:pt idx="23">
                  <c:v>1.6525210861690595E-5</c:v>
                </c:pt>
                <c:pt idx="24">
                  <c:v>2.5016488809241621E-5</c:v>
                </c:pt>
                <c:pt idx="25">
                  <c:v>3.8297924381231054E-5</c:v>
                </c:pt>
                <c:pt idx="26">
                  <c:v>3.1677215386430969E-5</c:v>
                </c:pt>
                <c:pt idx="27">
                  <c:v>2.3158759175739327E-5</c:v>
                </c:pt>
                <c:pt idx="28">
                  <c:v>4.5586055225706454E-5</c:v>
                </c:pt>
                <c:pt idx="29">
                  <c:v>4.6307015512850196E-5</c:v>
                </c:pt>
                <c:pt idx="30">
                  <c:v>1.2341284545337654E-4</c:v>
                </c:pt>
                <c:pt idx="31">
                  <c:v>1.8044951171523977E-4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56-4C05-8A7B-6E6E6EC121C1}"/>
            </c:ext>
          </c:extLst>
        </c:ser>
        <c:ser>
          <c:idx val="1"/>
          <c:order val="2"/>
          <c:tx>
            <c:strRef>
              <c:f>'Contam Hub shop'!$A$136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shop'!$AL$136:$DM$136</c:f>
              <c:numCache>
                <c:formatCode>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56-4C05-8A7B-6E6E6EC12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3437024"/>
        <c:axId val="-1373443552"/>
      </c:lineChart>
      <c:catAx>
        <c:axId val="-1373432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9200"/>
        <c:crosses val="autoZero"/>
        <c:auto val="1"/>
        <c:lblAlgn val="ctr"/>
        <c:lblOffset val="100"/>
        <c:noMultiLvlLbl val="0"/>
      </c:catAx>
      <c:valAx>
        <c:axId val="-13734392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9.9431933263440068E-3"/>
              <c:y val="0.4513701098013638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2672"/>
        <c:crosses val="autoZero"/>
        <c:crossBetween val="between"/>
      </c:valAx>
      <c:catAx>
        <c:axId val="-137343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3443552"/>
        <c:crosses val="autoZero"/>
        <c:auto val="1"/>
        <c:lblAlgn val="ctr"/>
        <c:lblOffset val="100"/>
        <c:noMultiLvlLbl val="0"/>
      </c:catAx>
      <c:valAx>
        <c:axId val="-137344355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70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959271243609037E-2"/>
          <c:y val="0.88106384630915224"/>
          <c:w val="0.89451757151922873"/>
          <c:h val="0.11893615369084781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Oil Contam Hub in Jan'23-Aug'25 (In-house Hub)</a:t>
            </a:r>
          </a:p>
        </c:rich>
      </c:tx>
      <c:layout>
        <c:manualLayout>
          <c:xMode val="edge"/>
          <c:yMode val="edge"/>
          <c:x val="0.38022804470109434"/>
          <c:y val="2.545546147698388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4901922207198255E-2"/>
          <c:y val="0.15680484491967686"/>
          <c:w val="0.94607972052570466"/>
          <c:h val="0.64929358538353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shop'!$A$175</c:f>
              <c:strCache>
                <c:ptCount val="1"/>
                <c:pt idx="0">
                  <c:v>M225  : ALL SURFACE  OIL CONTAM  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'Contam Hub shop'!$B$89:$DM$89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shop'!$B$175:$DM$175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4-44B1-8D4C-C29CBFF2A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3433760"/>
        <c:axId val="-1373434848"/>
      </c:barChart>
      <c:lineChart>
        <c:grouping val="standard"/>
        <c:varyColors val="0"/>
        <c:ser>
          <c:idx val="3"/>
          <c:order val="1"/>
          <c:tx>
            <c:strRef>
              <c:f>'Contam Hub shop'!$A$176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 rot="-5400000" vert="horz"/>
              <a:lstStyle/>
              <a:p>
                <a:pPr>
                  <a:defRPr lang="en-US" sz="16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shop'!$B$173:$DM$173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shop'!$B$176:$DM$176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6.746168007917303E-7</c:v>
                </c:pt>
                <c:pt idx="3">
                  <c:v>0</c:v>
                </c:pt>
                <c:pt idx="4">
                  <c:v>0</c:v>
                </c:pt>
                <c:pt idx="5">
                  <c:v>8.3808316969759442E-7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2.4535318591111904E-6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4-44B1-8D4C-C29CBFF2AA79}"/>
            </c:ext>
          </c:extLst>
        </c:ser>
        <c:ser>
          <c:idx val="1"/>
          <c:order val="2"/>
          <c:tx>
            <c:strRef>
              <c:f>'Contam Hub shop'!$A$178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shop'!$AL$178:$DM$178</c:f>
              <c:numCache>
                <c:formatCode>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F4-44B1-8D4C-C29CBFF2A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3431584"/>
        <c:axId val="-1373434304"/>
      </c:lineChart>
      <c:catAx>
        <c:axId val="-1373433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4848"/>
        <c:crosses val="autoZero"/>
        <c:auto val="1"/>
        <c:lblAlgn val="ctr"/>
        <c:lblOffset val="100"/>
        <c:noMultiLvlLbl val="0"/>
      </c:catAx>
      <c:valAx>
        <c:axId val="-137343484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5.2586916940096842E-3"/>
              <c:y val="0.4298295328239988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3760"/>
        <c:crosses val="autoZero"/>
        <c:crossBetween val="between"/>
      </c:valAx>
      <c:catAx>
        <c:axId val="-137343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3434304"/>
        <c:crosses val="autoZero"/>
        <c:auto val="1"/>
        <c:lblAlgn val="ctr"/>
        <c:lblOffset val="100"/>
        <c:noMultiLvlLbl val="0"/>
      </c:catAx>
      <c:valAx>
        <c:axId val="-137343430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6920760251229165"/>
              <c:y val="0.39437953613898424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158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2733057258737677E-2"/>
          <c:y val="0.90848545120567215"/>
          <c:w val="0.88371396830490323"/>
          <c:h val="9.151458117403552E-2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Sticky Contam Hub in Aug'25 (In-house Hub)</a:t>
            </a:r>
          </a:p>
        </c:rich>
      </c:tx>
      <c:layout>
        <c:manualLayout>
          <c:xMode val="edge"/>
          <c:yMode val="edge"/>
          <c:x val="0.38191117008384001"/>
          <c:y val="1.8473951883610988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0717866427834032E-2"/>
          <c:y val="9.8314575084900047E-2"/>
          <c:w val="0.90662685142650412"/>
          <c:h val="0.71155033586903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shop'!$A$217</c:f>
              <c:strCache>
                <c:ptCount val="1"/>
                <c:pt idx="0">
                  <c:v>M225  : ALL SURFACE  STICKY CONTAM  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numRef>
              <c:f>'Contam Hub shop'!$DN$215:$ER$215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shop'!$DN$217:$ER$217</c:f>
              <c:numCache>
                <c:formatCode>#,##0_);[Red]\-#,##0;* \-</c:formatCode>
                <c:ptCount val="31"/>
                <c:pt idx="0">
                  <c:v>13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11</c:v>
                </c:pt>
                <c:pt idx="6">
                  <c:v>1</c:v>
                </c:pt>
                <c:pt idx="7">
                  <c:v>11</c:v>
                </c:pt>
                <c:pt idx="8">
                  <c:v>6</c:v>
                </c:pt>
                <c:pt idx="9">
                  <c:v>0</c:v>
                </c:pt>
                <c:pt idx="10">
                  <c:v>22</c:v>
                </c:pt>
                <c:pt idx="11">
                  <c:v>2</c:v>
                </c:pt>
                <c:pt idx="12">
                  <c:v>40</c:v>
                </c:pt>
                <c:pt idx="13">
                  <c:v>25</c:v>
                </c:pt>
                <c:pt idx="14">
                  <c:v>4</c:v>
                </c:pt>
                <c:pt idx="15">
                  <c:v>7</c:v>
                </c:pt>
                <c:pt idx="16">
                  <c:v>0</c:v>
                </c:pt>
                <c:pt idx="17">
                  <c:v>3</c:v>
                </c:pt>
                <c:pt idx="18">
                  <c:v>19</c:v>
                </c:pt>
                <c:pt idx="19">
                  <c:v>1</c:v>
                </c:pt>
                <c:pt idx="20">
                  <c:v>11</c:v>
                </c:pt>
                <c:pt idx="21">
                  <c:v>3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B-4357-B7A4-B51C4EF61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3431040"/>
        <c:axId val="-1372532832"/>
      </c:barChart>
      <c:lineChart>
        <c:grouping val="standard"/>
        <c:varyColors val="0"/>
        <c:ser>
          <c:idx val="3"/>
          <c:order val="1"/>
          <c:tx>
            <c:strRef>
              <c:f>'Contam Hub shop'!$A$218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noFill/>
            </c:spPr>
            <c:txPr>
              <a:bodyPr rot="-5400000" vert="horz"/>
              <a:lstStyle/>
              <a:p>
                <a:pPr>
                  <a:defRPr lang="en-US" sz="16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shop'!$DN$215:$ER$215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shop'!$DN$218:$ER$218</c:f>
              <c:numCache>
                <c:formatCode>0.00%</c:formatCode>
                <c:ptCount val="31"/>
                <c:pt idx="0">
                  <c:v>5.6629581550953555E-5</c:v>
                </c:pt>
                <c:pt idx="1">
                  <c:v>8.8394664498050891E-6</c:v>
                </c:pt>
                <c:pt idx="2">
                  <c:v>0</c:v>
                </c:pt>
                <c:pt idx="3">
                  <c:v>1.2488604148714298E-5</c:v>
                </c:pt>
                <c:pt idx="4">
                  <c:v>2.9767663387262418E-5</c:v>
                </c:pt>
                <c:pt idx="5">
                  <c:v>8.8299511944515795E-5</c:v>
                </c:pt>
                <c:pt idx="6">
                  <c:v>8.1360344967862663E-6</c:v>
                </c:pt>
                <c:pt idx="7">
                  <c:v>8.5122189033166699E-5</c:v>
                </c:pt>
                <c:pt idx="8">
                  <c:v>4.7639842788518799E-5</c:v>
                </c:pt>
                <c:pt idx="9">
                  <c:v>0</c:v>
                </c:pt>
                <c:pt idx="10">
                  <c:v>1.1698456335511728E-4</c:v>
                </c:pt>
                <c:pt idx="11">
                  <c:v>1.8722735017131301E-5</c:v>
                </c:pt>
                <c:pt idx="12">
                  <c:v>3.3957010424802203E-4</c:v>
                </c:pt>
                <c:pt idx="13">
                  <c:v>2.2140744283259827E-4</c:v>
                </c:pt>
                <c:pt idx="14">
                  <c:v>3.1203925453822089E-5</c:v>
                </c:pt>
                <c:pt idx="15">
                  <c:v>5.6823255323121384E-5</c:v>
                </c:pt>
                <c:pt idx="16">
                  <c:v>0</c:v>
                </c:pt>
                <c:pt idx="17">
                  <c:v>1.5495547612652632E-5</c:v>
                </c:pt>
                <c:pt idx="18">
                  <c:v>1.4568094339911978E-4</c:v>
                </c:pt>
                <c:pt idx="19">
                  <c:v>8.0572386231790633E-6</c:v>
                </c:pt>
                <c:pt idx="20">
                  <c:v>8.0190708083952383E-5</c:v>
                </c:pt>
                <c:pt idx="21">
                  <c:v>2.3860084464699004E-5</c:v>
                </c:pt>
                <c:pt idx="22">
                  <c:v>1.5825664480087356E-5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B-4357-B7A4-B51C4EF61148}"/>
            </c:ext>
          </c:extLst>
        </c:ser>
        <c:ser>
          <c:idx val="1"/>
          <c:order val="2"/>
          <c:tx>
            <c:strRef>
              <c:f>'Contam Hub shop'!$A$220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shop'!$DN$220:$ER$220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6B-4357-B7A4-B51C4EF61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2528480"/>
        <c:axId val="-1372521952"/>
      </c:lineChart>
      <c:catAx>
        <c:axId val="-137343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32832"/>
        <c:crossesAt val="0"/>
        <c:auto val="1"/>
        <c:lblAlgn val="ctr"/>
        <c:lblOffset val="100"/>
        <c:noMultiLvlLbl val="0"/>
      </c:catAx>
      <c:valAx>
        <c:axId val="-13725328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3431040"/>
        <c:crosses val="autoZero"/>
        <c:crossBetween val="between"/>
      </c:valAx>
      <c:catAx>
        <c:axId val="-1372528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2521952"/>
        <c:crosses val="autoZero"/>
        <c:auto val="1"/>
        <c:lblAlgn val="ctr"/>
        <c:lblOffset val="100"/>
        <c:noMultiLvlLbl val="0"/>
      </c:catAx>
      <c:valAx>
        <c:axId val="-137252195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66362356881065"/>
              <c:y val="0.35410858509156884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848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950626014742184E-2"/>
          <c:y val="0.88106388778553957"/>
          <c:w val="0.91923266183427221"/>
          <c:h val="0.11893611221445984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Sticky Contam Hub  in Jan'23-Aug'25 (In-house Hub)</a:t>
            </a:r>
          </a:p>
        </c:rich>
      </c:tx>
      <c:layout>
        <c:manualLayout>
          <c:xMode val="edge"/>
          <c:yMode val="edge"/>
          <c:x val="0.35600761828795341"/>
          <c:y val="1.556422657850261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8156216588106665E-2"/>
          <c:y val="0.15680484491967686"/>
          <c:w val="0.93372811615389828"/>
          <c:h val="0.64929358538353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shop'!$A$217</c:f>
              <c:strCache>
                <c:ptCount val="1"/>
                <c:pt idx="0">
                  <c:v>M225  : ALL SURFACE  STICKY CONTAM  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strRef>
              <c:f>'Contam Hub shop'!$B$215:$DM$215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shop'!$B$217:$DM$217</c:f>
              <c:numCache>
                <c:formatCode>#,##0_);[Red]\-#,##0;* \-</c:formatCode>
                <c:ptCount val="32"/>
                <c:pt idx="0">
                  <c:v>12</c:v>
                </c:pt>
                <c:pt idx="1">
                  <c:v>37</c:v>
                </c:pt>
                <c:pt idx="2">
                  <c:v>78</c:v>
                </c:pt>
                <c:pt idx="3">
                  <c:v>80</c:v>
                </c:pt>
                <c:pt idx="4">
                  <c:v>46</c:v>
                </c:pt>
                <c:pt idx="5">
                  <c:v>79</c:v>
                </c:pt>
                <c:pt idx="6">
                  <c:v>38</c:v>
                </c:pt>
                <c:pt idx="7">
                  <c:v>40</c:v>
                </c:pt>
                <c:pt idx="8">
                  <c:v>18</c:v>
                </c:pt>
                <c:pt idx="9">
                  <c:v>61</c:v>
                </c:pt>
                <c:pt idx="10">
                  <c:v>63</c:v>
                </c:pt>
                <c:pt idx="11">
                  <c:v>42</c:v>
                </c:pt>
                <c:pt idx="12">
                  <c:v>24</c:v>
                </c:pt>
                <c:pt idx="13">
                  <c:v>44</c:v>
                </c:pt>
                <c:pt idx="14">
                  <c:v>18</c:v>
                </c:pt>
                <c:pt idx="15">
                  <c:v>39</c:v>
                </c:pt>
                <c:pt idx="16">
                  <c:v>99</c:v>
                </c:pt>
                <c:pt idx="17">
                  <c:v>59</c:v>
                </c:pt>
                <c:pt idx="18">
                  <c:v>30</c:v>
                </c:pt>
                <c:pt idx="19">
                  <c:v>88</c:v>
                </c:pt>
                <c:pt idx="20">
                  <c:v>63</c:v>
                </c:pt>
                <c:pt idx="21">
                  <c:v>59</c:v>
                </c:pt>
                <c:pt idx="22">
                  <c:v>45</c:v>
                </c:pt>
                <c:pt idx="23">
                  <c:v>65</c:v>
                </c:pt>
                <c:pt idx="24">
                  <c:v>44</c:v>
                </c:pt>
                <c:pt idx="25">
                  <c:v>67</c:v>
                </c:pt>
                <c:pt idx="26">
                  <c:v>102</c:v>
                </c:pt>
                <c:pt idx="27">
                  <c:v>65</c:v>
                </c:pt>
                <c:pt idx="28">
                  <c:v>72</c:v>
                </c:pt>
                <c:pt idx="29">
                  <c:v>105</c:v>
                </c:pt>
                <c:pt idx="30">
                  <c:v>67</c:v>
                </c:pt>
                <c:pt idx="31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2-47FF-8AAF-C866B55C6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2524672"/>
        <c:axId val="-1372536096"/>
      </c:barChart>
      <c:lineChart>
        <c:grouping val="standard"/>
        <c:varyColors val="0"/>
        <c:ser>
          <c:idx val="3"/>
          <c:order val="1"/>
          <c:tx>
            <c:strRef>
              <c:f>'Contam Hub shop'!$A$218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 rot="-5400000" vert="horz"/>
              <a:lstStyle/>
              <a:p>
                <a:pPr>
                  <a:defRPr lang="en-US" sz="16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shop'!$B$173:$DM$173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shop'!$B$218:$DM$218</c:f>
              <c:numCache>
                <c:formatCode>0.00%</c:formatCode>
                <c:ptCount val="32"/>
                <c:pt idx="0">
                  <c:v>1.1051423193069283E-5</c:v>
                </c:pt>
                <c:pt idx="1">
                  <c:v>2.8036250113660472E-5</c:v>
                </c:pt>
                <c:pt idx="2">
                  <c:v>5.2620110461754965E-5</c:v>
                </c:pt>
                <c:pt idx="3">
                  <c:v>5.8046264323822696E-5</c:v>
                </c:pt>
                <c:pt idx="4">
                  <c:v>3.3694548661520682E-5</c:v>
                </c:pt>
                <c:pt idx="5">
                  <c:v>6.620857040610996E-5</c:v>
                </c:pt>
                <c:pt idx="6">
                  <c:v>3.7592051061876517E-5</c:v>
                </c:pt>
                <c:pt idx="7">
                  <c:v>3.2545647304447444E-5</c:v>
                </c:pt>
                <c:pt idx="8">
                  <c:v>1.4137250713145759E-5</c:v>
                </c:pt>
                <c:pt idx="9">
                  <c:v>3.0540741348959511E-5</c:v>
                </c:pt>
                <c:pt idx="10">
                  <c:v>2.6201527174726756E-5</c:v>
                </c:pt>
                <c:pt idx="11">
                  <c:v>1.4942737296004952E-5</c:v>
                </c:pt>
                <c:pt idx="12">
                  <c:v>1.4064837729864866E-5</c:v>
                </c:pt>
                <c:pt idx="13">
                  <c:v>1.7408830154309498E-5</c:v>
                </c:pt>
                <c:pt idx="14">
                  <c:v>6.3090819234287757E-6</c:v>
                </c:pt>
                <c:pt idx="15">
                  <c:v>1.3207391262531782E-5</c:v>
                </c:pt>
                <c:pt idx="16">
                  <c:v>2.7820538976575106E-5</c:v>
                </c:pt>
                <c:pt idx="17">
                  <c:v>1.7847241527324579E-5</c:v>
                </c:pt>
                <c:pt idx="18">
                  <c:v>7.672561666296252E-6</c:v>
                </c:pt>
                <c:pt idx="19">
                  <c:v>2.5341629645329494E-5</c:v>
                </c:pt>
                <c:pt idx="20">
                  <c:v>2.1119671096322128E-5</c:v>
                </c:pt>
                <c:pt idx="21">
                  <c:v>1.8927084529642702E-5</c:v>
                </c:pt>
                <c:pt idx="22">
                  <c:v>1.413107545962893E-5</c:v>
                </c:pt>
                <c:pt idx="23">
                  <c:v>1.9529794654725247E-5</c:v>
                </c:pt>
                <c:pt idx="24">
                  <c:v>1.2949711854195662E-5</c:v>
                </c:pt>
                <c:pt idx="25">
                  <c:v>2.1562696920525048E-5</c:v>
                </c:pt>
                <c:pt idx="26">
                  <c:v>3.1677215386430969E-5</c:v>
                </c:pt>
                <c:pt idx="27">
                  <c:v>2.3893957879731049E-5</c:v>
                </c:pt>
                <c:pt idx="28">
                  <c:v>2.1593394580597794E-5</c:v>
                </c:pt>
                <c:pt idx="29">
                  <c:v>3.198839887400836E-5</c:v>
                </c:pt>
                <c:pt idx="30">
                  <c:v>2.0366159225064602E-5</c:v>
                </c:pt>
                <c:pt idx="31">
                  <c:v>6.8258567811800965E-5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2-47FF-8AAF-C866B55C6D0A}"/>
            </c:ext>
          </c:extLst>
        </c:ser>
        <c:ser>
          <c:idx val="1"/>
          <c:order val="2"/>
          <c:tx>
            <c:strRef>
              <c:f>'Contam Hub shop'!$A$220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shop'!$AL$220:$DM$220</c:f>
              <c:numCache>
                <c:formatCode>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2-47FF-8AAF-C866B55C6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2523040"/>
        <c:axId val="-1372524128"/>
      </c:lineChart>
      <c:catAx>
        <c:axId val="-1372524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36096"/>
        <c:crosses val="autoZero"/>
        <c:auto val="1"/>
        <c:lblAlgn val="ctr"/>
        <c:lblOffset val="100"/>
        <c:noMultiLvlLbl val="0"/>
      </c:catAx>
      <c:valAx>
        <c:axId val="-13725360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4672"/>
        <c:crosses val="autoZero"/>
        <c:crossBetween val="between"/>
      </c:valAx>
      <c:catAx>
        <c:axId val="-1372523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2524128"/>
        <c:crosses val="autoZero"/>
        <c:auto val="1"/>
        <c:lblAlgn val="ctr"/>
        <c:lblOffset val="100"/>
        <c:noMultiLvlLbl val="0"/>
      </c:catAx>
      <c:valAx>
        <c:axId val="-137252412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30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2620427218328431E-2"/>
          <c:y val="0.90848540074923856"/>
          <c:w val="0.88079724494071965"/>
          <c:h val="9.1514599250761317E-2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all-In house on Jan'23</a:t>
            </a:r>
            <a:r>
              <a:rPr lang="en-US" baseline="0"/>
              <a:t> - Aug'25 </a:t>
            </a:r>
            <a:endParaRPr lang="en-US"/>
          </a:p>
        </c:rich>
      </c:tx>
      <c:layout>
        <c:manualLayout>
          <c:xMode val="edge"/>
          <c:yMode val="edge"/>
          <c:x val="0.21367737431139058"/>
          <c:y val="1.8285780453913849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4652541214456408E-2"/>
          <c:y val="0.112536635210675"/>
          <c:w val="0.90300200167305023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Summary!$A$27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Summary!$N$22:$DM$22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Summary!$N$27:$DM$27</c:f>
              <c:numCache>
                <c:formatCode>_-* #,##0_-;\-* #,##0_-;_-* "-"??_-;_-@_-</c:formatCode>
                <c:ptCount val="32"/>
                <c:pt idx="0">
                  <c:v>478</c:v>
                </c:pt>
                <c:pt idx="1">
                  <c:v>1288</c:v>
                </c:pt>
                <c:pt idx="2">
                  <c:v>835</c:v>
                </c:pt>
                <c:pt idx="3">
                  <c:v>856</c:v>
                </c:pt>
                <c:pt idx="4">
                  <c:v>704</c:v>
                </c:pt>
                <c:pt idx="5">
                  <c:v>876</c:v>
                </c:pt>
                <c:pt idx="6">
                  <c:v>729</c:v>
                </c:pt>
                <c:pt idx="7">
                  <c:v>637</c:v>
                </c:pt>
                <c:pt idx="8">
                  <c:v>700</c:v>
                </c:pt>
                <c:pt idx="9">
                  <c:v>1236</c:v>
                </c:pt>
                <c:pt idx="10">
                  <c:v>1555</c:v>
                </c:pt>
                <c:pt idx="11">
                  <c:v>2043</c:v>
                </c:pt>
                <c:pt idx="12">
                  <c:v>1052</c:v>
                </c:pt>
                <c:pt idx="13">
                  <c:v>1729</c:v>
                </c:pt>
                <c:pt idx="14">
                  <c:v>1529</c:v>
                </c:pt>
                <c:pt idx="15">
                  <c:v>1264</c:v>
                </c:pt>
                <c:pt idx="16">
                  <c:v>1609</c:v>
                </c:pt>
                <c:pt idx="17">
                  <c:v>1055</c:v>
                </c:pt>
                <c:pt idx="18">
                  <c:v>1874</c:v>
                </c:pt>
                <c:pt idx="19">
                  <c:v>2270</c:v>
                </c:pt>
                <c:pt idx="20">
                  <c:v>2693</c:v>
                </c:pt>
                <c:pt idx="21">
                  <c:v>1922</c:v>
                </c:pt>
                <c:pt idx="22">
                  <c:v>1364</c:v>
                </c:pt>
                <c:pt idx="23">
                  <c:v>1639</c:v>
                </c:pt>
                <c:pt idx="24">
                  <c:v>1134</c:v>
                </c:pt>
                <c:pt idx="25">
                  <c:v>1673</c:v>
                </c:pt>
                <c:pt idx="26">
                  <c:v>2919</c:v>
                </c:pt>
                <c:pt idx="27">
                  <c:v>2582</c:v>
                </c:pt>
                <c:pt idx="28">
                  <c:v>2533</c:v>
                </c:pt>
                <c:pt idx="29">
                  <c:v>1369</c:v>
                </c:pt>
                <c:pt idx="30">
                  <c:v>2555</c:v>
                </c:pt>
                <c:pt idx="31">
                  <c:v>2613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B-4255-ADC3-08E1C43004FF}"/>
            </c:ext>
          </c:extLst>
        </c:ser>
        <c:ser>
          <c:idx val="1"/>
          <c:order val="1"/>
          <c:tx>
            <c:strRef>
              <c:f>Summary!$A$28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Summary!$N$22:$DM$22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Summary!$N$28:$BD$28</c:f>
            </c:numRef>
          </c:val>
          <c:extLst>
            <c:ext xmlns:c16="http://schemas.microsoft.com/office/drawing/2014/chart" uri="{C3380CC4-5D6E-409C-BE32-E72D297353CC}">
              <c16:uniqueId val="{00000001-702B-4255-ADC3-08E1C43004FF}"/>
            </c:ext>
          </c:extLst>
        </c:ser>
        <c:ser>
          <c:idx val="2"/>
          <c:order val="2"/>
          <c:tx>
            <c:strRef>
              <c:f>Summary!$A$29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Summary!$N$22:$DM$22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Summary!$N$29:$BD$29</c:f>
            </c:numRef>
          </c:val>
          <c:extLst>
            <c:ext xmlns:c16="http://schemas.microsoft.com/office/drawing/2014/chart" uri="{C3380CC4-5D6E-409C-BE32-E72D297353CC}">
              <c16:uniqueId val="{00000002-702B-4255-ADC3-08E1C43004FF}"/>
            </c:ext>
          </c:extLst>
        </c:ser>
        <c:ser>
          <c:idx val="3"/>
          <c:order val="3"/>
          <c:tx>
            <c:strRef>
              <c:f>Summary!$A$30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Summary!$N$22:$DM$22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Summary!$N$30:$BD$30</c:f>
            </c:numRef>
          </c:val>
          <c:extLst>
            <c:ext xmlns:c16="http://schemas.microsoft.com/office/drawing/2014/chart" uri="{C3380CC4-5D6E-409C-BE32-E72D297353CC}">
              <c16:uniqueId val="{00000003-702B-4255-ADC3-08E1C4300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2527936"/>
        <c:axId val="-1372522496"/>
      </c:barChart>
      <c:lineChart>
        <c:grouping val="standard"/>
        <c:varyColors val="0"/>
        <c:ser>
          <c:idx val="4"/>
          <c:order val="4"/>
          <c:tx>
            <c:strRef>
              <c:f>Summary!$A$25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Summary!$N$22:$DM$22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Summary!$N$25:$DM$25</c:f>
              <c:numCache>
                <c:formatCode>0.00%</c:formatCode>
                <c:ptCount val="32"/>
                <c:pt idx="0">
                  <c:v>4.8994642822607157E-4</c:v>
                </c:pt>
                <c:pt idx="1">
                  <c:v>1.2714818294789804E-3</c:v>
                </c:pt>
                <c:pt idx="2">
                  <c:v>1.115816188509522E-3</c:v>
                </c:pt>
                <c:pt idx="3">
                  <c:v>9.1640539801235074E-4</c:v>
                </c:pt>
                <c:pt idx="4">
                  <c:v>6.9293571812605568E-4</c:v>
                </c:pt>
                <c:pt idx="5">
                  <c:v>1.0492801284613883E-3</c:v>
                </c:pt>
                <c:pt idx="6">
                  <c:v>1.0891802162927907E-3</c:v>
                </c:pt>
                <c:pt idx="7">
                  <c:v>6.7776310511511806E-4</c:v>
                </c:pt>
                <c:pt idx="8">
                  <c:v>7.2335599482262463E-4</c:v>
                </c:pt>
                <c:pt idx="9">
                  <c:v>8.1959333751224132E-4</c:v>
                </c:pt>
                <c:pt idx="10">
                  <c:v>7.5693300726988402E-4</c:v>
                </c:pt>
                <c:pt idx="11">
                  <c:v>8.044173577682666E-4</c:v>
                </c:pt>
                <c:pt idx="12">
                  <c:v>6.5753116387118251E-4</c:v>
                </c:pt>
                <c:pt idx="13">
                  <c:v>7.6559287155883806E-4</c:v>
                </c:pt>
                <c:pt idx="14">
                  <c:v>6.635051156139262E-4</c:v>
                </c:pt>
                <c:pt idx="15">
                  <c:v>5.8417307507352119E-4</c:v>
                </c:pt>
                <c:pt idx="16">
                  <c:v>5.3954984681842632E-4</c:v>
                </c:pt>
                <c:pt idx="17">
                  <c:v>3.732795939782802E-4</c:v>
                </c:pt>
                <c:pt idx="18">
                  <c:v>5.3452179608530557E-4</c:v>
                </c:pt>
                <c:pt idx="19">
                  <c:v>7.8415065368445699E-4</c:v>
                </c:pt>
                <c:pt idx="20">
                  <c:v>1.0590006506870095E-3</c:v>
                </c:pt>
                <c:pt idx="21">
                  <c:v>7.3655230644168888E-4</c:v>
                </c:pt>
                <c:pt idx="22">
                  <c:v>4.6255720337852035E-4</c:v>
                </c:pt>
                <c:pt idx="23">
                  <c:v>5.2850628919479559E-4</c:v>
                </c:pt>
                <c:pt idx="24">
                  <c:v>3.7171559254202548E-4</c:v>
                </c:pt>
                <c:pt idx="25">
                  <c:v>5.9828438172023976E-4</c:v>
                </c:pt>
                <c:pt idx="26">
                  <c:v>9.6988180050807771E-4</c:v>
                </c:pt>
                <c:pt idx="27">
                  <c:v>9.9619424390878677E-4</c:v>
                </c:pt>
                <c:pt idx="28">
                  <c:v>8.2684706748205729E-4</c:v>
                </c:pt>
                <c:pt idx="29">
                  <c:v>4.9536320542035799E-4</c:v>
                </c:pt>
                <c:pt idx="30">
                  <c:v>9.2042880796262111E-4</c:v>
                </c:pt>
                <c:pt idx="31">
                  <c:v>1.1974295566134019E-3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2B-4255-ADC3-08E1C43004FF}"/>
            </c:ext>
          </c:extLst>
        </c:ser>
        <c:ser>
          <c:idx val="5"/>
          <c:order val="5"/>
          <c:tx>
            <c:strRef>
              <c:f>Summary!$A$31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Summary!$AL$31:$DM$31</c:f>
              <c:numCache>
                <c:formatCode>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2B-4255-ADC3-08E1C4300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2523584"/>
        <c:axId val="-1372526304"/>
      </c:lineChart>
      <c:catAx>
        <c:axId val="-137252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2496"/>
        <c:crosses val="autoZero"/>
        <c:auto val="1"/>
        <c:lblAlgn val="ctr"/>
        <c:lblOffset val="100"/>
        <c:noMultiLvlLbl val="0"/>
      </c:catAx>
      <c:valAx>
        <c:axId val="-13725224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7936"/>
        <c:crosses val="autoZero"/>
        <c:crossBetween val="between"/>
      </c:valAx>
      <c:catAx>
        <c:axId val="-1372523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2526304"/>
        <c:crosses val="autoZero"/>
        <c:auto val="1"/>
        <c:lblAlgn val="ctr"/>
        <c:lblOffset val="100"/>
        <c:noMultiLvlLbl val="0"/>
      </c:catAx>
      <c:valAx>
        <c:axId val="-137252630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358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689276585529E-2"/>
          <c:y val="0.88283300157950062"/>
          <c:w val="0.87223507828603031"/>
          <c:h val="0.1171670481790234"/>
        </c:manualLayout>
      </c:layout>
      <c:overlay val="0"/>
      <c:txPr>
        <a:bodyPr/>
        <a:lstStyle/>
        <a:p>
          <a:pPr>
            <a:defRPr lang="en-US" sz="9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7" l="0.2" r="0.22" t="0.17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all-In house on</a:t>
            </a:r>
            <a:r>
              <a:rPr lang="en-US" baseline="0"/>
              <a:t>  Aug'25</a:t>
            </a:r>
            <a:endParaRPr lang="en-US"/>
          </a:p>
        </c:rich>
      </c:tx>
      <c:layout>
        <c:manualLayout>
          <c:xMode val="edge"/>
          <c:yMode val="edge"/>
          <c:x val="0.35922291233199993"/>
          <c:y val="1.7646812702080496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3899007925798365E-2"/>
          <c:y val="0.12775716568514928"/>
          <c:w val="0.899688757423468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Summary!$A$27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Summary!$DN$22:$ER$22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Summary!$DN$27:$ER$27</c:f>
              <c:numCache>
                <c:formatCode>_-* #,##0_-;\-* #,##0_-;_-* "-"??_-;_-@_-</c:formatCode>
                <c:ptCount val="31"/>
                <c:pt idx="0">
                  <c:v>443</c:v>
                </c:pt>
                <c:pt idx="1">
                  <c:v>85</c:v>
                </c:pt>
                <c:pt idx="2">
                  <c:v>0</c:v>
                </c:pt>
                <c:pt idx="3">
                  <c:v>117</c:v>
                </c:pt>
                <c:pt idx="4">
                  <c:v>158</c:v>
                </c:pt>
                <c:pt idx="5">
                  <c:v>68</c:v>
                </c:pt>
                <c:pt idx="6">
                  <c:v>118</c:v>
                </c:pt>
                <c:pt idx="7">
                  <c:v>144</c:v>
                </c:pt>
                <c:pt idx="8">
                  <c:v>99</c:v>
                </c:pt>
                <c:pt idx="9">
                  <c:v>0</c:v>
                </c:pt>
                <c:pt idx="10">
                  <c:v>139</c:v>
                </c:pt>
                <c:pt idx="11">
                  <c:v>96</c:v>
                </c:pt>
                <c:pt idx="12">
                  <c:v>126</c:v>
                </c:pt>
                <c:pt idx="13">
                  <c:v>220</c:v>
                </c:pt>
                <c:pt idx="14">
                  <c:v>82</c:v>
                </c:pt>
                <c:pt idx="15">
                  <c:v>81</c:v>
                </c:pt>
                <c:pt idx="16">
                  <c:v>0</c:v>
                </c:pt>
                <c:pt idx="17">
                  <c:v>106</c:v>
                </c:pt>
                <c:pt idx="18">
                  <c:v>114</c:v>
                </c:pt>
                <c:pt idx="19">
                  <c:v>122</c:v>
                </c:pt>
                <c:pt idx="20">
                  <c:v>105</c:v>
                </c:pt>
                <c:pt idx="21">
                  <c:v>52</c:v>
                </c:pt>
                <c:pt idx="22">
                  <c:v>138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4-4348-9506-017899AE58B2}"/>
            </c:ext>
          </c:extLst>
        </c:ser>
        <c:ser>
          <c:idx val="1"/>
          <c:order val="1"/>
          <c:tx>
            <c:strRef>
              <c:f>Summary!$A$28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Summary!$DN$22:$ER$22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Summary!$DN$28:$ER$28</c:f>
              <c:numCache>
                <c:formatCode>_-* #,##0_-;\-* #,##0_-;_-* "-"??_-;_-@_-</c:formatCode>
                <c:ptCount val="31"/>
                <c:pt idx="0">
                  <c:v>51</c:v>
                </c:pt>
                <c:pt idx="1">
                  <c:v>26</c:v>
                </c:pt>
                <c:pt idx="2">
                  <c:v>0</c:v>
                </c:pt>
                <c:pt idx="3">
                  <c:v>75</c:v>
                </c:pt>
                <c:pt idx="4">
                  <c:v>33</c:v>
                </c:pt>
                <c:pt idx="5">
                  <c:v>16</c:v>
                </c:pt>
                <c:pt idx="6">
                  <c:v>55</c:v>
                </c:pt>
                <c:pt idx="7">
                  <c:v>31</c:v>
                </c:pt>
                <c:pt idx="8">
                  <c:v>26</c:v>
                </c:pt>
                <c:pt idx="9">
                  <c:v>0</c:v>
                </c:pt>
                <c:pt idx="10">
                  <c:v>28</c:v>
                </c:pt>
                <c:pt idx="11">
                  <c:v>26</c:v>
                </c:pt>
                <c:pt idx="12">
                  <c:v>10</c:v>
                </c:pt>
                <c:pt idx="13">
                  <c:v>12</c:v>
                </c:pt>
                <c:pt idx="14">
                  <c:v>20</c:v>
                </c:pt>
                <c:pt idx="15">
                  <c:v>8</c:v>
                </c:pt>
                <c:pt idx="16">
                  <c:v>0</c:v>
                </c:pt>
                <c:pt idx="17">
                  <c:v>11</c:v>
                </c:pt>
                <c:pt idx="18">
                  <c:v>20</c:v>
                </c:pt>
                <c:pt idx="19">
                  <c:v>5</c:v>
                </c:pt>
                <c:pt idx="20">
                  <c:v>7</c:v>
                </c:pt>
                <c:pt idx="21">
                  <c:v>23</c:v>
                </c:pt>
                <c:pt idx="22">
                  <c:v>14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84-4348-9506-017899AE58B2}"/>
            </c:ext>
          </c:extLst>
        </c:ser>
        <c:ser>
          <c:idx val="2"/>
          <c:order val="2"/>
          <c:tx>
            <c:strRef>
              <c:f>Summary!$A$29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Summary!$DN$22:$ER$22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Summary!$DN$29:$ER$29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84-4348-9506-017899AE58B2}"/>
            </c:ext>
          </c:extLst>
        </c:ser>
        <c:ser>
          <c:idx val="3"/>
          <c:order val="3"/>
          <c:tx>
            <c:strRef>
              <c:f>Summary!$A$30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Summary!$DN$22:$ER$22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Summary!$DN$30:$ER$30</c:f>
              <c:numCache>
                <c:formatCode>_-* #,##0_-;\-* #,##0_-;_-* "-"??_-;_-@_-</c:formatCode>
                <c:ptCount val="31"/>
                <c:pt idx="0">
                  <c:v>13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11</c:v>
                </c:pt>
                <c:pt idx="6">
                  <c:v>1</c:v>
                </c:pt>
                <c:pt idx="7">
                  <c:v>11</c:v>
                </c:pt>
                <c:pt idx="8">
                  <c:v>6</c:v>
                </c:pt>
                <c:pt idx="9">
                  <c:v>0</c:v>
                </c:pt>
                <c:pt idx="10">
                  <c:v>22</c:v>
                </c:pt>
                <c:pt idx="11">
                  <c:v>2</c:v>
                </c:pt>
                <c:pt idx="12">
                  <c:v>40</c:v>
                </c:pt>
                <c:pt idx="13">
                  <c:v>25</c:v>
                </c:pt>
                <c:pt idx="14">
                  <c:v>4</c:v>
                </c:pt>
                <c:pt idx="15">
                  <c:v>7</c:v>
                </c:pt>
                <c:pt idx="16">
                  <c:v>0</c:v>
                </c:pt>
                <c:pt idx="17">
                  <c:v>3</c:v>
                </c:pt>
                <c:pt idx="18">
                  <c:v>19</c:v>
                </c:pt>
                <c:pt idx="19">
                  <c:v>1</c:v>
                </c:pt>
                <c:pt idx="20">
                  <c:v>11</c:v>
                </c:pt>
                <c:pt idx="21">
                  <c:v>3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84-4348-9506-017899AE5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2527392"/>
        <c:axId val="-1372537184"/>
      </c:barChart>
      <c:lineChart>
        <c:grouping val="standard"/>
        <c:varyColors val="0"/>
        <c:ser>
          <c:idx val="4"/>
          <c:order val="4"/>
          <c:tx>
            <c:strRef>
              <c:f>Summary!$A$25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Summary!$DN$22:$ER$22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Summary!$DN$25:$ER$25</c:f>
              <c:numCache>
                <c:formatCode>0.00%</c:formatCode>
                <c:ptCount val="31"/>
                <c:pt idx="0">
                  <c:v>2.2085536804871886E-3</c:v>
                </c:pt>
                <c:pt idx="1">
                  <c:v>9.9002024237817014E-4</c:v>
                </c:pt>
                <c:pt idx="2">
                  <c:v>0</c:v>
                </c:pt>
                <c:pt idx="3">
                  <c:v>1.2113946024252869E-3</c:v>
                </c:pt>
                <c:pt idx="4">
                  <c:v>1.4511735901290429E-3</c:v>
                </c:pt>
                <c:pt idx="5">
                  <c:v>7.6258669406627276E-4</c:v>
                </c:pt>
                <c:pt idx="6">
                  <c:v>1.4156700024408103E-3</c:v>
                </c:pt>
                <c:pt idx="7">
                  <c:v>1.4393388327426369E-3</c:v>
                </c:pt>
                <c:pt idx="8">
                  <c:v>1.0401365675493271E-3</c:v>
                </c:pt>
                <c:pt idx="9">
                  <c:v>0</c:v>
                </c:pt>
                <c:pt idx="10">
                  <c:v>1.0050037488235075E-3</c:v>
                </c:pt>
                <c:pt idx="11">
                  <c:v>1.1608095710621408E-3</c:v>
                </c:pt>
                <c:pt idx="12">
                  <c:v>0</c:v>
                </c:pt>
                <c:pt idx="13">
                  <c:v>2.2760685123191103E-3</c:v>
                </c:pt>
                <c:pt idx="14">
                  <c:v>8.2690402452628546E-4</c:v>
                </c:pt>
                <c:pt idx="15">
                  <c:v>7.7929035871709322E-4</c:v>
                </c:pt>
                <c:pt idx="16">
                  <c:v>0</c:v>
                </c:pt>
                <c:pt idx="17">
                  <c:v>6.1982190450610521E-4</c:v>
                </c:pt>
                <c:pt idx="18">
                  <c:v>1.1731149652665961E-3</c:v>
                </c:pt>
                <c:pt idx="19">
                  <c:v>1.0313265437669201E-3</c:v>
                </c:pt>
                <c:pt idx="20">
                  <c:v>8.9667791766601297E-4</c:v>
                </c:pt>
                <c:pt idx="21">
                  <c:v>6.2036219608217411E-4</c:v>
                </c:pt>
                <c:pt idx="22">
                  <c:v>1.2185761649667266E-3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84-4348-9506-017899AE58B2}"/>
            </c:ext>
          </c:extLst>
        </c:ser>
        <c:ser>
          <c:idx val="5"/>
          <c:order val="5"/>
          <c:tx>
            <c:strRef>
              <c:f>Summary!$A$31</c:f>
              <c:strCache>
                <c:ptCount val="1"/>
                <c:pt idx="0">
                  <c:v>Target</c:v>
                </c:pt>
              </c:strCache>
            </c:strRef>
          </c:tx>
          <c:spPr>
            <a:ln w="28575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Summary!$DN$31:$ER$31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84-4348-9506-017899AE5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2536640"/>
        <c:axId val="-1372533920"/>
      </c:lineChart>
      <c:catAx>
        <c:axId val="-137252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37184"/>
        <c:crosses val="autoZero"/>
        <c:auto val="1"/>
        <c:lblAlgn val="ctr"/>
        <c:lblOffset val="100"/>
        <c:noMultiLvlLbl val="0"/>
      </c:catAx>
      <c:valAx>
        <c:axId val="-13725371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7392"/>
        <c:crosses val="autoZero"/>
        <c:crossBetween val="between"/>
      </c:valAx>
      <c:catAx>
        <c:axId val="-1372536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2533920"/>
        <c:crosses val="autoZero"/>
        <c:auto val="1"/>
        <c:lblAlgn val="ctr"/>
        <c:lblOffset val="100"/>
        <c:noMultiLvlLbl val="0"/>
      </c:catAx>
      <c:valAx>
        <c:axId val="-137253392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366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4561259842519692E-2"/>
          <c:y val="0.90111866830070253"/>
          <c:w val="0.89840503937007876"/>
          <c:h val="9.8881331699297387E-2"/>
        </c:manualLayout>
      </c:layout>
      <c:overlay val="0"/>
      <c:txPr>
        <a:bodyPr/>
        <a:lstStyle/>
        <a:p>
          <a:pPr>
            <a:defRPr lang="en-US" sz="9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Contam Hub i</a:t>
            </a:r>
            <a:r>
              <a:rPr lang="en-US" baseline="0"/>
              <a:t>n Aug'24 </a:t>
            </a:r>
            <a:r>
              <a:rPr lang="en-US"/>
              <a:t> (Hub all-supplier)</a:t>
            </a:r>
          </a:p>
        </c:rich>
      </c:tx>
      <c:layout>
        <c:manualLayout>
          <c:xMode val="edge"/>
          <c:yMode val="edge"/>
          <c:x val="0.36968093226092358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6518063860589836E-2"/>
          <c:y val="9.8314540682414728E-2"/>
          <c:w val="0.90945381201162001"/>
          <c:h val="0.71155033586903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Supplier'!$A$48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Supplier'!$DB$48:$EF$48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8-43E8-A18A-06FF28FFB864}"/>
            </c:ext>
          </c:extLst>
        </c:ser>
        <c:ser>
          <c:idx val="1"/>
          <c:order val="1"/>
          <c:tx>
            <c:strRef>
              <c:f>'Contam hub Supplier'!$A$49</c:f>
              <c:strCache>
                <c:ptCount val="1"/>
                <c:pt idx="0">
                  <c:v>M228  : ALL SURFACE  YELLOW CONTAM </c:v>
                </c:pt>
              </c:strCache>
            </c:strRef>
          </c:tx>
          <c:spPr>
            <a:solidFill>
              <a:srgbClr val="990033"/>
            </a:solidFill>
          </c:spPr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Supplier'!$DB$49:$EF$49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8-43E8-A18A-06FF28FFB864}"/>
            </c:ext>
          </c:extLst>
        </c:ser>
        <c:ser>
          <c:idx val="2"/>
          <c:order val="2"/>
          <c:tx>
            <c:strRef>
              <c:f>'Contam hub Supplier'!$A$50</c:f>
              <c:strCache>
                <c:ptCount val="1"/>
                <c:pt idx="0">
                  <c:v>M225  : ALL SURFACE  OIL CONTAM 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Supplier'!$DB$50:$EF$50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38-43E8-A18A-06FF28FFB864}"/>
            </c:ext>
          </c:extLst>
        </c:ser>
        <c:ser>
          <c:idx val="4"/>
          <c:order val="3"/>
          <c:tx>
            <c:strRef>
              <c:f>'Contam hub Supplier'!$A$51</c:f>
              <c:strCache>
                <c:ptCount val="1"/>
                <c:pt idx="0">
                  <c:v>M226  : ALL SURFACE  STICKY CONTAM  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val>
            <c:numRef>
              <c:f>'Contam hub Supplier'!$DB$51:$EF$51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38-43E8-A18A-06FF28FFB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2534464"/>
        <c:axId val="-1372525760"/>
      </c:barChart>
      <c:lineChart>
        <c:grouping val="standard"/>
        <c:varyColors val="0"/>
        <c:ser>
          <c:idx val="3"/>
          <c:order val="4"/>
          <c:tx>
            <c:strRef>
              <c:f>'Contam hub Supplier'!$A$46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17"/>
              <c:layout>
                <c:manualLayout>
                  <c:x val="-1.6470657775212196E-2"/>
                  <c:y val="-4.1588544079048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538-43E8-A18A-06FF28FFB864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Supplier'!$DB$43:$EF$43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Supplier'!$DB$46:$EF$46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38-43E8-A18A-06FF28FFB864}"/>
            </c:ext>
          </c:extLst>
        </c:ser>
        <c:ser>
          <c:idx val="5"/>
          <c:order val="5"/>
          <c:tx>
            <c:strRef>
              <c:f>'Contam hub Supplier'!$A$52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Supplier'!$DB$52:$EF$52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38-43E8-A18A-06FF28FFB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2525216"/>
        <c:axId val="-1372535552"/>
      </c:lineChart>
      <c:catAx>
        <c:axId val="-137253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5760"/>
        <c:crosses val="autoZero"/>
        <c:auto val="1"/>
        <c:lblAlgn val="ctr"/>
        <c:lblOffset val="100"/>
        <c:noMultiLvlLbl val="0"/>
      </c:catAx>
      <c:valAx>
        <c:axId val="-1372525760"/>
        <c:scaling>
          <c:orientation val="minMax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5.5263004817484133E-3"/>
              <c:y val="0.4252516330195568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34464"/>
        <c:crosses val="autoZero"/>
        <c:crossBetween val="between"/>
      </c:valAx>
      <c:catAx>
        <c:axId val="-1372525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2535552"/>
        <c:crosses val="autoZero"/>
        <c:auto val="1"/>
        <c:lblAlgn val="ctr"/>
        <c:lblOffset val="100"/>
        <c:noMultiLvlLbl val="0"/>
      </c:catAx>
      <c:valAx>
        <c:axId val="-1372535552"/>
        <c:scaling>
          <c:orientation val="minMax"/>
          <c:max val="1.0000000000000002E-2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5216"/>
        <c:crosses val="max"/>
        <c:crossBetween val="between"/>
        <c:minorUnit val="2.0000000000000005E-3"/>
      </c:valAx>
    </c:plotArea>
    <c:legend>
      <c:legendPos val="r"/>
      <c:layout>
        <c:manualLayout>
          <c:xMode val="edge"/>
          <c:yMode val="edge"/>
          <c:x val="5.4255773852610933E-2"/>
          <c:y val="0.91534963392733804"/>
          <c:w val="0.9112765634367882"/>
          <c:h val="8.4650301065308006E-2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9685039370078738" r="0.19685039370078738" t="0.15748031496063244" header="0.30000000000000032" footer="0.30000000000000032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White Contam Hub in Aug</a:t>
            </a:r>
            <a:r>
              <a:rPr lang="en-US" baseline="0"/>
              <a:t>'24 </a:t>
            </a:r>
            <a:r>
              <a:rPr lang="en-US"/>
              <a:t> (Hub all-Supplier)</a:t>
            </a:r>
          </a:p>
        </c:rich>
      </c:tx>
      <c:layout>
        <c:manualLayout>
          <c:xMode val="edge"/>
          <c:yMode val="edge"/>
          <c:x val="0.37135629258467145"/>
          <c:y val="3.183537936720701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2919890175606522E-2"/>
          <c:y val="0.12240259539028282"/>
          <c:w val="0.89798990466122852"/>
          <c:h val="0.71155033586903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shop'!$A$91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Supplier'!$DB$93:$EF$93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F2-4AD1-9820-7128FD57C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2526848"/>
        <c:axId val="-1372535008"/>
      </c:barChart>
      <c:lineChart>
        <c:grouping val="standard"/>
        <c:varyColors val="0"/>
        <c:ser>
          <c:idx val="3"/>
          <c:order val="1"/>
          <c:tx>
            <c:strRef>
              <c:f>'Contam hub Supplier'!$A$94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Supplier'!$DB$91:$EF$91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Supplier'!$DB$94:$EF$94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2-4AD1-9820-7128FD57CEBA}"/>
            </c:ext>
          </c:extLst>
        </c:ser>
        <c:ser>
          <c:idx val="1"/>
          <c:order val="2"/>
          <c:tx>
            <c:strRef>
              <c:f>'Contam hub Supplier'!$A$96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Supplier'!$DB$96:$EF$96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2-4AD1-9820-7128FD57C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2529568"/>
        <c:axId val="-1372533376"/>
      </c:lineChart>
      <c:catAx>
        <c:axId val="-137252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35008"/>
        <c:crosses val="autoZero"/>
        <c:auto val="1"/>
        <c:lblAlgn val="ctr"/>
        <c:lblOffset val="100"/>
        <c:noMultiLvlLbl val="0"/>
      </c:catAx>
      <c:valAx>
        <c:axId val="-137253500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1.518304656362399E-2"/>
              <c:y val="0.4232061842413790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6848"/>
        <c:crosses val="autoZero"/>
        <c:crossBetween val="between"/>
      </c:valAx>
      <c:catAx>
        <c:axId val="-1372529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2533376"/>
        <c:crosses val="autoZero"/>
        <c:auto val="1"/>
        <c:lblAlgn val="ctr"/>
        <c:lblOffset val="100"/>
        <c:noMultiLvlLbl val="0"/>
      </c:catAx>
      <c:valAx>
        <c:axId val="-137253337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66362664262919"/>
              <c:y val="0.3541086326745179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9568"/>
        <c:crosses val="max"/>
        <c:crossBetween val="between"/>
        <c:minorUnit val="2.0000000000000005E-3"/>
      </c:valAx>
    </c:plotArea>
    <c:legend>
      <c:legendPos val="r"/>
      <c:layout>
        <c:manualLayout>
          <c:xMode val="edge"/>
          <c:yMode val="edge"/>
          <c:x val="5.6560450071270557E-2"/>
          <c:y val="0.88106378633505456"/>
          <c:w val="0.89903054340166977"/>
          <c:h val="0.11893613911054883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9685039370078738" r="0.19685039370078738" t="0.15748031496063244" header="0.30000000000000032" footer="0.30000000000000032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Yellow Contam Hub i</a:t>
            </a:r>
            <a:r>
              <a:rPr lang="en-US" baseline="0"/>
              <a:t>n Aug'24 </a:t>
            </a:r>
            <a:r>
              <a:rPr lang="en-US"/>
              <a:t> (Hub all-Supplier)</a:t>
            </a:r>
          </a:p>
        </c:rich>
      </c:tx>
      <c:layout>
        <c:manualLayout>
          <c:xMode val="edge"/>
          <c:yMode val="edge"/>
          <c:x val="0.35307396424312887"/>
          <c:y val="2.192507313504867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8427953597998827E-2"/>
          <c:y val="9.8314575084900047E-2"/>
          <c:w val="0.90039085539844665"/>
          <c:h val="0.71155033586903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Supplier'!$A$136</c:f>
              <c:strCache>
                <c:ptCount val="1"/>
                <c:pt idx="0">
                  <c:v>M228  : ALL SURFACE  YELLOW CONTAM 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cat>
            <c:numRef>
              <c:f>'Contam hub Supplier'!$DB$134:$EF$134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Supplier'!$DB$136:$EF$136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7-4204-9508-F52901354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2532288"/>
        <c:axId val="-1372531744"/>
      </c:barChart>
      <c:lineChart>
        <c:grouping val="standard"/>
        <c:varyColors val="0"/>
        <c:ser>
          <c:idx val="3"/>
          <c:order val="1"/>
          <c:tx>
            <c:strRef>
              <c:f>'Contam hub Supplier'!$A$137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1"/>
              <c:layout>
                <c:manualLayout>
                  <c:x val="-1.5182884748109589E-2"/>
                  <c:y val="-6.99735566762019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17-4204-9508-F5290135429B}"/>
                </c:ext>
              </c:extLst>
            </c:dLbl>
            <c:dLbl>
              <c:idx val="2"/>
              <c:layout>
                <c:manualLayout>
                  <c:x val="-1.8403496664366761E-2"/>
                  <c:y val="-6.62632339496891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17-4204-9508-F5290135429B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Supplier'!$DB$134:$EF$134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Supplier'!$DB$137:$EF$137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17-4204-9508-F5290135429B}"/>
            </c:ext>
          </c:extLst>
        </c:ser>
        <c:ser>
          <c:idx val="1"/>
          <c:order val="2"/>
          <c:tx>
            <c:strRef>
              <c:f>'Contam hub Supplier'!$A$139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Supplier'!$DB$139:$EF$139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7-4204-9508-F52901354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2530112"/>
        <c:axId val="-1372531200"/>
      </c:lineChart>
      <c:catAx>
        <c:axId val="-137253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31744"/>
        <c:crosses val="autoZero"/>
        <c:auto val="1"/>
        <c:lblAlgn val="ctr"/>
        <c:lblOffset val="100"/>
        <c:noMultiLvlLbl val="0"/>
      </c:catAx>
      <c:valAx>
        <c:axId val="-1372531744"/>
        <c:scaling>
          <c:orientation val="minMax"/>
          <c:max val="5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1.1043466264830902E-2"/>
              <c:y val="0.41929986024476096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32288"/>
        <c:crosses val="autoZero"/>
        <c:crossBetween val="between"/>
        <c:minorUnit val="1"/>
      </c:valAx>
      <c:catAx>
        <c:axId val="-1372530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2531200"/>
        <c:crosses val="autoZero"/>
        <c:auto val="1"/>
        <c:lblAlgn val="ctr"/>
        <c:lblOffset val="100"/>
        <c:noMultiLvlLbl val="0"/>
      </c:catAx>
      <c:valAx>
        <c:axId val="-137253120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66362459409562"/>
              <c:y val="0.3541084637147914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30112"/>
        <c:crosses val="max"/>
        <c:crossBetween val="between"/>
        <c:minorUnit val="2.0000000000000005E-3"/>
      </c:valAx>
      <c:spPr>
        <a:ln>
          <a:solidFill>
            <a:srgbClr val="00B050"/>
          </a:solidFill>
        </a:ln>
      </c:spPr>
    </c:plotArea>
    <c:legend>
      <c:legendPos val="r"/>
      <c:layout>
        <c:manualLayout>
          <c:xMode val="edge"/>
          <c:yMode val="edge"/>
          <c:x val="4.4897023462128968E-2"/>
          <c:y val="0.87914124815856642"/>
          <c:w val="0.90882270038781265"/>
          <c:h val="0.11893613693983593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Oil Contam Hub in Aug</a:t>
            </a:r>
            <a:r>
              <a:rPr lang="en-US" baseline="0"/>
              <a:t>'24  </a:t>
            </a:r>
            <a:r>
              <a:rPr lang="en-US"/>
              <a:t>(Hub all-supplier)</a:t>
            </a:r>
          </a:p>
        </c:rich>
      </c:tx>
      <c:layout>
        <c:manualLayout>
          <c:xMode val="edge"/>
          <c:yMode val="edge"/>
          <c:x val="0.38416760091222468"/>
          <c:y val="2.370481388690050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6197396631735992E-2"/>
          <c:y val="9.8314575084900047E-2"/>
          <c:w val="0.90940008164577535"/>
          <c:h val="0.71155033586903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Supplier'!$A$179</c:f>
              <c:strCache>
                <c:ptCount val="1"/>
                <c:pt idx="0">
                  <c:v>M225  : ALL SURFACE  OIL CONTAM  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Supplier'!$DB$179:$EF$179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9-4309-B65F-7105AFEC3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2530656"/>
        <c:axId val="-1372529024"/>
      </c:barChart>
      <c:lineChart>
        <c:grouping val="standard"/>
        <c:varyColors val="0"/>
        <c:ser>
          <c:idx val="3"/>
          <c:order val="1"/>
          <c:tx>
            <c:strRef>
              <c:f>'Contam hub Supplier'!$A$180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Supplier'!$DB$177:$EF$177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Supplier'!$DB$180:$EF$180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09-4309-B65F-7105AFEC3C9D}"/>
            </c:ext>
          </c:extLst>
        </c:ser>
        <c:ser>
          <c:idx val="1"/>
          <c:order val="2"/>
          <c:tx>
            <c:strRef>
              <c:f>'Contam hub Supplier'!$A$182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Supplier'!$DB$182:$EF$182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09-4309-B65F-7105AFEC3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831968"/>
        <c:axId val="-1370845024"/>
      </c:lineChart>
      <c:catAx>
        <c:axId val="-137253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29024"/>
        <c:crosses val="autoZero"/>
        <c:auto val="1"/>
        <c:lblAlgn val="ctr"/>
        <c:lblOffset val="100"/>
        <c:noMultiLvlLbl val="0"/>
      </c:catAx>
      <c:valAx>
        <c:axId val="-1372529024"/>
        <c:scaling>
          <c:orientation val="minMax"/>
          <c:max val="5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1.066715252142778E-2"/>
              <c:y val="0.4198188081603703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2530656"/>
        <c:crosses val="autoZero"/>
        <c:crossBetween val="between"/>
      </c:valAx>
      <c:catAx>
        <c:axId val="-1370831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845024"/>
        <c:crosses val="autoZero"/>
        <c:auto val="1"/>
        <c:lblAlgn val="ctr"/>
        <c:lblOffset val="100"/>
        <c:noMultiLvlLbl val="0"/>
      </c:catAx>
      <c:valAx>
        <c:axId val="-137084502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6636388761264"/>
              <c:y val="0.35410835719398731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1968"/>
        <c:crosses val="max"/>
        <c:crossBetween val="between"/>
        <c:majorUnit val="2.0000000000000005E-3"/>
        <c:minorUnit val="2.0000000000000005E-3"/>
      </c:valAx>
    </c:plotArea>
    <c:legend>
      <c:legendPos val="r"/>
      <c:layout>
        <c:manualLayout>
          <c:xMode val="edge"/>
          <c:yMode val="edge"/>
          <c:x val="3.937277645311802E-2"/>
          <c:y val="0.88106388690050108"/>
          <c:w val="0.91542618696813083"/>
          <c:h val="0.11893611309949893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Contam Hub in Jan'22</a:t>
            </a:r>
            <a:r>
              <a:rPr lang="en-US" baseline="0"/>
              <a:t> -Aug</a:t>
            </a:r>
            <a:r>
              <a:rPr lang="en-US"/>
              <a:t>'24</a:t>
            </a:r>
            <a:r>
              <a:rPr lang="en-US" baseline="0"/>
              <a:t> </a:t>
            </a:r>
            <a:r>
              <a:rPr lang="en-US"/>
              <a:t> (Hub all-Supplier)</a:t>
            </a:r>
          </a:p>
        </c:rich>
      </c:tx>
      <c:layout>
        <c:manualLayout>
          <c:xMode val="edge"/>
          <c:yMode val="edge"/>
          <c:x val="0.29997084081992731"/>
          <c:y val="2.543283995658900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6097158912796773E-2"/>
          <c:y val="0.11425254941723872"/>
          <c:w val="0.92273824949263317"/>
          <c:h val="0.697203060884994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Supplier'!$A$48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strRef>
              <c:f>'Contam hub Supplier'!$B$43:$DA$43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Supplier'!$B$48:$DA$48</c:f>
              <c:numCache>
                <c:formatCode>#,##0_);[Red]\-#,##0;* \-</c:formatCode>
                <c:ptCount val="32"/>
                <c:pt idx="0">
                  <c:v>726</c:v>
                </c:pt>
                <c:pt idx="1">
                  <c:v>4155</c:v>
                </c:pt>
                <c:pt idx="2">
                  <c:v>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C-41E9-9D0D-90063AD5BF44}"/>
            </c:ext>
          </c:extLst>
        </c:ser>
        <c:ser>
          <c:idx val="1"/>
          <c:order val="1"/>
          <c:tx>
            <c:strRef>
              <c:f>'Contam hub Supplier'!$A$49</c:f>
              <c:strCache>
                <c:ptCount val="1"/>
                <c:pt idx="0">
                  <c:v>M228  : ALL SURFACE  YELLOW CONTAM </c:v>
                </c:pt>
              </c:strCache>
            </c:strRef>
          </c:tx>
          <c:invertIfNegative val="0"/>
          <c:cat>
            <c:strRef>
              <c:f>'Contam hub Supplier'!$B$43:$DA$43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Supplier'!$B$49:$DA$49</c:f>
              <c:numCache>
                <c:formatCode>#,##0_);[Red]\-#,##0;* \-</c:formatCode>
                <c:ptCount val="32"/>
                <c:pt idx="0">
                  <c:v>6</c:v>
                </c:pt>
                <c:pt idx="1">
                  <c:v>8</c:v>
                </c:pt>
                <c:pt idx="2">
                  <c:v>26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4C-41E9-9D0D-90063AD5BF44}"/>
            </c:ext>
          </c:extLst>
        </c:ser>
        <c:ser>
          <c:idx val="2"/>
          <c:order val="2"/>
          <c:tx>
            <c:strRef>
              <c:f>'Contam hub Supplier'!$A$50</c:f>
              <c:strCache>
                <c:ptCount val="1"/>
                <c:pt idx="0">
                  <c:v>M225  : ALL SURFACE  OIL CONTAM  </c:v>
                </c:pt>
              </c:strCache>
            </c:strRef>
          </c:tx>
          <c:invertIfNegative val="0"/>
          <c:cat>
            <c:strRef>
              <c:f>'Contam hub Supplier'!$B$43:$DA$43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B34C-41E9-9D0D-90063AD5BF44}"/>
            </c:ext>
          </c:extLst>
        </c:ser>
        <c:ser>
          <c:idx val="4"/>
          <c:order val="3"/>
          <c:tx>
            <c:strRef>
              <c:f>'Contam hub Supplier'!$A$51</c:f>
              <c:strCache>
                <c:ptCount val="1"/>
                <c:pt idx="0">
                  <c:v>M226  : ALL SURFACE  STICKY CONTAM  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val>
            <c:numRef>
              <c:f>'Contam hub Supplier'!$B$51:$DA$51</c:f>
              <c:numCache>
                <c:formatCode>#,##0_);[Red]\-#,##0;* \-</c:formatCode>
                <c:ptCount val="32"/>
                <c:pt idx="0">
                  <c:v>31</c:v>
                </c:pt>
                <c:pt idx="1">
                  <c:v>31</c:v>
                </c:pt>
                <c:pt idx="2">
                  <c:v>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4C-41E9-9D0D-90063AD5B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837408"/>
        <c:axId val="-1370839040"/>
      </c:barChart>
      <c:lineChart>
        <c:grouping val="standard"/>
        <c:varyColors val="0"/>
        <c:ser>
          <c:idx val="3"/>
          <c:order val="4"/>
          <c:tx>
            <c:strRef>
              <c:f>'Contam hub Supplier'!$A$46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2"/>
              <c:layout>
                <c:manualLayout>
                  <c:x val="-2.6343809911847666E-2"/>
                  <c:y val="-0.101913542858424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4C-41E9-9D0D-90063AD5BF44}"/>
                </c:ext>
              </c:extLst>
            </c:dLbl>
            <c:dLbl>
              <c:idx val="3"/>
              <c:layout>
                <c:manualLayout>
                  <c:x val="-2.6343809911847666E-2"/>
                  <c:y val="-7.5322849601064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4C-41E9-9D0D-90063AD5BF44}"/>
                </c:ext>
              </c:extLst>
            </c:dLbl>
            <c:dLbl>
              <c:idx val="4"/>
              <c:layout>
                <c:manualLayout>
                  <c:x val="-2.6343809911847666E-2"/>
                  <c:y val="-5.8228832507047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4C-41E9-9D0D-90063AD5BF44}"/>
                </c:ext>
              </c:extLst>
            </c:dLbl>
            <c:dLbl>
              <c:idx val="5"/>
              <c:layout>
                <c:manualLayout>
                  <c:x val="-2.3134824753404008E-2"/>
                  <c:y val="-8.48195257644077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4C-41E9-9D0D-90063AD5BF44}"/>
                </c:ext>
              </c:extLst>
            </c:dLbl>
            <c:dLbl>
              <c:idx val="6"/>
              <c:layout>
                <c:manualLayout>
                  <c:x val="-2.7146056201458574E-2"/>
                  <c:y val="-6.01281677397163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4C-41E9-9D0D-90063AD5BF44}"/>
                </c:ext>
              </c:extLst>
            </c:dLbl>
            <c:dLbl>
              <c:idx val="7"/>
              <c:layout>
                <c:manualLayout>
                  <c:x val="-2.6343809911847742E-2"/>
                  <c:y val="-6.39268382050534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4C-41E9-9D0D-90063AD5BF44}"/>
                </c:ext>
              </c:extLst>
            </c:dLbl>
            <c:dLbl>
              <c:idx val="9"/>
              <c:layout>
                <c:manualLayout>
                  <c:x val="-2.3937071043014992E-2"/>
                  <c:y val="-6.39268382050534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4C-41E9-9D0D-90063AD5BF44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Supplier'!$B$43:$DA$43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Supplier'!$B$46:$DA$46</c:f>
              <c:numCache>
                <c:formatCode>0.00%</c:formatCode>
                <c:ptCount val="32"/>
                <c:pt idx="0">
                  <c:v>1.3710728780041637E-4</c:v>
                </c:pt>
                <c:pt idx="1">
                  <c:v>7.9866409433605474E-4</c:v>
                </c:pt>
                <c:pt idx="2">
                  <c:v>9.0427574752582776E-4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4C-41E9-9D0D-90063AD5BF44}"/>
            </c:ext>
          </c:extLst>
        </c:ser>
        <c:ser>
          <c:idx val="5"/>
          <c:order val="5"/>
          <c:tx>
            <c:strRef>
              <c:f>'Contam hub Supplier'!$A$52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Supplier'!$AL$52:$DA$52</c:f>
              <c:numCache>
                <c:formatCode>0%</c:formatCode>
                <c:ptCount val="32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4C-41E9-9D0D-90063AD5B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831424"/>
        <c:axId val="-1370834144"/>
      </c:lineChart>
      <c:catAx>
        <c:axId val="-13708374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37083904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#,##0_);[Red]\-#,##0;* \-" sourceLinked="1"/>
        <c:majorTickMark val="out"/>
        <c:minorTickMark val="none"/>
        <c:tickLblPos val="nextTo"/>
        <c:spPr>
          <a:ln>
            <a:solidFill>
              <a:sysClr val="windowText" lastClr="000000">
                <a:tint val="75000"/>
                <a:shade val="95000"/>
                <a:satMod val="105000"/>
              </a:sysClr>
            </a:solidFill>
          </a:ln>
        </c:spPr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7408"/>
        <c:crosses val="autoZero"/>
        <c:crossBetween val="between"/>
      </c:valAx>
      <c:catAx>
        <c:axId val="-137083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834144"/>
        <c:crosses val="autoZero"/>
        <c:auto val="1"/>
        <c:lblAlgn val="ctr"/>
        <c:lblOffset val="100"/>
        <c:noMultiLvlLbl val="0"/>
      </c:catAx>
      <c:valAx>
        <c:axId val="-1370834144"/>
        <c:scaling>
          <c:orientation val="minMax"/>
          <c:max val="1.0000000000000002E-2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1424"/>
        <c:crosses val="max"/>
        <c:crossBetween val="between"/>
        <c:minorUnit val="2.0000000000000005E-3"/>
      </c:valAx>
    </c:plotArea>
    <c:legend>
      <c:legendPos val="r"/>
      <c:layout>
        <c:manualLayout>
          <c:xMode val="edge"/>
          <c:yMode val="edge"/>
          <c:x val="5.7679319308465045E-2"/>
          <c:y val="0.87080916234795991"/>
          <c:w val="0.87838771523498305"/>
          <c:h val="0.12919081595738949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 paperSize="9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White Contam Hub  in Jan'22-Aug'24  (Hub all- Supplier)</a:t>
            </a:r>
          </a:p>
        </c:rich>
      </c:tx>
      <c:layout>
        <c:manualLayout>
          <c:xMode val="edge"/>
          <c:yMode val="edge"/>
          <c:x val="0.35920696827769794"/>
          <c:y val="9.537434430138302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6798138574848073E-2"/>
          <c:y val="0.13239295731810347"/>
          <c:w val="0.91750472098791302"/>
          <c:h val="0.711375605946252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Supplier'!$A$93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strRef>
              <c:f>'Contam hub Supplier'!$B$91:$DA$91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Supplier'!$B$93:$DA$93</c:f>
              <c:numCache>
                <c:formatCode>#,##0_);[Red]\-#,##0;* \-</c:formatCode>
                <c:ptCount val="32"/>
                <c:pt idx="0">
                  <c:v>726</c:v>
                </c:pt>
                <c:pt idx="1">
                  <c:v>4155</c:v>
                </c:pt>
                <c:pt idx="2">
                  <c:v>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D1-40CB-B988-074EE7371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838496"/>
        <c:axId val="-1370835232"/>
      </c:barChart>
      <c:lineChart>
        <c:grouping val="standard"/>
        <c:varyColors val="0"/>
        <c:ser>
          <c:idx val="3"/>
          <c:order val="1"/>
          <c:tx>
            <c:strRef>
              <c:f>'Contam hub Supplier'!$A$94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1"/>
              <c:layout>
                <c:manualLayout>
                  <c:x val="0"/>
                  <c:y val="-6.93069306930694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D1-40CB-B988-074EE737188D}"/>
                </c:ext>
              </c:extLst>
            </c:dLbl>
            <c:dLbl>
              <c:idx val="7"/>
              <c:layout>
                <c:manualLayout>
                  <c:x val="7.0249385317878467E-4"/>
                  <c:y val="-4.69135802469140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0D1-40CB-B988-074EE737188D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Supplier'!$B$43:$DA$43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Supplier'!$B$94:$DA$94</c:f>
              <c:numCache>
                <c:formatCode>0.00%</c:formatCode>
                <c:ptCount val="32"/>
                <c:pt idx="0">
                  <c:v>1.3045857266461635E-4</c:v>
                </c:pt>
                <c:pt idx="1">
                  <c:v>7.9123731806540472E-4</c:v>
                </c:pt>
                <c:pt idx="2">
                  <c:v>8.9444666331359049E-4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1-40CB-B988-074EE737188D}"/>
            </c:ext>
          </c:extLst>
        </c:ser>
        <c:ser>
          <c:idx val="1"/>
          <c:order val="2"/>
          <c:tx>
            <c:strRef>
              <c:f>'Contam hub Supplier'!$A$96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Supplier'!$AL$96:$DA$96</c:f>
              <c:numCache>
                <c:formatCode>0%</c:formatCode>
                <c:ptCount val="32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1-40CB-B988-074EE7371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837952"/>
        <c:axId val="-1370844480"/>
      </c:lineChart>
      <c:catAx>
        <c:axId val="-1370838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5232"/>
        <c:crosses val="autoZero"/>
        <c:auto val="1"/>
        <c:lblAlgn val="ctr"/>
        <c:lblOffset val="100"/>
        <c:noMultiLvlLbl val="0"/>
      </c:catAx>
      <c:valAx>
        <c:axId val="-13708352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#,##0_);[Red]\-#,##0;* \-" sourceLinked="1"/>
        <c:majorTickMark val="out"/>
        <c:minorTickMark val="none"/>
        <c:tickLblPos val="nextTo"/>
        <c:spPr>
          <a:ln>
            <a:solidFill>
              <a:sysClr val="windowText" lastClr="000000">
                <a:tint val="75000"/>
                <a:shade val="95000"/>
                <a:satMod val="105000"/>
              </a:sysClr>
            </a:solidFill>
          </a:ln>
        </c:spPr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8496"/>
        <c:crosses val="autoZero"/>
        <c:crossBetween val="between"/>
      </c:valAx>
      <c:catAx>
        <c:axId val="-1370837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844480"/>
        <c:crosses val="autoZero"/>
        <c:auto val="1"/>
        <c:lblAlgn val="ctr"/>
        <c:lblOffset val="100"/>
        <c:noMultiLvlLbl val="0"/>
      </c:catAx>
      <c:valAx>
        <c:axId val="-1370844480"/>
        <c:scaling>
          <c:orientation val="minMax"/>
          <c:max val="1.0000000000000002E-2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7952"/>
        <c:crosses val="max"/>
        <c:crossBetween val="between"/>
        <c:minorUnit val="2.0000000000000005E-3"/>
      </c:valAx>
    </c:plotArea>
    <c:legend>
      <c:legendPos val="r"/>
      <c:layout>
        <c:manualLayout>
          <c:xMode val="edge"/>
          <c:yMode val="edge"/>
          <c:x val="5.4094709035157E-2"/>
          <c:y val="0.897961780565395"/>
          <c:w val="0.90009516771568621"/>
          <c:h val="0.10203823234542034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9685039370078738" r="0.19685039370078738" t="0.15748031496063244" header="0.30000000000000032" footer="0.30000000000000032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Yellow Contam Hub in Jan'22-Aug'24  (Hub all-Supplier)</a:t>
            </a:r>
          </a:p>
        </c:rich>
      </c:tx>
      <c:layout>
        <c:manualLayout>
          <c:xMode val="edge"/>
          <c:yMode val="edge"/>
          <c:x val="0.38008010259978764"/>
          <c:y val="2.477555305586801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6976139779260805E-2"/>
          <c:y val="0.14385826771653543"/>
          <c:w val="0.92853663346528148"/>
          <c:h val="0.637008083989565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Supplier'!$A$136</c:f>
              <c:strCache>
                <c:ptCount val="1"/>
                <c:pt idx="0">
                  <c:v>M228  : ALL SURFACE  YELLOW CONTAM 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cat>
            <c:strRef>
              <c:f>'Contam hub Supplier'!$B$91:$DA$91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Supplier'!$B$136:$DA$136</c:f>
              <c:numCache>
                <c:formatCode>#,##0_);[Red]\-#,##0;* \-</c:formatCode>
                <c:ptCount val="32"/>
                <c:pt idx="0">
                  <c:v>6</c:v>
                </c:pt>
                <c:pt idx="1">
                  <c:v>8</c:v>
                </c:pt>
                <c:pt idx="2">
                  <c:v>26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3-4225-B8B0-B89A4B6CB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839584"/>
        <c:axId val="-1370836864"/>
      </c:barChart>
      <c:lineChart>
        <c:grouping val="standard"/>
        <c:varyColors val="0"/>
        <c:ser>
          <c:idx val="3"/>
          <c:order val="1"/>
          <c:tx>
            <c:strRef>
              <c:f>'Contam hub Supplier'!$A$137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Supplier'!$B$43:$DA$43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Supplier'!$B$137:$DA$137</c:f>
              <c:numCache>
                <c:formatCode>0.00%</c:formatCode>
                <c:ptCount val="32"/>
                <c:pt idx="0">
                  <c:v>1.0781700220216226E-6</c:v>
                </c:pt>
                <c:pt idx="1">
                  <c:v>1.5234412862871812E-6</c:v>
                </c:pt>
                <c:pt idx="2">
                  <c:v>6.2330777931260655E-6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F3-4225-B8B0-B89A4B6CB995}"/>
            </c:ext>
          </c:extLst>
        </c:ser>
        <c:ser>
          <c:idx val="1"/>
          <c:order val="2"/>
          <c:tx>
            <c:strRef>
              <c:f>'Contam hub Supplier'!$A$139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Supplier'!$AL$139:$DA$139</c:f>
              <c:numCache>
                <c:formatCode>0%</c:formatCode>
                <c:ptCount val="32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F3-4225-B8B0-B89A4B6CB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830336"/>
        <c:axId val="-1370842848"/>
      </c:lineChart>
      <c:catAx>
        <c:axId val="-13708395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6864"/>
        <c:crosses val="autoZero"/>
        <c:auto val="1"/>
        <c:lblAlgn val="ctr"/>
        <c:lblOffset val="100"/>
        <c:noMultiLvlLbl val="0"/>
      </c:catAx>
      <c:valAx>
        <c:axId val="-13708368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#,##0_);[Red]\-#,##0;* \-" sourceLinked="1"/>
        <c:majorTickMark val="out"/>
        <c:minorTickMark val="none"/>
        <c:tickLblPos val="nextTo"/>
        <c:spPr>
          <a:ln>
            <a:solidFill>
              <a:sysClr val="windowText" lastClr="000000">
                <a:tint val="75000"/>
                <a:shade val="95000"/>
                <a:satMod val="105000"/>
              </a:sysClr>
            </a:solidFill>
          </a:ln>
        </c:spPr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9584"/>
        <c:crosses val="autoZero"/>
        <c:crossBetween val="between"/>
      </c:valAx>
      <c:catAx>
        <c:axId val="-137083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842848"/>
        <c:crosses val="autoZero"/>
        <c:auto val="1"/>
        <c:lblAlgn val="ctr"/>
        <c:lblOffset val="100"/>
        <c:noMultiLvlLbl val="0"/>
      </c:catAx>
      <c:valAx>
        <c:axId val="-1370842848"/>
        <c:scaling>
          <c:orientation val="minMax"/>
          <c:max val="1.0000000000000002E-2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0336"/>
        <c:crosses val="max"/>
        <c:crossBetween val="between"/>
        <c:minorUnit val="2.0000000000000005E-3"/>
      </c:valAx>
    </c:plotArea>
    <c:legend>
      <c:legendPos val="r"/>
      <c:layout>
        <c:manualLayout>
          <c:xMode val="edge"/>
          <c:yMode val="edge"/>
          <c:x val="4.6970648200496415E-2"/>
          <c:y val="0.87354836308261907"/>
          <c:w val="0.88484710302044156"/>
          <c:h val="0.10929652483656491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Oil Contam Hub in Jan'22-Aug'24  (Hub all-Supplier)</a:t>
            </a:r>
          </a:p>
        </c:rich>
      </c:tx>
      <c:layout>
        <c:manualLayout>
          <c:xMode val="edge"/>
          <c:yMode val="edge"/>
          <c:x val="0.37185138449188726"/>
          <c:y val="1.139601139601139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9925177549888351E-2"/>
          <c:y val="0.14636550909224041"/>
          <c:w val="0.93779399938947139"/>
          <c:h val="0.63450073720864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Supplier'!$A$179</c:f>
              <c:strCache>
                <c:ptCount val="1"/>
                <c:pt idx="0">
                  <c:v>M225  : ALL SURFACE  OIL CONTAM  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'Contam hub Supplier'!$B$91:$DA$91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Supplier'!$B$179:$DA$179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2-45DE-A184-91E634AD8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841216"/>
        <c:axId val="-1370833600"/>
      </c:barChart>
      <c:lineChart>
        <c:grouping val="standard"/>
        <c:varyColors val="0"/>
        <c:ser>
          <c:idx val="3"/>
          <c:order val="1"/>
          <c:tx>
            <c:strRef>
              <c:f>'Contam hub Supplier'!$A$180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Supplier'!$B$177:$DA$177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Supplier'!$B$180:$DA$180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D2-45DE-A184-91E634AD8762}"/>
            </c:ext>
          </c:extLst>
        </c:ser>
        <c:ser>
          <c:idx val="1"/>
          <c:order val="2"/>
          <c:tx>
            <c:strRef>
              <c:f>'Contam hub Supplier'!$A$182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Supplier'!$AL$182:$DA$182</c:f>
              <c:numCache>
                <c:formatCode>0%</c:formatCode>
                <c:ptCount val="32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D2-45DE-A184-91E634AD8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834688"/>
        <c:axId val="-1370833056"/>
      </c:lineChart>
      <c:catAx>
        <c:axId val="-13708412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3600"/>
        <c:crosses val="autoZero"/>
        <c:auto val="1"/>
        <c:lblAlgn val="ctr"/>
        <c:lblOffset val="100"/>
        <c:noMultiLvlLbl val="0"/>
      </c:catAx>
      <c:valAx>
        <c:axId val="-1370833600"/>
        <c:scaling>
          <c:orientation val="minMax"/>
          <c:max val="10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#,##0_);[Red]\-#,##0;* \-" sourceLinked="1"/>
        <c:majorTickMark val="out"/>
        <c:minorTickMark val="none"/>
        <c:tickLblPos val="nextTo"/>
        <c:spPr>
          <a:ln>
            <a:solidFill>
              <a:sysClr val="windowText" lastClr="000000">
                <a:tint val="75000"/>
                <a:shade val="95000"/>
                <a:satMod val="105000"/>
              </a:sysClr>
            </a:solidFill>
          </a:ln>
        </c:spPr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41216"/>
        <c:crosses val="autoZero"/>
        <c:crossBetween val="between"/>
      </c:valAx>
      <c:catAx>
        <c:axId val="-1370834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833056"/>
        <c:crosses val="autoZero"/>
        <c:auto val="1"/>
        <c:lblAlgn val="ctr"/>
        <c:lblOffset val="100"/>
        <c:noMultiLvlLbl val="0"/>
      </c:catAx>
      <c:valAx>
        <c:axId val="-1370833056"/>
        <c:scaling>
          <c:orientation val="minMax"/>
          <c:max val="1.0000000000000002E-2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4688"/>
        <c:crosses val="max"/>
        <c:crossBetween val="between"/>
        <c:minorUnit val="2.0000000000000005E-3"/>
      </c:valAx>
    </c:plotArea>
    <c:legend>
      <c:legendPos val="r"/>
      <c:layout>
        <c:manualLayout>
          <c:xMode val="edge"/>
          <c:yMode val="edge"/>
          <c:x val="4.2181096712792084E-2"/>
          <c:y val="0.88500527177692534"/>
          <c:w val="0.92037530339255791"/>
          <c:h val="0.10929672252506899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Sticky Contam Hub in Aug</a:t>
            </a:r>
            <a:r>
              <a:rPr lang="en-US" baseline="0"/>
              <a:t>'24 </a:t>
            </a:r>
            <a:r>
              <a:rPr lang="en-US"/>
              <a:t> (Hub all-supplier)</a:t>
            </a:r>
          </a:p>
        </c:rich>
      </c:tx>
      <c:layout>
        <c:manualLayout>
          <c:xMode val="edge"/>
          <c:yMode val="edge"/>
          <c:x val="0.39036125064598026"/>
          <c:y val="2.181087449296110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3414054659092864E-2"/>
          <c:y val="9.831454306848017E-2"/>
          <c:w val="0.91031473629795456"/>
          <c:h val="0.71155033586903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Supplier'!$A$222</c:f>
              <c:strCache>
                <c:ptCount val="1"/>
                <c:pt idx="0">
                  <c:v>M225  : ALL SURFACE  STICY CONTAM  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Supplier'!$DB$222:$EE$222</c:f>
              <c:numCache>
                <c:formatCode>#,##0_);[Red]\-#,##0;* \-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9-4A3C-A109-6AA60A7E6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830880"/>
        <c:axId val="-1370832512"/>
      </c:barChart>
      <c:lineChart>
        <c:grouping val="standard"/>
        <c:varyColors val="0"/>
        <c:ser>
          <c:idx val="3"/>
          <c:order val="1"/>
          <c:tx>
            <c:strRef>
              <c:f>'Contam hub Supplier'!$A$223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Supplier'!$DB$220:$EF$220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Supplier'!$DB$223:$EF$223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9-4A3C-A109-6AA60A7E66BA}"/>
            </c:ext>
          </c:extLst>
        </c:ser>
        <c:ser>
          <c:idx val="1"/>
          <c:order val="2"/>
          <c:tx>
            <c:strRef>
              <c:f>'Contam hub Supplier'!$A$225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Supplier'!$DB$225:$EF$225</c:f>
              <c:numCache>
                <c:formatCode>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A9-4A3C-A109-6AA60A7E6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836320"/>
        <c:axId val="-1370835776"/>
      </c:lineChart>
      <c:catAx>
        <c:axId val="-1370830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2512"/>
        <c:crosses val="autoZero"/>
        <c:auto val="1"/>
        <c:lblAlgn val="ctr"/>
        <c:lblOffset val="100"/>
        <c:noMultiLvlLbl val="0"/>
      </c:catAx>
      <c:valAx>
        <c:axId val="-1370832512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4.9617066192214013E-3"/>
              <c:y val="0.4236066869482377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0880"/>
        <c:crosses val="autoZero"/>
        <c:crossBetween val="between"/>
      </c:valAx>
      <c:catAx>
        <c:axId val="-1370836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835776"/>
        <c:crosses val="autoZero"/>
        <c:auto val="1"/>
        <c:lblAlgn val="ctr"/>
        <c:lblOffset val="100"/>
        <c:noMultiLvlLbl val="0"/>
      </c:catAx>
      <c:valAx>
        <c:axId val="-137083577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66363073143049"/>
              <c:y val="0.35410835719398731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36320"/>
        <c:crosses val="max"/>
        <c:crossBetween val="between"/>
        <c:majorUnit val="2.0000000000000005E-3"/>
        <c:minorUnit val="2.0000000000000005E-3"/>
      </c:valAx>
    </c:plotArea>
    <c:legend>
      <c:legendPos val="r"/>
      <c:layout>
        <c:manualLayout>
          <c:xMode val="edge"/>
          <c:yMode val="edge"/>
          <c:x val="4.1325470153688912E-2"/>
          <c:y val="0.87159418993080418"/>
          <c:w val="0.92055124291463908"/>
          <c:h val="0.12840581006919591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Sticky Contam Hub in Jan'22-Aug'24  (Hub all-Supplier)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3.282267856553471E-2"/>
          <c:y val="0.14636550909224041"/>
          <c:w val="0.92185774380341645"/>
          <c:h val="0.63450073720864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Supplier'!$A$222</c:f>
              <c:strCache>
                <c:ptCount val="1"/>
                <c:pt idx="0">
                  <c:v>M225  : ALL SURFACE  STICY CONTAM  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strRef>
              <c:f>'Contam hub Supplier'!$B$91:$DA$91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Supplier'!$B$222:$DA$222</c:f>
              <c:numCache>
                <c:formatCode>#,##0_);[Red]\-#,##0;* \-</c:formatCode>
                <c:ptCount val="32"/>
                <c:pt idx="0">
                  <c:v>31</c:v>
                </c:pt>
                <c:pt idx="1">
                  <c:v>31</c:v>
                </c:pt>
                <c:pt idx="2">
                  <c:v>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C-4A2B-B9BF-E75075E10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829792"/>
        <c:axId val="-1370843936"/>
      </c:barChart>
      <c:lineChart>
        <c:grouping val="standard"/>
        <c:varyColors val="0"/>
        <c:ser>
          <c:idx val="3"/>
          <c:order val="1"/>
          <c:tx>
            <c:strRef>
              <c:f>'Contam hub Supplier'!$A$223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Supplier'!$B$220:$DA$220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Supplier'!$B$223:$DA$223</c:f>
              <c:numCache>
                <c:formatCode>0.00%</c:formatCode>
                <c:ptCount val="32"/>
                <c:pt idx="0">
                  <c:v>5.5705451137783842E-6</c:v>
                </c:pt>
                <c:pt idx="1">
                  <c:v>5.9033349843628271E-6</c:v>
                </c:pt>
                <c:pt idx="2">
                  <c:v>3.5960064191111918E-6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C-4A2B-B9BF-E75075E100D9}"/>
            </c:ext>
          </c:extLst>
        </c:ser>
        <c:ser>
          <c:idx val="1"/>
          <c:order val="2"/>
          <c:tx>
            <c:strRef>
              <c:f>'Contam hub Supplier'!$A$225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Supplier'!$AL$225:$DA$225</c:f>
              <c:numCache>
                <c:formatCode>0%</c:formatCode>
                <c:ptCount val="32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7C-4A2B-B9BF-E75075E10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843392"/>
        <c:axId val="-1370842304"/>
      </c:lineChart>
      <c:catAx>
        <c:axId val="-1370829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43936"/>
        <c:crosses val="autoZero"/>
        <c:auto val="1"/>
        <c:lblAlgn val="ctr"/>
        <c:lblOffset val="100"/>
        <c:noMultiLvlLbl val="0"/>
      </c:catAx>
      <c:valAx>
        <c:axId val="-13708439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#,##0_);[Red]\-#,##0;* \-" sourceLinked="1"/>
        <c:majorTickMark val="out"/>
        <c:minorTickMark val="none"/>
        <c:tickLblPos val="nextTo"/>
        <c:spPr>
          <a:ln>
            <a:solidFill>
              <a:sysClr val="windowText" lastClr="000000">
                <a:tint val="75000"/>
                <a:shade val="95000"/>
                <a:satMod val="105000"/>
              </a:sysClr>
            </a:solidFill>
          </a:ln>
        </c:spPr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29792"/>
        <c:crosses val="autoZero"/>
        <c:crossBetween val="between"/>
      </c:valAx>
      <c:catAx>
        <c:axId val="-1370843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842304"/>
        <c:crosses val="autoZero"/>
        <c:auto val="1"/>
        <c:lblAlgn val="ctr"/>
        <c:lblOffset val="100"/>
        <c:noMultiLvlLbl val="0"/>
      </c:catAx>
      <c:valAx>
        <c:axId val="-1370842304"/>
        <c:scaling>
          <c:orientation val="minMax"/>
          <c:max val="1.0000000000000002E-2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43392"/>
        <c:crosses val="max"/>
        <c:crossBetween val="between"/>
        <c:majorUnit val="2.0000000000000005E-3"/>
        <c:minorUnit val="2.0000000000000005E-3"/>
      </c:valAx>
    </c:plotArea>
    <c:legend>
      <c:legendPos val="r"/>
      <c:layout>
        <c:manualLayout>
          <c:xMode val="edge"/>
          <c:yMode val="edge"/>
          <c:x val="5.6440809826105325E-2"/>
          <c:y val="0.89070327747493105"/>
          <c:w val="0.89630468970520261"/>
          <c:h val="0.10929672252506899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Contam Hub in Sep'18 (In-house Hub)</a:t>
            </a:r>
          </a:p>
        </c:rich>
      </c:tx>
      <c:layout>
        <c:manualLayout>
          <c:xMode val="edge"/>
          <c:yMode val="edge"/>
          <c:x val="0.39841112219051888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56676941763749E-2"/>
          <c:y val="9.4346331708536443E-2"/>
          <c:w val="0.9017134369360017"/>
          <c:h val="0.71155033586903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shop'!$A$48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shop'!$DN$48:$ER$48</c:f>
              <c:numCache>
                <c:formatCode>#,##0_);[Red]\-#,##0;* \-</c:formatCode>
                <c:ptCount val="31"/>
                <c:pt idx="0">
                  <c:v>443</c:v>
                </c:pt>
                <c:pt idx="1">
                  <c:v>85</c:v>
                </c:pt>
                <c:pt idx="2">
                  <c:v>0</c:v>
                </c:pt>
                <c:pt idx="3">
                  <c:v>117</c:v>
                </c:pt>
                <c:pt idx="4">
                  <c:v>158</c:v>
                </c:pt>
                <c:pt idx="5">
                  <c:v>68</c:v>
                </c:pt>
                <c:pt idx="6">
                  <c:v>118</c:v>
                </c:pt>
                <c:pt idx="7">
                  <c:v>144</c:v>
                </c:pt>
                <c:pt idx="8">
                  <c:v>99</c:v>
                </c:pt>
                <c:pt idx="9">
                  <c:v>0</c:v>
                </c:pt>
                <c:pt idx="10">
                  <c:v>139</c:v>
                </c:pt>
                <c:pt idx="11">
                  <c:v>96</c:v>
                </c:pt>
                <c:pt idx="12">
                  <c:v>126</c:v>
                </c:pt>
                <c:pt idx="13">
                  <c:v>220</c:v>
                </c:pt>
                <c:pt idx="14">
                  <c:v>82</c:v>
                </c:pt>
                <c:pt idx="15">
                  <c:v>81</c:v>
                </c:pt>
                <c:pt idx="16">
                  <c:v>0</c:v>
                </c:pt>
                <c:pt idx="17">
                  <c:v>106</c:v>
                </c:pt>
                <c:pt idx="18">
                  <c:v>114</c:v>
                </c:pt>
                <c:pt idx="19">
                  <c:v>122</c:v>
                </c:pt>
                <c:pt idx="20">
                  <c:v>105</c:v>
                </c:pt>
                <c:pt idx="21">
                  <c:v>52</c:v>
                </c:pt>
                <c:pt idx="22">
                  <c:v>138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26-416C-AC34-844B46993747}"/>
            </c:ext>
          </c:extLst>
        </c:ser>
        <c:ser>
          <c:idx val="1"/>
          <c:order val="1"/>
          <c:tx>
            <c:strRef>
              <c:f>'Contam Hub shop'!$A$49</c:f>
              <c:strCache>
                <c:ptCount val="1"/>
                <c:pt idx="0">
                  <c:v>M228  : ALL SURFACE  YELLOW CONTAM 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shop'!$DN$49:$ER$49</c:f>
              <c:numCache>
                <c:formatCode>#,##0_);[Red]\-#,##0;* \-</c:formatCode>
                <c:ptCount val="31"/>
                <c:pt idx="0">
                  <c:v>51</c:v>
                </c:pt>
                <c:pt idx="1">
                  <c:v>26</c:v>
                </c:pt>
                <c:pt idx="2">
                  <c:v>0</c:v>
                </c:pt>
                <c:pt idx="3">
                  <c:v>75</c:v>
                </c:pt>
                <c:pt idx="4">
                  <c:v>33</c:v>
                </c:pt>
                <c:pt idx="5">
                  <c:v>16</c:v>
                </c:pt>
                <c:pt idx="6">
                  <c:v>55</c:v>
                </c:pt>
                <c:pt idx="7">
                  <c:v>31</c:v>
                </c:pt>
                <c:pt idx="8">
                  <c:v>26</c:v>
                </c:pt>
                <c:pt idx="9">
                  <c:v>0</c:v>
                </c:pt>
                <c:pt idx="10">
                  <c:v>28</c:v>
                </c:pt>
                <c:pt idx="11">
                  <c:v>26</c:v>
                </c:pt>
                <c:pt idx="12">
                  <c:v>10</c:v>
                </c:pt>
                <c:pt idx="13">
                  <c:v>12</c:v>
                </c:pt>
                <c:pt idx="14">
                  <c:v>20</c:v>
                </c:pt>
                <c:pt idx="15">
                  <c:v>8</c:v>
                </c:pt>
                <c:pt idx="16">
                  <c:v>0</c:v>
                </c:pt>
                <c:pt idx="17">
                  <c:v>11</c:v>
                </c:pt>
                <c:pt idx="18">
                  <c:v>20</c:v>
                </c:pt>
                <c:pt idx="19">
                  <c:v>5</c:v>
                </c:pt>
                <c:pt idx="20">
                  <c:v>7</c:v>
                </c:pt>
                <c:pt idx="21">
                  <c:v>23</c:v>
                </c:pt>
                <c:pt idx="22">
                  <c:v>14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26-416C-AC34-844B46993747}"/>
            </c:ext>
          </c:extLst>
        </c:ser>
        <c:ser>
          <c:idx val="2"/>
          <c:order val="2"/>
          <c:tx>
            <c:strRef>
              <c:f>'Contam Hub shop'!$A$50</c:f>
              <c:strCache>
                <c:ptCount val="1"/>
                <c:pt idx="0">
                  <c:v>M225  : ALL SURFACE  OIL CONTAM 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shop'!$DN$50:$ER$50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26-416C-AC34-844B46993747}"/>
            </c:ext>
          </c:extLst>
        </c:ser>
        <c:ser>
          <c:idx val="5"/>
          <c:order val="3"/>
          <c:tx>
            <c:strRef>
              <c:f>'Contam Hub shop'!$A$51</c:f>
              <c:strCache>
                <c:ptCount val="1"/>
                <c:pt idx="0">
                  <c:v>M226  : ALL SURFACE  STICKY CONTAM 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shop'!$DN$51:$ER$51</c:f>
              <c:numCache>
                <c:formatCode>#,##0_);[Red]\-#,##0;* \-</c:formatCode>
                <c:ptCount val="31"/>
                <c:pt idx="0">
                  <c:v>13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11</c:v>
                </c:pt>
                <c:pt idx="6">
                  <c:v>1</c:v>
                </c:pt>
                <c:pt idx="7">
                  <c:v>11</c:v>
                </c:pt>
                <c:pt idx="8">
                  <c:v>6</c:v>
                </c:pt>
                <c:pt idx="9">
                  <c:v>0</c:v>
                </c:pt>
                <c:pt idx="10">
                  <c:v>22</c:v>
                </c:pt>
                <c:pt idx="11">
                  <c:v>2</c:v>
                </c:pt>
                <c:pt idx="12">
                  <c:v>40</c:v>
                </c:pt>
                <c:pt idx="13">
                  <c:v>25</c:v>
                </c:pt>
                <c:pt idx="14">
                  <c:v>4</c:v>
                </c:pt>
                <c:pt idx="15">
                  <c:v>7</c:v>
                </c:pt>
                <c:pt idx="16">
                  <c:v>0</c:v>
                </c:pt>
                <c:pt idx="17">
                  <c:v>3</c:v>
                </c:pt>
                <c:pt idx="18">
                  <c:v>19</c:v>
                </c:pt>
                <c:pt idx="19">
                  <c:v>1</c:v>
                </c:pt>
                <c:pt idx="20">
                  <c:v>11</c:v>
                </c:pt>
                <c:pt idx="21">
                  <c:v>3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26-416C-AC34-844B46993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841760"/>
        <c:axId val="-1370840128"/>
      </c:barChart>
      <c:lineChart>
        <c:grouping val="standard"/>
        <c:varyColors val="0"/>
        <c:ser>
          <c:idx val="3"/>
          <c:order val="4"/>
          <c:tx>
            <c:strRef>
              <c:f>'Contam Hub shop'!$A$46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shop'!$DN$46:$ER$46</c:f>
              <c:numCache>
                <c:formatCode>0.00%</c:formatCode>
                <c:ptCount val="31"/>
                <c:pt idx="0">
                  <c:v>2.2085536804871886E-3</c:v>
                </c:pt>
                <c:pt idx="1">
                  <c:v>9.9002024237817014E-4</c:v>
                </c:pt>
                <c:pt idx="2">
                  <c:v>0</c:v>
                </c:pt>
                <c:pt idx="3">
                  <c:v>1.2113946024252869E-3</c:v>
                </c:pt>
                <c:pt idx="4">
                  <c:v>1.4511735901290429E-3</c:v>
                </c:pt>
                <c:pt idx="5">
                  <c:v>7.6258669406627276E-4</c:v>
                </c:pt>
                <c:pt idx="6">
                  <c:v>1.4156700024408103E-3</c:v>
                </c:pt>
                <c:pt idx="7">
                  <c:v>1.4393388327426369E-3</c:v>
                </c:pt>
                <c:pt idx="8">
                  <c:v>1.0401365675493271E-3</c:v>
                </c:pt>
                <c:pt idx="9">
                  <c:v>0</c:v>
                </c:pt>
                <c:pt idx="10">
                  <c:v>1.0050037488235075E-3</c:v>
                </c:pt>
                <c:pt idx="11">
                  <c:v>1.1608095710621408E-3</c:v>
                </c:pt>
                <c:pt idx="12">
                  <c:v>1.4941084586912968E-3</c:v>
                </c:pt>
                <c:pt idx="13">
                  <c:v>2.2760685123191103E-3</c:v>
                </c:pt>
                <c:pt idx="14">
                  <c:v>8.2690402452628546E-4</c:v>
                </c:pt>
                <c:pt idx="15">
                  <c:v>7.7929035871709322E-4</c:v>
                </c:pt>
                <c:pt idx="16">
                  <c:v>0</c:v>
                </c:pt>
                <c:pt idx="17">
                  <c:v>6.1982190450610521E-4</c:v>
                </c:pt>
                <c:pt idx="18">
                  <c:v>1.1731149652665961E-3</c:v>
                </c:pt>
                <c:pt idx="19">
                  <c:v>1.0313265437669201E-3</c:v>
                </c:pt>
                <c:pt idx="20">
                  <c:v>8.9667791766601297E-4</c:v>
                </c:pt>
                <c:pt idx="21">
                  <c:v>6.2036219608217411E-4</c:v>
                </c:pt>
                <c:pt idx="22">
                  <c:v>1.2185761649667266E-3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26-416C-AC34-844B46993747}"/>
            </c:ext>
          </c:extLst>
        </c:ser>
        <c:ser>
          <c:idx val="4"/>
          <c:order val="5"/>
          <c:tx>
            <c:v>Target</c:v>
          </c:tx>
          <c:spPr>
            <a:ln w="41275">
              <a:solidFill>
                <a:srgbClr val="00B05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shop'!$DN$42:$ER$42</c:f>
              <c:numCache>
                <c:formatCode>0.00%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26-416C-AC34-844B46993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840672"/>
        <c:axId val="-1371954656"/>
      </c:lineChart>
      <c:catAx>
        <c:axId val="-137084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40128"/>
        <c:crosses val="autoZero"/>
        <c:auto val="1"/>
        <c:lblAlgn val="ctr"/>
        <c:lblOffset val="100"/>
        <c:noMultiLvlLbl val="0"/>
      </c:catAx>
      <c:valAx>
        <c:axId val="-1370840128"/>
        <c:scaling>
          <c:orientation val="minMax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1.8457518137743721E-4"/>
              <c:y val="0.4271650418697768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41760"/>
        <c:crosses val="autoZero"/>
        <c:crossBetween val="between"/>
      </c:valAx>
      <c:catAx>
        <c:axId val="-137084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1954656"/>
        <c:crosses val="autoZero"/>
        <c:auto val="1"/>
        <c:lblAlgn val="ctr"/>
        <c:lblOffset val="100"/>
        <c:noMultiLvlLbl val="0"/>
      </c:catAx>
      <c:valAx>
        <c:axId val="-1371954656"/>
        <c:scaling>
          <c:orientation val="minMax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8406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3340742014236276"/>
          <c:y val="0.88047134733158361"/>
          <c:w val="0.78515013352589091"/>
          <c:h val="0.11952865266841672"/>
        </c:manualLayout>
      </c:layout>
      <c:overlay val="0"/>
      <c:txPr>
        <a:bodyPr/>
        <a:lstStyle/>
        <a:p>
          <a:pPr>
            <a:defRPr lang="en-US" sz="54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contam Hub in Jan'17-Sep'18</a:t>
            </a:r>
          </a:p>
          <a:p>
            <a:pPr>
              <a:defRPr lang="en-US"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(In-house hub) </a:t>
            </a:r>
          </a:p>
        </c:rich>
      </c:tx>
      <c:layout>
        <c:manualLayout>
          <c:xMode val="edge"/>
          <c:yMode val="edge"/>
          <c:x val="0.28457728135919291"/>
          <c:y val="1.459675849124200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4661984819465144E-2"/>
          <c:y val="0.14503896156950041"/>
          <c:w val="0.85549981620887772"/>
          <c:h val="0.671888152970066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shop'!$A$48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strRef>
              <c:f>'Contam Hub shop'!$B$43:$DM$43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shop'!$B$48:$DM$48</c:f>
              <c:numCache>
                <c:formatCode>#,##0_);[Red]\-#,##0;* \-</c:formatCode>
                <c:ptCount val="32"/>
                <c:pt idx="0">
                  <c:v>478</c:v>
                </c:pt>
                <c:pt idx="1">
                  <c:v>1288</c:v>
                </c:pt>
                <c:pt idx="2">
                  <c:v>835</c:v>
                </c:pt>
                <c:pt idx="3">
                  <c:v>856</c:v>
                </c:pt>
                <c:pt idx="4">
                  <c:v>704</c:v>
                </c:pt>
                <c:pt idx="5">
                  <c:v>876</c:v>
                </c:pt>
                <c:pt idx="6">
                  <c:v>729</c:v>
                </c:pt>
                <c:pt idx="7">
                  <c:v>637</c:v>
                </c:pt>
                <c:pt idx="8">
                  <c:v>700</c:v>
                </c:pt>
                <c:pt idx="9">
                  <c:v>1236</c:v>
                </c:pt>
                <c:pt idx="10">
                  <c:v>1555</c:v>
                </c:pt>
                <c:pt idx="11">
                  <c:v>2043</c:v>
                </c:pt>
                <c:pt idx="12">
                  <c:v>1052</c:v>
                </c:pt>
                <c:pt idx="13">
                  <c:v>1729</c:v>
                </c:pt>
                <c:pt idx="14">
                  <c:v>1529</c:v>
                </c:pt>
                <c:pt idx="15">
                  <c:v>1264</c:v>
                </c:pt>
                <c:pt idx="16">
                  <c:v>1609</c:v>
                </c:pt>
                <c:pt idx="17">
                  <c:v>1055</c:v>
                </c:pt>
                <c:pt idx="18">
                  <c:v>1874</c:v>
                </c:pt>
                <c:pt idx="19">
                  <c:v>2270</c:v>
                </c:pt>
                <c:pt idx="20">
                  <c:v>2693</c:v>
                </c:pt>
                <c:pt idx="21">
                  <c:v>1922</c:v>
                </c:pt>
                <c:pt idx="22">
                  <c:v>1364</c:v>
                </c:pt>
                <c:pt idx="23">
                  <c:v>1639</c:v>
                </c:pt>
                <c:pt idx="24">
                  <c:v>1134</c:v>
                </c:pt>
                <c:pt idx="25">
                  <c:v>1673</c:v>
                </c:pt>
                <c:pt idx="26">
                  <c:v>2919</c:v>
                </c:pt>
                <c:pt idx="27">
                  <c:v>2582</c:v>
                </c:pt>
                <c:pt idx="28">
                  <c:v>2533</c:v>
                </c:pt>
                <c:pt idx="29">
                  <c:v>1369</c:v>
                </c:pt>
                <c:pt idx="30">
                  <c:v>2555</c:v>
                </c:pt>
                <c:pt idx="31">
                  <c:v>2613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B-4F00-850F-B6A2296191CE}"/>
            </c:ext>
          </c:extLst>
        </c:ser>
        <c:ser>
          <c:idx val="1"/>
          <c:order val="1"/>
          <c:tx>
            <c:strRef>
              <c:f>'Contam Hub shop'!$A$49</c:f>
              <c:strCache>
                <c:ptCount val="1"/>
                <c:pt idx="0">
                  <c:v>M228  : ALL SURFACE  YELLOW CONTAM 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cat>
            <c:strRef>
              <c:f>'Contam Hub shop'!$B$43:$DM$43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shop'!$B$49:$DM$49</c:f>
              <c:numCache>
                <c:formatCode>#,##0_);[Red]\-#,##0;* \-</c:formatCode>
                <c:ptCount val="32"/>
                <c:pt idx="0">
                  <c:v>42</c:v>
                </c:pt>
                <c:pt idx="1">
                  <c:v>353</c:v>
                </c:pt>
                <c:pt idx="2">
                  <c:v>740</c:v>
                </c:pt>
                <c:pt idx="3">
                  <c:v>327</c:v>
                </c:pt>
                <c:pt idx="4">
                  <c:v>196</c:v>
                </c:pt>
                <c:pt idx="5">
                  <c:v>296</c:v>
                </c:pt>
                <c:pt idx="6">
                  <c:v>334</c:v>
                </c:pt>
                <c:pt idx="7">
                  <c:v>156</c:v>
                </c:pt>
                <c:pt idx="8">
                  <c:v>203</c:v>
                </c:pt>
                <c:pt idx="9">
                  <c:v>340</c:v>
                </c:pt>
                <c:pt idx="10">
                  <c:v>202</c:v>
                </c:pt>
                <c:pt idx="11">
                  <c:v>176</c:v>
                </c:pt>
                <c:pt idx="12">
                  <c:v>46</c:v>
                </c:pt>
                <c:pt idx="13">
                  <c:v>162</c:v>
                </c:pt>
                <c:pt idx="14">
                  <c:v>339</c:v>
                </c:pt>
                <c:pt idx="15">
                  <c:v>422</c:v>
                </c:pt>
                <c:pt idx="16">
                  <c:v>212</c:v>
                </c:pt>
                <c:pt idx="17">
                  <c:v>120</c:v>
                </c:pt>
                <c:pt idx="18">
                  <c:v>186</c:v>
                </c:pt>
                <c:pt idx="19">
                  <c:v>365</c:v>
                </c:pt>
                <c:pt idx="20">
                  <c:v>403</c:v>
                </c:pt>
                <c:pt idx="21">
                  <c:v>315</c:v>
                </c:pt>
                <c:pt idx="22">
                  <c:v>64</c:v>
                </c:pt>
                <c:pt idx="23">
                  <c:v>55</c:v>
                </c:pt>
                <c:pt idx="24">
                  <c:v>85</c:v>
                </c:pt>
                <c:pt idx="25">
                  <c:v>119</c:v>
                </c:pt>
                <c:pt idx="26">
                  <c:v>102</c:v>
                </c:pt>
                <c:pt idx="27">
                  <c:v>63</c:v>
                </c:pt>
                <c:pt idx="28">
                  <c:v>152</c:v>
                </c:pt>
                <c:pt idx="29">
                  <c:v>152</c:v>
                </c:pt>
                <c:pt idx="30">
                  <c:v>406</c:v>
                </c:pt>
                <c:pt idx="31">
                  <c:v>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B-4F00-850F-B6A2296191CE}"/>
            </c:ext>
          </c:extLst>
        </c:ser>
        <c:ser>
          <c:idx val="2"/>
          <c:order val="2"/>
          <c:tx>
            <c:strRef>
              <c:f>'Contam Hub shop'!$A$50</c:f>
              <c:strCache>
                <c:ptCount val="1"/>
                <c:pt idx="0">
                  <c:v>M225  : ALL SURFACE  OIL CONTAM  </c:v>
                </c:pt>
              </c:strCache>
            </c:strRef>
          </c:tx>
          <c:invertIfNegative val="0"/>
          <c:cat>
            <c:strRef>
              <c:f>'Contam Hub shop'!$B$43:$DM$43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shop'!$B$50:$DM$50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B-4F00-850F-B6A2296191CE}"/>
            </c:ext>
          </c:extLst>
        </c:ser>
        <c:ser>
          <c:idx val="5"/>
          <c:order val="3"/>
          <c:tx>
            <c:strRef>
              <c:f>'Contam Hub shop'!$A$51</c:f>
              <c:strCache>
                <c:ptCount val="1"/>
                <c:pt idx="0">
                  <c:v>M226  : ALL SURFACE  STICKY CONTAM  </c:v>
                </c:pt>
              </c:strCache>
            </c:strRef>
          </c:tx>
          <c:invertIfNegative val="0"/>
          <c:val>
            <c:numRef>
              <c:f>'Contam Hub shop'!$B$51:$DM$51</c:f>
              <c:numCache>
                <c:formatCode>#,##0_);[Red]\-#,##0;* \-</c:formatCode>
                <c:ptCount val="32"/>
                <c:pt idx="0">
                  <c:v>12</c:v>
                </c:pt>
                <c:pt idx="1">
                  <c:v>37</c:v>
                </c:pt>
                <c:pt idx="2">
                  <c:v>78</c:v>
                </c:pt>
                <c:pt idx="3">
                  <c:v>80</c:v>
                </c:pt>
                <c:pt idx="4">
                  <c:v>46</c:v>
                </c:pt>
                <c:pt idx="5">
                  <c:v>79</c:v>
                </c:pt>
                <c:pt idx="6">
                  <c:v>38</c:v>
                </c:pt>
                <c:pt idx="7">
                  <c:v>40</c:v>
                </c:pt>
                <c:pt idx="8">
                  <c:v>18</c:v>
                </c:pt>
                <c:pt idx="9">
                  <c:v>61</c:v>
                </c:pt>
                <c:pt idx="10">
                  <c:v>63</c:v>
                </c:pt>
                <c:pt idx="11">
                  <c:v>42</c:v>
                </c:pt>
                <c:pt idx="12">
                  <c:v>24</c:v>
                </c:pt>
                <c:pt idx="13">
                  <c:v>44</c:v>
                </c:pt>
                <c:pt idx="14">
                  <c:v>18</c:v>
                </c:pt>
                <c:pt idx="15">
                  <c:v>39</c:v>
                </c:pt>
                <c:pt idx="16">
                  <c:v>99</c:v>
                </c:pt>
                <c:pt idx="17">
                  <c:v>59</c:v>
                </c:pt>
                <c:pt idx="18">
                  <c:v>30</c:v>
                </c:pt>
                <c:pt idx="19">
                  <c:v>88</c:v>
                </c:pt>
                <c:pt idx="20">
                  <c:v>63</c:v>
                </c:pt>
                <c:pt idx="21">
                  <c:v>59</c:v>
                </c:pt>
                <c:pt idx="22">
                  <c:v>45</c:v>
                </c:pt>
                <c:pt idx="23">
                  <c:v>65</c:v>
                </c:pt>
                <c:pt idx="24">
                  <c:v>44</c:v>
                </c:pt>
                <c:pt idx="25">
                  <c:v>67</c:v>
                </c:pt>
                <c:pt idx="26">
                  <c:v>102</c:v>
                </c:pt>
                <c:pt idx="27">
                  <c:v>65</c:v>
                </c:pt>
                <c:pt idx="28">
                  <c:v>72</c:v>
                </c:pt>
                <c:pt idx="29">
                  <c:v>105</c:v>
                </c:pt>
                <c:pt idx="30">
                  <c:v>67</c:v>
                </c:pt>
                <c:pt idx="31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7B-4F00-850F-B6A229619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1960096"/>
        <c:axId val="-1371958464"/>
      </c:barChart>
      <c:lineChart>
        <c:grouping val="standard"/>
        <c:varyColors val="0"/>
        <c:ser>
          <c:idx val="3"/>
          <c:order val="4"/>
          <c:tx>
            <c:strRef>
              <c:f>'Contam Hub shop'!$A$46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shop'!$B$43:$DM$43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'Contam Hub shop'!$B$46:$DM$46</c:f>
              <c:numCache>
                <c:formatCode>0.00%</c:formatCode>
                <c:ptCount val="32"/>
                <c:pt idx="0">
                  <c:v>4.8994642822607157E-4</c:v>
                </c:pt>
                <c:pt idx="1">
                  <c:v>1.2714818294789804E-3</c:v>
                </c:pt>
                <c:pt idx="2">
                  <c:v>1.115816188509522E-3</c:v>
                </c:pt>
                <c:pt idx="3">
                  <c:v>9.1640539801235074E-4</c:v>
                </c:pt>
                <c:pt idx="4">
                  <c:v>6.9293571812605568E-4</c:v>
                </c:pt>
                <c:pt idx="5">
                  <c:v>1.0492801284613883E-3</c:v>
                </c:pt>
                <c:pt idx="6">
                  <c:v>1.0891802162927907E-3</c:v>
                </c:pt>
                <c:pt idx="7">
                  <c:v>6.7776310511511806E-4</c:v>
                </c:pt>
                <c:pt idx="8">
                  <c:v>7.2335599482262463E-4</c:v>
                </c:pt>
                <c:pt idx="9">
                  <c:v>8.1959333751224132E-4</c:v>
                </c:pt>
                <c:pt idx="10">
                  <c:v>7.5693300726988402E-4</c:v>
                </c:pt>
                <c:pt idx="11">
                  <c:v>8.044173577682666E-4</c:v>
                </c:pt>
                <c:pt idx="12">
                  <c:v>6.5753116387118251E-4</c:v>
                </c:pt>
                <c:pt idx="13">
                  <c:v>7.6559287155883806E-4</c:v>
                </c:pt>
                <c:pt idx="14">
                  <c:v>6.635051156139262E-4</c:v>
                </c:pt>
                <c:pt idx="15">
                  <c:v>5.8417307507352119E-4</c:v>
                </c:pt>
                <c:pt idx="16">
                  <c:v>5.3954984681842632E-4</c:v>
                </c:pt>
                <c:pt idx="17">
                  <c:v>3.732795939782802E-4</c:v>
                </c:pt>
                <c:pt idx="18">
                  <c:v>5.3452179608530557E-4</c:v>
                </c:pt>
                <c:pt idx="19">
                  <c:v>7.8415065368445699E-4</c:v>
                </c:pt>
                <c:pt idx="20">
                  <c:v>1.0590006506870095E-3</c:v>
                </c:pt>
                <c:pt idx="21">
                  <c:v>7.3655230644168888E-4</c:v>
                </c:pt>
                <c:pt idx="22">
                  <c:v>4.6255720337852035E-4</c:v>
                </c:pt>
                <c:pt idx="23">
                  <c:v>5.2850628919479559E-4</c:v>
                </c:pt>
                <c:pt idx="24">
                  <c:v>3.7171559254202548E-4</c:v>
                </c:pt>
                <c:pt idx="25">
                  <c:v>5.9828438172023976E-4</c:v>
                </c:pt>
                <c:pt idx="26">
                  <c:v>9.6988180050807771E-4</c:v>
                </c:pt>
                <c:pt idx="27">
                  <c:v>9.9619424390878677E-4</c:v>
                </c:pt>
                <c:pt idx="28">
                  <c:v>8.2684706748205729E-4</c:v>
                </c:pt>
                <c:pt idx="29">
                  <c:v>4.9536320542035799E-4</c:v>
                </c:pt>
                <c:pt idx="30">
                  <c:v>9.2042880796262111E-4</c:v>
                </c:pt>
                <c:pt idx="31">
                  <c:v>1.1974295566134019E-3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7B-4F00-850F-B6A2296191CE}"/>
            </c:ext>
          </c:extLst>
        </c:ser>
        <c:ser>
          <c:idx val="4"/>
          <c:order val="5"/>
          <c:tx>
            <c:v>Target</c:v>
          </c:tx>
          <c:spPr>
            <a:ln w="508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'Contam Hub shop'!$B$42:$DM$42</c:f>
              <c:numCache>
                <c:formatCode>0.00%</c:formatCode>
                <c:ptCount val="3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7B-4F00-850F-B6A229619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1954112"/>
        <c:axId val="-1371951392"/>
      </c:lineChart>
      <c:catAx>
        <c:axId val="-137196009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8464"/>
        <c:crosses val="autoZero"/>
        <c:auto val="1"/>
        <c:lblAlgn val="ctr"/>
        <c:lblOffset val="100"/>
        <c:noMultiLvlLbl val="0"/>
      </c:catAx>
      <c:valAx>
        <c:axId val="-13719584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9.7041294061450938E-3"/>
              <c:y val="0.38353201398789566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60096"/>
        <c:crosses val="autoZero"/>
        <c:crossBetween val="between"/>
      </c:valAx>
      <c:catAx>
        <c:axId val="-1371954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1951392"/>
        <c:crosses val="autoZero"/>
        <c:auto val="1"/>
        <c:lblAlgn val="ctr"/>
        <c:lblOffset val="100"/>
        <c:noMultiLvlLbl val="0"/>
      </c:catAx>
      <c:valAx>
        <c:axId val="-137195139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411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2.7113509986901606E-2"/>
          <c:y val="0.90867605940952179"/>
          <c:w val="0.97239084810023291"/>
          <c:h val="9.0038396535720766E-2"/>
        </c:manualLayout>
      </c:layout>
      <c:overlay val="0"/>
      <c:txPr>
        <a:bodyPr/>
        <a:lstStyle/>
        <a:p>
          <a:pPr>
            <a:defRPr lang="en-US" sz="54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2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Contam Hub in Sep'18 (Hub all-supplier)</a:t>
            </a:r>
          </a:p>
        </c:rich>
      </c:tx>
      <c:layout>
        <c:manualLayout>
          <c:xMode val="edge"/>
          <c:yMode val="edge"/>
          <c:x val="0.36968091798446734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6518063860589836E-2"/>
          <c:y val="9.8314540682414728E-2"/>
          <c:w val="0.90945381201162001"/>
          <c:h val="0.71155033586903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Supplier'!$A$48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Supplier'!$DB$48:$EF$48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9-4BE2-BEDA-FB0F3A8BFBB3}"/>
            </c:ext>
          </c:extLst>
        </c:ser>
        <c:ser>
          <c:idx val="1"/>
          <c:order val="1"/>
          <c:tx>
            <c:strRef>
              <c:f>'Contam hub Supplier'!$A$49</c:f>
              <c:strCache>
                <c:ptCount val="1"/>
                <c:pt idx="0">
                  <c:v>M228  : ALL SURFACE  YELLOW CONTAM </c:v>
                </c:pt>
              </c:strCache>
            </c:strRef>
          </c:tx>
          <c:spPr>
            <a:solidFill>
              <a:srgbClr val="990033"/>
            </a:solidFill>
          </c:spPr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Supplier'!$DB$49:$EF$49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9-4BE2-BEDA-FB0F3A8BFBB3}"/>
            </c:ext>
          </c:extLst>
        </c:ser>
        <c:ser>
          <c:idx val="2"/>
          <c:order val="2"/>
          <c:tx>
            <c:strRef>
              <c:f>'Contam hub Supplier'!$A$50</c:f>
              <c:strCache>
                <c:ptCount val="1"/>
                <c:pt idx="0">
                  <c:v>M225  : ALL SURFACE  OIL CONTAM  </c:v>
                </c:pt>
              </c:strCache>
            </c:strRef>
          </c:tx>
          <c:invertIfNegative val="0"/>
          <c:cat>
            <c:numRef>
              <c:f>'Contam Hub shop'!$DN$43:$ER$43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Supplier'!$DB$50:$EF$50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9-4BE2-BEDA-FB0F3A8BFBB3}"/>
            </c:ext>
          </c:extLst>
        </c:ser>
        <c:ser>
          <c:idx val="4"/>
          <c:order val="3"/>
          <c:tx>
            <c:strRef>
              <c:f>'Contam hub Supplier'!$A$51</c:f>
              <c:strCache>
                <c:ptCount val="1"/>
                <c:pt idx="0">
                  <c:v>M226  : ALL SURFACE  STICKY CONTAM  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val>
            <c:numRef>
              <c:f>'Contam hub Supplier'!$DB$51:$EF$51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19-4BE2-BEDA-FB0F3A8BF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1951936"/>
        <c:axId val="-1371948128"/>
      </c:barChart>
      <c:lineChart>
        <c:grouping val="standard"/>
        <c:varyColors val="0"/>
        <c:ser>
          <c:idx val="3"/>
          <c:order val="4"/>
          <c:tx>
            <c:strRef>
              <c:f>'Contam hub Supplier'!$A$46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17"/>
              <c:layout>
                <c:manualLayout>
                  <c:x val="-1.3346518683516016E-2"/>
                  <c:y val="-9.64904386951631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619-4BE2-BEDA-FB0F3A8BFBB3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'Contam hub Supplier'!$DB$43:$EF$43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'Contam hub Supplier'!$DB$46:$EF$46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19-4BE2-BEDA-FB0F3A8BF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1955200"/>
        <c:axId val="-1371957920"/>
      </c:lineChart>
      <c:catAx>
        <c:axId val="-137195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48128"/>
        <c:crosses val="autoZero"/>
        <c:auto val="1"/>
        <c:lblAlgn val="ctr"/>
        <c:lblOffset val="100"/>
        <c:noMultiLvlLbl val="0"/>
      </c:catAx>
      <c:valAx>
        <c:axId val="-1371948128"/>
        <c:scaling>
          <c:orientation val="minMax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Pcs.</a:t>
                </a:r>
              </a:p>
            </c:rich>
          </c:tx>
          <c:layout>
            <c:manualLayout>
              <c:xMode val="edge"/>
              <c:yMode val="edge"/>
              <c:x val="5.5263443309255793E-3"/>
              <c:y val="0.4252516330195568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1936"/>
        <c:crosses val="autoZero"/>
        <c:crossBetween val="between"/>
      </c:valAx>
      <c:catAx>
        <c:axId val="-137195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1957920"/>
        <c:crosses val="autoZero"/>
        <c:auto val="1"/>
        <c:lblAlgn val="ctr"/>
        <c:lblOffset val="100"/>
        <c:noMultiLvlLbl val="0"/>
      </c:catAx>
      <c:valAx>
        <c:axId val="-1371957920"/>
        <c:scaling>
          <c:orientation val="minMax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520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3789748595475151"/>
          <c:y val="0.91534963392733804"/>
          <c:w val="0.69887121754413506"/>
          <c:h val="8.4650208197687191E-2"/>
        </c:manualLayout>
      </c:layout>
      <c:overlay val="0"/>
      <c:txPr>
        <a:bodyPr/>
        <a:lstStyle/>
        <a:p>
          <a:pPr>
            <a:defRPr lang="en-US" sz="54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9685039370078738" r="0.19685039370078738" t="0.15748031496063244" header="0.30000000000000032" footer="0.30000000000000032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Contam Hub in Jan'17-Sep'18 (Hub all-Supplier)</a:t>
            </a:r>
          </a:p>
        </c:rich>
      </c:tx>
      <c:layout>
        <c:manualLayout>
          <c:xMode val="edge"/>
          <c:yMode val="edge"/>
          <c:x val="0.16933524681556344"/>
          <c:y val="1.507561180039901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593851928404013E-2"/>
          <c:y val="0.11425254941723872"/>
          <c:w val="0.85706154982504956"/>
          <c:h val="0.697203060884994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'Contam hub Supplier'!$A$48</c:f>
              <c:strCache>
                <c:ptCount val="1"/>
                <c:pt idx="0">
                  <c:v>M227 : ALL SURFACE  WHITE CONTAM </c:v>
                </c:pt>
              </c:strCache>
            </c:strRef>
          </c:tx>
          <c:invertIfNegative val="0"/>
          <c:cat>
            <c:strRef>
              <c:f>'Contam hub Supplier'!$B$43:$DA$43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Supplier'!$B$48:$DA$48</c:f>
              <c:numCache>
                <c:formatCode>#,##0_);[Red]\-#,##0;* \-</c:formatCode>
                <c:ptCount val="32"/>
                <c:pt idx="0">
                  <c:v>726</c:v>
                </c:pt>
                <c:pt idx="1">
                  <c:v>4155</c:v>
                </c:pt>
                <c:pt idx="2">
                  <c:v>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6-49E7-8B21-C57E1419FDDB}"/>
            </c:ext>
          </c:extLst>
        </c:ser>
        <c:ser>
          <c:idx val="1"/>
          <c:order val="1"/>
          <c:tx>
            <c:strRef>
              <c:f>'Contam hub Supplier'!$A$49</c:f>
              <c:strCache>
                <c:ptCount val="1"/>
                <c:pt idx="0">
                  <c:v>M228  : ALL SURFACE  YELLOW CONTAM </c:v>
                </c:pt>
              </c:strCache>
            </c:strRef>
          </c:tx>
          <c:invertIfNegative val="0"/>
          <c:cat>
            <c:strRef>
              <c:f>'Contam hub Supplier'!$B$43:$DA$43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Supplier'!$B$49:$DA$49</c:f>
              <c:numCache>
                <c:formatCode>#,##0_);[Red]\-#,##0;* \-</c:formatCode>
                <c:ptCount val="32"/>
                <c:pt idx="0">
                  <c:v>6</c:v>
                </c:pt>
                <c:pt idx="1">
                  <c:v>8</c:v>
                </c:pt>
                <c:pt idx="2">
                  <c:v>26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F6-49E7-8B21-C57E1419FDDB}"/>
            </c:ext>
          </c:extLst>
        </c:ser>
        <c:ser>
          <c:idx val="2"/>
          <c:order val="2"/>
          <c:tx>
            <c:strRef>
              <c:f>'Contam hub Supplier'!$A$50</c:f>
              <c:strCache>
                <c:ptCount val="1"/>
                <c:pt idx="0">
                  <c:v>M225  : ALL SURFACE  OIL CONTAM  </c:v>
                </c:pt>
              </c:strCache>
            </c:strRef>
          </c:tx>
          <c:invertIfNegative val="0"/>
          <c:cat>
            <c:strRef>
              <c:f>'Contam hub Supplier'!$B$43:$DA$43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8DF6-49E7-8B21-C57E1419FDDB}"/>
            </c:ext>
          </c:extLst>
        </c:ser>
        <c:ser>
          <c:idx val="4"/>
          <c:order val="3"/>
          <c:tx>
            <c:strRef>
              <c:f>'Contam hub Supplier'!$A$51</c:f>
              <c:strCache>
                <c:ptCount val="1"/>
                <c:pt idx="0">
                  <c:v>M226  : ALL SURFACE  STICKY CONTAM  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val>
            <c:numRef>
              <c:f>'Contam hub Supplier'!$B$51:$DA$51</c:f>
              <c:numCache>
                <c:formatCode>#,##0_);[Red]\-#,##0;* \-</c:formatCode>
                <c:ptCount val="32"/>
                <c:pt idx="0">
                  <c:v>31</c:v>
                </c:pt>
                <c:pt idx="1">
                  <c:v>31</c:v>
                </c:pt>
                <c:pt idx="2">
                  <c:v>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F6-49E7-8B21-C57E1419F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1952480"/>
        <c:axId val="-1371946496"/>
      </c:barChart>
      <c:lineChart>
        <c:grouping val="standard"/>
        <c:varyColors val="0"/>
        <c:ser>
          <c:idx val="3"/>
          <c:order val="4"/>
          <c:tx>
            <c:strRef>
              <c:f>'Contam hub Supplier'!$A$46</c:f>
              <c:strCache>
                <c:ptCount val="1"/>
                <c:pt idx="0">
                  <c:v>% YIELD NG</c:v>
                </c:pt>
              </c:strCache>
            </c:strRef>
          </c:tx>
          <c:spPr>
            <a:ln w="41275"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2"/>
              <c:layout>
                <c:manualLayout>
                  <c:x val="-2.6343809911847666E-2"/>
                  <c:y val="-0.101913542858424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DF6-49E7-8B21-C57E1419FDDB}"/>
                </c:ext>
              </c:extLst>
            </c:dLbl>
            <c:dLbl>
              <c:idx val="3"/>
              <c:layout>
                <c:manualLayout>
                  <c:x val="-2.6343809911847666E-2"/>
                  <c:y val="-7.5322849601064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F6-49E7-8B21-C57E1419FDDB}"/>
                </c:ext>
              </c:extLst>
            </c:dLbl>
            <c:dLbl>
              <c:idx val="4"/>
              <c:layout>
                <c:manualLayout>
                  <c:x val="-2.6343809911847666E-2"/>
                  <c:y val="-5.8228832507047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DF6-49E7-8B21-C57E1419FDDB}"/>
                </c:ext>
              </c:extLst>
            </c:dLbl>
            <c:dLbl>
              <c:idx val="5"/>
              <c:layout>
                <c:manualLayout>
                  <c:x val="-2.3134824753404008E-2"/>
                  <c:y val="-8.48195257644077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DF6-49E7-8B21-C57E1419FDDB}"/>
                </c:ext>
              </c:extLst>
            </c:dLbl>
            <c:dLbl>
              <c:idx val="6"/>
              <c:layout>
                <c:manualLayout>
                  <c:x val="-2.7146056201458574E-2"/>
                  <c:y val="-6.01281677397163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DF6-49E7-8B21-C57E1419FDDB}"/>
                </c:ext>
              </c:extLst>
            </c:dLbl>
            <c:dLbl>
              <c:idx val="7"/>
              <c:layout>
                <c:manualLayout>
                  <c:x val="-2.6343809911847742E-2"/>
                  <c:y val="-6.39268382050534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DF6-49E7-8B21-C57E1419FDDB}"/>
                </c:ext>
              </c:extLst>
            </c:dLbl>
            <c:dLbl>
              <c:idx val="9"/>
              <c:layout>
                <c:manualLayout>
                  <c:x val="-2.3937071043014992E-2"/>
                  <c:y val="-6.39268382050534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DF6-49E7-8B21-C57E1419FDDB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'Contam hub Supplier'!$B$43:$DA$43</c:f>
              <c:strCache>
                <c:ptCount val="32"/>
                <c:pt idx="0">
                  <c:v>Jan'22</c:v>
                </c:pt>
                <c:pt idx="1">
                  <c:v>Feb'22</c:v>
                </c:pt>
                <c:pt idx="2">
                  <c:v>Mar'22</c:v>
                </c:pt>
                <c:pt idx="3">
                  <c:v>Apr'22</c:v>
                </c:pt>
                <c:pt idx="4">
                  <c:v>May'22</c:v>
                </c:pt>
                <c:pt idx="5">
                  <c:v>Jun'22</c:v>
                </c:pt>
                <c:pt idx="6">
                  <c:v>Jul'22</c:v>
                </c:pt>
                <c:pt idx="7">
                  <c:v>Aug'22</c:v>
                </c:pt>
                <c:pt idx="8">
                  <c:v>Sep'22</c:v>
                </c:pt>
                <c:pt idx="9">
                  <c:v>Oct'22</c:v>
                </c:pt>
                <c:pt idx="10">
                  <c:v>Nov'22</c:v>
                </c:pt>
                <c:pt idx="11">
                  <c:v>Dec'22</c:v>
                </c:pt>
                <c:pt idx="12">
                  <c:v>Jan'23</c:v>
                </c:pt>
                <c:pt idx="13">
                  <c:v>Feb'23</c:v>
                </c:pt>
                <c:pt idx="14">
                  <c:v>Mar'23</c:v>
                </c:pt>
                <c:pt idx="15">
                  <c:v>Apr'23</c:v>
                </c:pt>
                <c:pt idx="16">
                  <c:v>May'23</c:v>
                </c:pt>
                <c:pt idx="17">
                  <c:v>Jun'23</c:v>
                </c:pt>
                <c:pt idx="18">
                  <c:v>Jul'23</c:v>
                </c:pt>
                <c:pt idx="19">
                  <c:v>Aug'23</c:v>
                </c:pt>
                <c:pt idx="20">
                  <c:v>Sep'23</c:v>
                </c:pt>
                <c:pt idx="21">
                  <c:v>Oct'23</c:v>
                </c:pt>
                <c:pt idx="22">
                  <c:v>Nov'23</c:v>
                </c:pt>
                <c:pt idx="23">
                  <c:v>Dec'23</c:v>
                </c:pt>
                <c:pt idx="24">
                  <c:v>Jan'24</c:v>
                </c:pt>
                <c:pt idx="25">
                  <c:v>Feb'24</c:v>
                </c:pt>
                <c:pt idx="26">
                  <c:v>Mar'24</c:v>
                </c:pt>
                <c:pt idx="27">
                  <c:v>Apr'24</c:v>
                </c:pt>
                <c:pt idx="28">
                  <c:v>May'24</c:v>
                </c:pt>
                <c:pt idx="29">
                  <c:v>Jun'24</c:v>
                </c:pt>
                <c:pt idx="30">
                  <c:v>Jul'24</c:v>
                </c:pt>
                <c:pt idx="31">
                  <c:v>Aug'24</c:v>
                </c:pt>
              </c:strCache>
            </c:strRef>
          </c:cat>
          <c:val>
            <c:numRef>
              <c:f>'Contam hub Supplier'!$B$46:$DA$46</c:f>
              <c:numCache>
                <c:formatCode>0.00%</c:formatCode>
                <c:ptCount val="32"/>
                <c:pt idx="0">
                  <c:v>1.3710728780041637E-4</c:v>
                </c:pt>
                <c:pt idx="1">
                  <c:v>7.9866409433605474E-4</c:v>
                </c:pt>
                <c:pt idx="2">
                  <c:v>9.0427574752582776E-4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F6-49E7-8B21-C57E1419F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1949760"/>
        <c:axId val="-1371950848"/>
      </c:lineChart>
      <c:catAx>
        <c:axId val="-1371952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4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3719464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#,##0_);[Red]\-#,##0;* \-" sourceLinked="1"/>
        <c:majorTickMark val="out"/>
        <c:minorTickMark val="none"/>
        <c:tickLblPos val="nextTo"/>
        <c:spPr>
          <a:ln>
            <a:solidFill>
              <a:sysClr val="windowText" lastClr="000000">
                <a:tint val="75000"/>
                <a:shade val="95000"/>
                <a:satMod val="105000"/>
              </a:sysClr>
            </a:solidFill>
          </a:ln>
        </c:spPr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2480"/>
        <c:crosses val="autoZero"/>
        <c:crossBetween val="between"/>
      </c:valAx>
      <c:catAx>
        <c:axId val="-1371949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1950848"/>
        <c:crosses val="autoZero"/>
        <c:auto val="1"/>
        <c:lblAlgn val="ctr"/>
        <c:lblOffset val="100"/>
        <c:noMultiLvlLbl val="0"/>
      </c:catAx>
      <c:valAx>
        <c:axId val="-137195084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6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4976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679338939181472E-2"/>
          <c:y val="0.87080916234795991"/>
          <c:w val="0.83880418274119062"/>
          <c:h val="0.12919083765204009"/>
        </c:manualLayout>
      </c:layout>
      <c:overlay val="0"/>
      <c:txPr>
        <a:bodyPr/>
        <a:lstStyle/>
        <a:p>
          <a:pPr>
            <a:defRPr lang="en-US" sz="54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6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 paperSize="9"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All FCC (Steel) on Jan'23-Aug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2557376964466806"/>
          <c:y val="1.1510789628083681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3007669000503006E-2"/>
          <c:y val="0.10337626194961444"/>
          <c:w val="0.92017903075467067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FCC!$A$192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FCC!$B$74:$DA$74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FCC!$N$192:$DA$192</c:f>
              <c:numCache>
                <c:formatCode>_-* #,##0_-;\-* #,##0_-;_-* "-"??_-;_-@_-</c:formatCode>
                <c:ptCount val="32"/>
                <c:pt idx="0">
                  <c:v>100</c:v>
                </c:pt>
                <c:pt idx="1">
                  <c:v>453</c:v>
                </c:pt>
                <c:pt idx="2">
                  <c:v>274</c:v>
                </c:pt>
                <c:pt idx="3">
                  <c:v>509</c:v>
                </c:pt>
                <c:pt idx="4">
                  <c:v>360</c:v>
                </c:pt>
                <c:pt idx="5">
                  <c:v>179</c:v>
                </c:pt>
                <c:pt idx="6">
                  <c:v>76</c:v>
                </c:pt>
                <c:pt idx="7">
                  <c:v>35</c:v>
                </c:pt>
                <c:pt idx="8">
                  <c:v>52</c:v>
                </c:pt>
                <c:pt idx="9">
                  <c:v>100</c:v>
                </c:pt>
                <c:pt idx="10">
                  <c:v>160</c:v>
                </c:pt>
                <c:pt idx="11">
                  <c:v>355</c:v>
                </c:pt>
                <c:pt idx="12">
                  <c:v>169</c:v>
                </c:pt>
                <c:pt idx="13">
                  <c:v>408</c:v>
                </c:pt>
                <c:pt idx="14">
                  <c:v>318</c:v>
                </c:pt>
                <c:pt idx="15">
                  <c:v>395</c:v>
                </c:pt>
                <c:pt idx="16">
                  <c:v>227</c:v>
                </c:pt>
                <c:pt idx="17">
                  <c:v>246</c:v>
                </c:pt>
                <c:pt idx="18">
                  <c:v>530</c:v>
                </c:pt>
                <c:pt idx="19">
                  <c:v>193</c:v>
                </c:pt>
                <c:pt idx="20">
                  <c:v>238</c:v>
                </c:pt>
                <c:pt idx="21">
                  <c:v>400</c:v>
                </c:pt>
                <c:pt idx="22">
                  <c:v>351</c:v>
                </c:pt>
                <c:pt idx="23">
                  <c:v>682</c:v>
                </c:pt>
                <c:pt idx="24">
                  <c:v>315</c:v>
                </c:pt>
                <c:pt idx="25">
                  <c:v>92</c:v>
                </c:pt>
                <c:pt idx="26">
                  <c:v>244</c:v>
                </c:pt>
                <c:pt idx="27">
                  <c:v>233</c:v>
                </c:pt>
                <c:pt idx="28">
                  <c:v>491</c:v>
                </c:pt>
                <c:pt idx="29">
                  <c:v>178</c:v>
                </c:pt>
                <c:pt idx="30">
                  <c:v>688</c:v>
                </c:pt>
                <c:pt idx="31">
                  <c:v>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0-44D7-A767-ABD0C2524E03}"/>
            </c:ext>
          </c:extLst>
        </c:ser>
        <c:ser>
          <c:idx val="1"/>
          <c:order val="1"/>
          <c:tx>
            <c:strRef>
              <c:f>FCC!$A$193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FCC!$B$74:$DA$74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FCC!$N$193:$DA$193</c:f>
              <c:numCache>
                <c:formatCode>_-* #,##0_-;\-* #,##0_-;_-* "-"??_-;_-@_-</c:formatCode>
                <c:ptCount val="32"/>
                <c:pt idx="0">
                  <c:v>17</c:v>
                </c:pt>
                <c:pt idx="1">
                  <c:v>87</c:v>
                </c:pt>
                <c:pt idx="2">
                  <c:v>153</c:v>
                </c:pt>
                <c:pt idx="3">
                  <c:v>264</c:v>
                </c:pt>
                <c:pt idx="4">
                  <c:v>125</c:v>
                </c:pt>
                <c:pt idx="5">
                  <c:v>192</c:v>
                </c:pt>
                <c:pt idx="6">
                  <c:v>237</c:v>
                </c:pt>
                <c:pt idx="7">
                  <c:v>95</c:v>
                </c:pt>
                <c:pt idx="8">
                  <c:v>120</c:v>
                </c:pt>
                <c:pt idx="9">
                  <c:v>169</c:v>
                </c:pt>
                <c:pt idx="10">
                  <c:v>144</c:v>
                </c:pt>
                <c:pt idx="11">
                  <c:v>75</c:v>
                </c:pt>
                <c:pt idx="12">
                  <c:v>36</c:v>
                </c:pt>
                <c:pt idx="13">
                  <c:v>101</c:v>
                </c:pt>
                <c:pt idx="14">
                  <c:v>200</c:v>
                </c:pt>
                <c:pt idx="15">
                  <c:v>359</c:v>
                </c:pt>
                <c:pt idx="16">
                  <c:v>152</c:v>
                </c:pt>
                <c:pt idx="17">
                  <c:v>57</c:v>
                </c:pt>
                <c:pt idx="18">
                  <c:v>104</c:v>
                </c:pt>
                <c:pt idx="19">
                  <c:v>123</c:v>
                </c:pt>
                <c:pt idx="20">
                  <c:v>112</c:v>
                </c:pt>
                <c:pt idx="21">
                  <c:v>119</c:v>
                </c:pt>
                <c:pt idx="22">
                  <c:v>23</c:v>
                </c:pt>
                <c:pt idx="23">
                  <c:v>46</c:v>
                </c:pt>
                <c:pt idx="24">
                  <c:v>4</c:v>
                </c:pt>
                <c:pt idx="25">
                  <c:v>9</c:v>
                </c:pt>
                <c:pt idx="26">
                  <c:v>23</c:v>
                </c:pt>
                <c:pt idx="27">
                  <c:v>53</c:v>
                </c:pt>
                <c:pt idx="28">
                  <c:v>109</c:v>
                </c:pt>
                <c:pt idx="29">
                  <c:v>108</c:v>
                </c:pt>
                <c:pt idx="30">
                  <c:v>345</c:v>
                </c:pt>
                <c:pt idx="31">
                  <c:v>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0-44D7-A767-ABD0C2524E03}"/>
            </c:ext>
          </c:extLst>
        </c:ser>
        <c:ser>
          <c:idx val="2"/>
          <c:order val="2"/>
          <c:tx>
            <c:strRef>
              <c:f>FCC!$A$194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FCC!$B$74:$DA$74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FCC!$N$194:$DA$194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0-44D7-A767-ABD0C2524E03}"/>
            </c:ext>
          </c:extLst>
        </c:ser>
        <c:ser>
          <c:idx val="3"/>
          <c:order val="3"/>
          <c:tx>
            <c:strRef>
              <c:f>FCC!$A$195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FCC!$B$74:$DA$74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FCC!$N$195:$DA$195</c:f>
              <c:numCache>
                <c:formatCode>_-* #,##0_-;\-* #,##0_-;_-* "-"??_-;_-@_-</c:formatCode>
                <c:ptCount val="32"/>
                <c:pt idx="0">
                  <c:v>4</c:v>
                </c:pt>
                <c:pt idx="1">
                  <c:v>8</c:v>
                </c:pt>
                <c:pt idx="2">
                  <c:v>40</c:v>
                </c:pt>
                <c:pt idx="3">
                  <c:v>58</c:v>
                </c:pt>
                <c:pt idx="4">
                  <c:v>33</c:v>
                </c:pt>
                <c:pt idx="5">
                  <c:v>17</c:v>
                </c:pt>
                <c:pt idx="6">
                  <c:v>6</c:v>
                </c:pt>
                <c:pt idx="7">
                  <c:v>3</c:v>
                </c:pt>
                <c:pt idx="8">
                  <c:v>6</c:v>
                </c:pt>
                <c:pt idx="9">
                  <c:v>24</c:v>
                </c:pt>
                <c:pt idx="10">
                  <c:v>18</c:v>
                </c:pt>
                <c:pt idx="11">
                  <c:v>22</c:v>
                </c:pt>
                <c:pt idx="12">
                  <c:v>7</c:v>
                </c:pt>
                <c:pt idx="13">
                  <c:v>21</c:v>
                </c:pt>
                <c:pt idx="14">
                  <c:v>9</c:v>
                </c:pt>
                <c:pt idx="15">
                  <c:v>22</c:v>
                </c:pt>
                <c:pt idx="16">
                  <c:v>38</c:v>
                </c:pt>
                <c:pt idx="17">
                  <c:v>36</c:v>
                </c:pt>
                <c:pt idx="18">
                  <c:v>19</c:v>
                </c:pt>
                <c:pt idx="19">
                  <c:v>17</c:v>
                </c:pt>
                <c:pt idx="20">
                  <c:v>11</c:v>
                </c:pt>
                <c:pt idx="21">
                  <c:v>11</c:v>
                </c:pt>
                <c:pt idx="22">
                  <c:v>10</c:v>
                </c:pt>
                <c:pt idx="23">
                  <c:v>7</c:v>
                </c:pt>
                <c:pt idx="24">
                  <c:v>25</c:v>
                </c:pt>
                <c:pt idx="25">
                  <c:v>27</c:v>
                </c:pt>
                <c:pt idx="26">
                  <c:v>36</c:v>
                </c:pt>
                <c:pt idx="27">
                  <c:v>18</c:v>
                </c:pt>
                <c:pt idx="28">
                  <c:v>30</c:v>
                </c:pt>
                <c:pt idx="29">
                  <c:v>20</c:v>
                </c:pt>
                <c:pt idx="30">
                  <c:v>36</c:v>
                </c:pt>
                <c:pt idx="31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50-44D7-A767-ABD0C252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1950304"/>
        <c:axId val="-1371945952"/>
      </c:barChart>
      <c:lineChart>
        <c:grouping val="standard"/>
        <c:varyColors val="0"/>
        <c:ser>
          <c:idx val="4"/>
          <c:order val="4"/>
          <c:tx>
            <c:strRef>
              <c:f>FCC!$A$190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FCC!$N$186:$DA$186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#REF!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FCC!$N$190:$DA$190</c:f>
              <c:numCache>
                <c:formatCode>0.00%</c:formatCode>
                <c:ptCount val="32"/>
                <c:pt idx="0">
                  <c:v>1.5764342620398539E-4</c:v>
                </c:pt>
                <c:pt idx="1">
                  <c:v>5.5614191767475846E-4</c:v>
                </c:pt>
                <c:pt idx="2">
                  <c:v>4.5798412452460855E-4</c:v>
                </c:pt>
                <c:pt idx="3">
                  <c:v>8.5106557301497404E-4</c:v>
                </c:pt>
                <c:pt idx="4">
                  <c:v>6.6367883069527408E-4</c:v>
                </c:pt>
                <c:pt idx="5">
                  <c:v>6.1367450261523397E-4</c:v>
                </c:pt>
                <c:pt idx="6">
                  <c:v>8.6864649083155882E-4</c:v>
                </c:pt>
                <c:pt idx="7">
                  <c:v>6.3230057572631366E-4</c:v>
                </c:pt>
                <c:pt idx="8">
                  <c:v>7.805682361350471E-4</c:v>
                </c:pt>
                <c:pt idx="9">
                  <c:v>4.5241742223979048E-4</c:v>
                </c:pt>
                <c:pt idx="10">
                  <c:v>3.609092671860622E-4</c:v>
                </c:pt>
                <c:pt idx="11">
                  <c:v>4.2565774480499792E-4</c:v>
                </c:pt>
                <c:pt idx="12">
                  <c:v>3.4094673832981131E-4</c:v>
                </c:pt>
                <c:pt idx="13">
                  <c:v>3.5591036162507328E-4</c:v>
                </c:pt>
                <c:pt idx="14">
                  <c:v>3.4466137837083077E-4</c:v>
                </c:pt>
                <c:pt idx="15">
                  <c:v>4.6482792082351213E-4</c:v>
                </c:pt>
                <c:pt idx="16">
                  <c:v>2.2923360663623044E-4</c:v>
                </c:pt>
                <c:pt idx="17">
                  <c:v>1.7291754230613852E-4</c:v>
                </c:pt>
                <c:pt idx="18">
                  <c:v>2.9494514607463244E-4</c:v>
                </c:pt>
                <c:pt idx="19">
                  <c:v>4.5493357013559209E-4</c:v>
                </c:pt>
                <c:pt idx="20">
                  <c:v>2.1751246478979319E-4</c:v>
                </c:pt>
                <c:pt idx="21">
                  <c:v>3.1479320165474315E-4</c:v>
                </c:pt>
                <c:pt idx="22">
                  <c:v>2.1120694870861251E-4</c:v>
                </c:pt>
                <c:pt idx="23">
                  <c:v>3.6300311738187335E-4</c:v>
                </c:pt>
                <c:pt idx="24">
                  <c:v>1.5968308478011314E-4</c:v>
                </c:pt>
                <c:pt idx="25">
                  <c:v>8.0411253303614669E-5</c:v>
                </c:pt>
                <c:pt idx="26">
                  <c:v>1.6906736748717349E-4</c:v>
                </c:pt>
                <c:pt idx="27">
                  <c:v>1.9992345036308465E-4</c:v>
                </c:pt>
                <c:pt idx="28">
                  <c:v>3.2069849149538141E-4</c:v>
                </c:pt>
                <c:pt idx="29">
                  <c:v>1.5809500683270088E-4</c:v>
                </c:pt>
                <c:pt idx="30">
                  <c:v>5.6075099718208197E-4</c:v>
                </c:pt>
                <c:pt idx="31">
                  <c:v>7.7127194444828891E-4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50-44D7-A767-ABD0C2524E03}"/>
            </c:ext>
          </c:extLst>
        </c:ser>
        <c:ser>
          <c:idx val="5"/>
          <c:order val="5"/>
          <c:tx>
            <c:strRef>
              <c:f>FCC!$A$196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FCC!$Z$196:$DA$196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50-44D7-A767-ABD0C252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1961184"/>
        <c:axId val="-1371959552"/>
      </c:lineChart>
      <c:catAx>
        <c:axId val="-137195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45952"/>
        <c:crosses val="autoZero"/>
        <c:auto val="1"/>
        <c:lblAlgn val="ctr"/>
        <c:lblOffset val="100"/>
        <c:noMultiLvlLbl val="0"/>
      </c:catAx>
      <c:valAx>
        <c:axId val="-13719459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4.0602897583113147E-3"/>
              <c:y val="0.3582493563519768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0304"/>
        <c:crosses val="autoZero"/>
        <c:crossBetween val="between"/>
      </c:valAx>
      <c:catAx>
        <c:axId val="-1371961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1959552"/>
        <c:crosses val="autoZero"/>
        <c:auto val="1"/>
        <c:lblAlgn val="ctr"/>
        <c:lblOffset val="100"/>
        <c:noMultiLvlLbl val="0"/>
      </c:catAx>
      <c:valAx>
        <c:axId val="-137195955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245072617005014"/>
              <c:y val="0.3468224885316701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6118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1318597430223201E-2"/>
          <c:y val="0.88283316698088787"/>
          <c:w val="0.73553181192950334"/>
          <c:h val="0.11716676790793437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>
        <a:lumMod val="75000"/>
      </a:sysClr>
    </a:solidFill>
    <a:ln>
      <a:solidFill>
        <a:sysClr val="windowText" lastClr="000000">
          <a:lumMod val="50000"/>
          <a:lumOff val="50000"/>
        </a:sys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FCC (Steel) 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7106999873863838"/>
          <c:y val="2.2042216553918654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FCC!$A$192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FCC!$DB$192:$EE$192</c:f>
              <c:numCache>
                <c:formatCode>_-* #,##0_-;\-* #,##0_-;_-* "-"??_-;_-@_-</c:formatCode>
                <c:ptCount val="30"/>
                <c:pt idx="0">
                  <c:v>172</c:v>
                </c:pt>
                <c:pt idx="1">
                  <c:v>32</c:v>
                </c:pt>
                <c:pt idx="2">
                  <c:v>0</c:v>
                </c:pt>
                <c:pt idx="3">
                  <c:v>37</c:v>
                </c:pt>
                <c:pt idx="4">
                  <c:v>26</c:v>
                </c:pt>
                <c:pt idx="5">
                  <c:v>20</c:v>
                </c:pt>
                <c:pt idx="6">
                  <c:v>50</c:v>
                </c:pt>
                <c:pt idx="7">
                  <c:v>40</c:v>
                </c:pt>
                <c:pt idx="8">
                  <c:v>44</c:v>
                </c:pt>
                <c:pt idx="9">
                  <c:v>0</c:v>
                </c:pt>
                <c:pt idx="10">
                  <c:v>58</c:v>
                </c:pt>
                <c:pt idx="11">
                  <c:v>46</c:v>
                </c:pt>
                <c:pt idx="12">
                  <c:v>32</c:v>
                </c:pt>
                <c:pt idx="13">
                  <c:v>11</c:v>
                </c:pt>
                <c:pt idx="14">
                  <c:v>16</c:v>
                </c:pt>
                <c:pt idx="15">
                  <c:v>19</c:v>
                </c:pt>
                <c:pt idx="16">
                  <c:v>0</c:v>
                </c:pt>
                <c:pt idx="17">
                  <c:v>20</c:v>
                </c:pt>
                <c:pt idx="18">
                  <c:v>17</c:v>
                </c:pt>
                <c:pt idx="19">
                  <c:v>19</c:v>
                </c:pt>
                <c:pt idx="20">
                  <c:v>45</c:v>
                </c:pt>
                <c:pt idx="21">
                  <c:v>18</c:v>
                </c:pt>
                <c:pt idx="22">
                  <c:v>34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0-4995-9FE4-2385E264D3A4}"/>
            </c:ext>
          </c:extLst>
        </c:ser>
        <c:ser>
          <c:idx val="1"/>
          <c:order val="1"/>
          <c:tx>
            <c:strRef>
              <c:f>FCC!$A$193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FCC!$DB$193:$EE$193</c:f>
              <c:numCache>
                <c:formatCode>_-* #,##0_-;\-* #,##0_-;_-* "-"??_-;_-@_-</c:formatCode>
                <c:ptCount val="30"/>
                <c:pt idx="0">
                  <c:v>46</c:v>
                </c:pt>
                <c:pt idx="1">
                  <c:v>26</c:v>
                </c:pt>
                <c:pt idx="2">
                  <c:v>0</c:v>
                </c:pt>
                <c:pt idx="3">
                  <c:v>67</c:v>
                </c:pt>
                <c:pt idx="4">
                  <c:v>31</c:v>
                </c:pt>
                <c:pt idx="5">
                  <c:v>12</c:v>
                </c:pt>
                <c:pt idx="6">
                  <c:v>49</c:v>
                </c:pt>
                <c:pt idx="7">
                  <c:v>22</c:v>
                </c:pt>
                <c:pt idx="8">
                  <c:v>21</c:v>
                </c:pt>
                <c:pt idx="9">
                  <c:v>0</c:v>
                </c:pt>
                <c:pt idx="10">
                  <c:v>27</c:v>
                </c:pt>
                <c:pt idx="11">
                  <c:v>25</c:v>
                </c:pt>
                <c:pt idx="12">
                  <c:v>7</c:v>
                </c:pt>
                <c:pt idx="13">
                  <c:v>10</c:v>
                </c:pt>
                <c:pt idx="14">
                  <c:v>11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17</c:v>
                </c:pt>
                <c:pt idx="19">
                  <c:v>2</c:v>
                </c:pt>
                <c:pt idx="20">
                  <c:v>5</c:v>
                </c:pt>
                <c:pt idx="21">
                  <c:v>13</c:v>
                </c:pt>
                <c:pt idx="22">
                  <c:v>12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60-4995-9FE4-2385E264D3A4}"/>
            </c:ext>
          </c:extLst>
        </c:ser>
        <c:ser>
          <c:idx val="2"/>
          <c:order val="2"/>
          <c:tx>
            <c:strRef>
              <c:f>FCC!$A$194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FCC!$DB$194:$EE$194</c:f>
              <c:numCache>
                <c:formatCode>_-* #,##0_-;\-* #,##0_-;_-* "-"??_-;_-@_-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60-4995-9FE4-2385E264D3A4}"/>
            </c:ext>
          </c:extLst>
        </c:ser>
        <c:ser>
          <c:idx val="3"/>
          <c:order val="3"/>
          <c:tx>
            <c:strRef>
              <c:f>FCC!$A$195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FCC!$DB$195:$EE$195</c:f>
              <c:numCache>
                <c:formatCode>_-* #,##0_-;\-* #,##0_-;_-* "-"??_-;_-@_-</c:formatCode>
                <c:ptCount val="30"/>
                <c:pt idx="0">
                  <c:v>6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19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2</c:v>
                </c:pt>
                <c:pt idx="18">
                  <c:v>14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60-4995-9FE4-2385E264D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1959008"/>
        <c:axId val="-1371949216"/>
      </c:barChart>
      <c:lineChart>
        <c:grouping val="standard"/>
        <c:varyColors val="0"/>
        <c:ser>
          <c:idx val="4"/>
          <c:order val="4"/>
          <c:tx>
            <c:strRef>
              <c:f>FCC!$A$190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FCC!$DB$186:$EF$186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FCC!$DB$190:$EF$190</c:f>
              <c:numCache>
                <c:formatCode>0.00%</c:formatCode>
                <c:ptCount val="31"/>
                <c:pt idx="0">
                  <c:v>1.6354423725596133E-3</c:v>
                </c:pt>
                <c:pt idx="1">
                  <c:v>8.9810332754893907E-4</c:v>
                </c:pt>
                <c:pt idx="2">
                  <c:v>0</c:v>
                </c:pt>
                <c:pt idx="3">
                  <c:v>1.071800523766671E-3</c:v>
                </c:pt>
                <c:pt idx="4">
                  <c:v>8.0986357987628639E-4</c:v>
                </c:pt>
                <c:pt idx="5">
                  <c:v>4.9605481405695325E-4</c:v>
                </c:pt>
                <c:pt idx="6">
                  <c:v>1.3981668479105174E-3</c:v>
                </c:pt>
                <c:pt idx="7">
                  <c:v>9.6592513337197033E-4</c:v>
                </c:pt>
                <c:pt idx="8">
                  <c:v>1.0476291696400104E-3</c:v>
                </c:pt>
                <c:pt idx="9">
                  <c:v>0</c:v>
                </c:pt>
                <c:pt idx="10">
                  <c:v>8.1168831168831174E-4</c:v>
                </c:pt>
                <c:pt idx="11">
                  <c:v>1.0794602698650675E-3</c:v>
                </c:pt>
                <c:pt idx="12">
                  <c:v>5.2160079283320511E-4</c:v>
                </c:pt>
                <c:pt idx="13">
                  <c:v>2.8963519757258118E-4</c:v>
                </c:pt>
                <c:pt idx="14">
                  <c:v>4.2730308449522844E-4</c:v>
                </c:pt>
                <c:pt idx="15">
                  <c:v>4.1814380510862647E-4</c:v>
                </c:pt>
                <c:pt idx="16">
                  <c:v>0</c:v>
                </c:pt>
                <c:pt idx="17">
                  <c:v>1.9897756145345456E-4</c:v>
                </c:pt>
                <c:pt idx="18">
                  <c:v>6.8832993948432617E-4</c:v>
                </c:pt>
                <c:pt idx="19">
                  <c:v>3.3157997859801954E-4</c:v>
                </c:pt>
                <c:pt idx="20">
                  <c:v>6.7875760208514335E-4</c:v>
                </c:pt>
                <c:pt idx="21">
                  <c:v>4.7238007987517717E-4</c:v>
                </c:pt>
                <c:pt idx="22">
                  <c:v>6.3619976672675224E-4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60-4995-9FE4-2385E264D3A4}"/>
            </c:ext>
          </c:extLst>
        </c:ser>
        <c:ser>
          <c:idx val="5"/>
          <c:order val="5"/>
          <c:tx>
            <c:strRef>
              <c:f>FCC!$A$196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FCC!$DB$186:$EF$186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FCC!$DB$196:$EF$196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60-4995-9FE4-2385E264D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1953024"/>
        <c:axId val="-1371957376"/>
      </c:lineChart>
      <c:catAx>
        <c:axId val="-1371959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49216"/>
        <c:crosses val="autoZero"/>
        <c:auto val="1"/>
        <c:lblAlgn val="ctr"/>
        <c:lblOffset val="100"/>
        <c:noMultiLvlLbl val="0"/>
      </c:catAx>
      <c:valAx>
        <c:axId val="-13719492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9008"/>
        <c:crosses val="autoZero"/>
        <c:crossBetween val="between"/>
      </c:valAx>
      <c:catAx>
        <c:axId val="-1371953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1957376"/>
        <c:crosses val="autoZero"/>
        <c:auto val="1"/>
        <c:lblAlgn val="ctr"/>
        <c:lblOffset val="100"/>
        <c:noMultiLvlLbl val="0"/>
      </c:catAx>
      <c:valAx>
        <c:axId val="-137195737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3024"/>
        <c:crosses val="max"/>
        <c:crossBetween val="between"/>
      </c:valAx>
      <c:spPr>
        <a:ln>
          <a:solidFill>
            <a:srgbClr val="00B050"/>
          </a:solidFill>
        </a:ln>
      </c:spPr>
    </c:plotArea>
    <c:legend>
      <c:legendPos val="r"/>
      <c:layout>
        <c:manualLayout>
          <c:xMode val="edge"/>
          <c:yMode val="edge"/>
          <c:x val="7.1740732869220863E-2"/>
          <c:y val="0.88283316698088787"/>
          <c:w val="0.86378777753090097"/>
          <c:h val="0.11716676790793437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>
        <a:lumMod val="75000"/>
      </a:sysClr>
    </a:solidFill>
    <a:ln>
      <a:solidFill>
        <a:sysClr val="windowText" lastClr="000000">
          <a:lumMod val="50000"/>
          <a:lumOff val="50000"/>
        </a:sys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All FCC (Aluminium) on Jan'23-Aug'25</a:t>
            </a:r>
          </a:p>
        </c:rich>
      </c:tx>
      <c:layout/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1194615041996417E-2"/>
          <c:y val="0.10722259236826166"/>
          <c:w val="0.8993445548482484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FCC!$A$220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FCC!$N$214:$DA$214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#REF!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FCC!$N$220:$DA$220</c:f>
              <c:numCache>
                <c:formatCode>_-* #,##0_-;\-* #,##0_-;_-* "-"??_-;_-@_-</c:formatCode>
                <c:ptCount val="32"/>
                <c:pt idx="0">
                  <c:v>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124</c:v>
                </c:pt>
                <c:pt idx="5">
                  <c:v>279</c:v>
                </c:pt>
                <c:pt idx="6">
                  <c:v>313</c:v>
                </c:pt>
                <c:pt idx="7">
                  <c:v>4</c:v>
                </c:pt>
                <c:pt idx="8">
                  <c:v>0</c:v>
                </c:pt>
                <c:pt idx="9">
                  <c:v>79</c:v>
                </c:pt>
                <c:pt idx="10">
                  <c:v>166</c:v>
                </c:pt>
                <c:pt idx="11">
                  <c:v>158</c:v>
                </c:pt>
                <c:pt idx="12">
                  <c:v>50</c:v>
                </c:pt>
                <c:pt idx="13">
                  <c:v>61</c:v>
                </c:pt>
                <c:pt idx="14">
                  <c:v>92</c:v>
                </c:pt>
                <c:pt idx="15">
                  <c:v>38</c:v>
                </c:pt>
                <c:pt idx="16">
                  <c:v>227</c:v>
                </c:pt>
                <c:pt idx="17">
                  <c:v>89</c:v>
                </c:pt>
                <c:pt idx="18">
                  <c:v>314</c:v>
                </c:pt>
                <c:pt idx="19">
                  <c:v>314</c:v>
                </c:pt>
                <c:pt idx="20">
                  <c:v>387</c:v>
                </c:pt>
                <c:pt idx="21">
                  <c:v>52</c:v>
                </c:pt>
                <c:pt idx="22">
                  <c:v>170</c:v>
                </c:pt>
                <c:pt idx="23">
                  <c:v>275</c:v>
                </c:pt>
                <c:pt idx="24">
                  <c:v>208</c:v>
                </c:pt>
                <c:pt idx="25">
                  <c:v>441</c:v>
                </c:pt>
                <c:pt idx="26">
                  <c:v>978</c:v>
                </c:pt>
                <c:pt idx="27">
                  <c:v>290</c:v>
                </c:pt>
                <c:pt idx="28">
                  <c:v>399</c:v>
                </c:pt>
                <c:pt idx="29">
                  <c:v>160</c:v>
                </c:pt>
                <c:pt idx="30">
                  <c:v>609</c:v>
                </c:pt>
                <c:pt idx="31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D-4616-AFA1-01564FE87D0E}"/>
            </c:ext>
          </c:extLst>
        </c:ser>
        <c:ser>
          <c:idx val="1"/>
          <c:order val="1"/>
          <c:tx>
            <c:strRef>
              <c:f>FCC!$A$221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FCC!$N$214:$DA$214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#REF!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FCC!$N$221:$DA$221</c:f>
              <c:numCache>
                <c:formatCode>_-* #,##0_-;\-* #,##0_-;_-* "-"??_-;_-@_-</c:formatCode>
                <c:ptCount val="3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29</c:v>
                </c:pt>
                <c:pt idx="18">
                  <c:v>28</c:v>
                </c:pt>
                <c:pt idx="19">
                  <c:v>58</c:v>
                </c:pt>
                <c:pt idx="20">
                  <c:v>55</c:v>
                </c:pt>
                <c:pt idx="21">
                  <c:v>7</c:v>
                </c:pt>
                <c:pt idx="22">
                  <c:v>13</c:v>
                </c:pt>
                <c:pt idx="23">
                  <c:v>3</c:v>
                </c:pt>
                <c:pt idx="24">
                  <c:v>1</c:v>
                </c:pt>
                <c:pt idx="25">
                  <c:v>69</c:v>
                </c:pt>
                <c:pt idx="26">
                  <c:v>58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D-4616-AFA1-01564FE87D0E}"/>
            </c:ext>
          </c:extLst>
        </c:ser>
        <c:ser>
          <c:idx val="2"/>
          <c:order val="2"/>
          <c:tx>
            <c:strRef>
              <c:f>FCC!$A$222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FCC!$N$214:$DA$214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#REF!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FCC!$N$222:$DA$222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FD-4616-AFA1-01564FE87D0E}"/>
            </c:ext>
          </c:extLst>
        </c:ser>
        <c:ser>
          <c:idx val="3"/>
          <c:order val="3"/>
          <c:tx>
            <c:strRef>
              <c:f>FCC!$A$223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FCC!$N$214:$DA$214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#REF!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FCC!$N$223:$DA$223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17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12</c:v>
                </c:pt>
                <c:pt idx="21">
                  <c:v>0</c:v>
                </c:pt>
                <c:pt idx="22">
                  <c:v>0</c:v>
                </c:pt>
                <c:pt idx="23">
                  <c:v>31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9</c:v>
                </c:pt>
                <c:pt idx="28">
                  <c:v>16</c:v>
                </c:pt>
                <c:pt idx="29">
                  <c:v>7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FD-4616-AFA1-01564FE87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1953568"/>
        <c:axId val="-1371948672"/>
      </c:barChart>
      <c:lineChart>
        <c:grouping val="standard"/>
        <c:varyColors val="0"/>
        <c:ser>
          <c:idx val="4"/>
          <c:order val="4"/>
          <c:tx>
            <c:strRef>
              <c:f>FCC!$A$218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FCC!#REF!</c:f>
            </c:multiLvlStrRef>
          </c:cat>
          <c:val>
            <c:numRef>
              <c:f>FCC!$N$218:$DA$218</c:f>
              <c:numCache>
                <c:formatCode>0.00%</c:formatCode>
                <c:ptCount val="32"/>
                <c:pt idx="0">
                  <c:v>9.6133304849391164E-3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5.982006125574273E-3</c:v>
                </c:pt>
                <c:pt idx="5">
                  <c:v>8.2840939457822383E-3</c:v>
                </c:pt>
                <c:pt idx="6">
                  <c:v>6.3636363636363638E-3</c:v>
                </c:pt>
                <c:pt idx="7">
                  <c:v>1.0482180293501049E-3</c:v>
                </c:pt>
                <c:pt idx="8">
                  <c:v>0</c:v>
                </c:pt>
                <c:pt idx="9">
                  <c:v>3.9008492988346832E-3</c:v>
                </c:pt>
                <c:pt idx="10">
                  <c:v>4.6109510086455334E-3</c:v>
                </c:pt>
                <c:pt idx="11">
                  <c:v>3.1362896502441541E-3</c:v>
                </c:pt>
                <c:pt idx="12">
                  <c:v>3.5902259688224775E-4</c:v>
                </c:pt>
                <c:pt idx="13">
                  <c:v>4.561331158890534E-4</c:v>
                </c:pt>
                <c:pt idx="14">
                  <c:v>6.5076070501359743E-4</c:v>
                </c:pt>
                <c:pt idx="15">
                  <c:v>3.242069088492276E-4</c:v>
                </c:pt>
                <c:pt idx="16">
                  <c:v>8.6855304046958817E-4</c:v>
                </c:pt>
                <c:pt idx="17">
                  <c:v>1.1137629276054097E-3</c:v>
                </c:pt>
                <c:pt idx="18">
                  <c:v>8.8664592671252825E-4</c:v>
                </c:pt>
                <c:pt idx="19">
                  <c:v>3.6436652137714874E-3</c:v>
                </c:pt>
                <c:pt idx="20">
                  <c:v>5.8159644380676653E-3</c:v>
                </c:pt>
                <c:pt idx="21">
                  <c:v>2.5543337085461946E-3</c:v>
                </c:pt>
                <c:pt idx="22">
                  <c:v>3.6000236067121752E-3</c:v>
                </c:pt>
                <c:pt idx="23">
                  <c:v>4.1096983561206574E-3</c:v>
                </c:pt>
                <c:pt idx="24">
                  <c:v>3.1344236968373516E-3</c:v>
                </c:pt>
                <c:pt idx="25">
                  <c:v>6.7021847551477229E-3</c:v>
                </c:pt>
                <c:pt idx="26">
                  <c:v>1.1917050902667859E-2</c:v>
                </c:pt>
                <c:pt idx="27">
                  <c:v>6.0274966737894611E-3</c:v>
                </c:pt>
                <c:pt idx="28">
                  <c:v>9.0805654019517745E-3</c:v>
                </c:pt>
                <c:pt idx="29">
                  <c:v>3.8090729103899459E-3</c:v>
                </c:pt>
                <c:pt idx="30">
                  <c:v>1.0277270463224308E-2</c:v>
                </c:pt>
                <c:pt idx="31">
                  <c:v>1.2900962700237752E-2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FD-4616-AFA1-01564FE87D0E}"/>
            </c:ext>
          </c:extLst>
        </c:ser>
        <c:ser>
          <c:idx val="5"/>
          <c:order val="5"/>
          <c:tx>
            <c:strRef>
              <c:f>FCC!$A$224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FCC!$Z$224:$DA$224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FD-4616-AFA1-01564FE87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1960640"/>
        <c:axId val="-1371947584"/>
      </c:lineChart>
      <c:catAx>
        <c:axId val="-137195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48672"/>
        <c:crosses val="autoZero"/>
        <c:auto val="1"/>
        <c:lblAlgn val="ctr"/>
        <c:lblOffset val="100"/>
        <c:noMultiLvlLbl val="0"/>
      </c:catAx>
      <c:valAx>
        <c:axId val="-137194867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3568"/>
        <c:crosses val="autoZero"/>
        <c:crossBetween val="between"/>
      </c:valAx>
      <c:catAx>
        <c:axId val="-1371960640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one"/>
        <c:crossAx val="-1371947584"/>
        <c:crosses val="autoZero"/>
        <c:auto val="1"/>
        <c:lblAlgn val="ctr"/>
        <c:lblOffset val="100"/>
        <c:noMultiLvlLbl val="0"/>
      </c:catAx>
      <c:valAx>
        <c:axId val="-137194758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722346091275503"/>
              <c:y val="0.3507066200058325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606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1318597430223201E-2"/>
          <c:y val="0.88283316698088787"/>
          <c:w val="0.88886940773769396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>
        <a:lumMod val="75000"/>
      </a:sysClr>
    </a:solidFill>
    <a:ln>
      <a:solidFill>
        <a:sysClr val="windowText" lastClr="000000">
          <a:lumMod val="50000"/>
          <a:lumOff val="50000"/>
        </a:sys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FCC (Aluminium) on Aug'25</a:t>
            </a:r>
          </a:p>
        </c:rich>
      </c:tx>
      <c:layout>
        <c:manualLayout>
          <c:xMode val="edge"/>
          <c:yMode val="edge"/>
          <c:x val="0.33846124923928633"/>
          <c:y val="2.2042104716160846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FCC!$A$220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FCC!$DB$220:$EF$220</c:f>
              <c:numCache>
                <c:formatCode>_-* #,##0_-;\-* #,##0_-;_-* "-"??_-;_-@_-</c:formatCode>
                <c:ptCount val="31"/>
                <c:pt idx="0">
                  <c:v>83</c:v>
                </c:pt>
                <c:pt idx="1">
                  <c:v>10</c:v>
                </c:pt>
                <c:pt idx="2">
                  <c:v>0</c:v>
                </c:pt>
                <c:pt idx="3">
                  <c:v>62</c:v>
                </c:pt>
                <c:pt idx="4">
                  <c:v>22</c:v>
                </c:pt>
                <c:pt idx="5">
                  <c:v>22</c:v>
                </c:pt>
                <c:pt idx="6">
                  <c:v>34</c:v>
                </c:pt>
                <c:pt idx="7">
                  <c:v>67</c:v>
                </c:pt>
                <c:pt idx="8">
                  <c:v>5</c:v>
                </c:pt>
                <c:pt idx="9">
                  <c:v>0</c:v>
                </c:pt>
                <c:pt idx="10">
                  <c:v>11</c:v>
                </c:pt>
                <c:pt idx="11">
                  <c:v>13</c:v>
                </c:pt>
                <c:pt idx="12">
                  <c:v>15</c:v>
                </c:pt>
                <c:pt idx="13">
                  <c:v>119</c:v>
                </c:pt>
                <c:pt idx="14">
                  <c:v>20</c:v>
                </c:pt>
                <c:pt idx="15">
                  <c:v>5</c:v>
                </c:pt>
                <c:pt idx="16">
                  <c:v>0</c:v>
                </c:pt>
                <c:pt idx="17">
                  <c:v>22</c:v>
                </c:pt>
                <c:pt idx="18">
                  <c:v>39</c:v>
                </c:pt>
                <c:pt idx="19">
                  <c:v>28</c:v>
                </c:pt>
                <c:pt idx="20">
                  <c:v>22</c:v>
                </c:pt>
                <c:pt idx="21">
                  <c:v>16</c:v>
                </c:pt>
                <c:pt idx="22">
                  <c:v>35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9-4629-A11D-A08B4B7090B8}"/>
            </c:ext>
          </c:extLst>
        </c:ser>
        <c:ser>
          <c:idx val="1"/>
          <c:order val="1"/>
          <c:tx>
            <c:strRef>
              <c:f>FCC!$A$221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FCC!$DB$221:$EF$221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9-4629-A11D-A08B4B7090B8}"/>
            </c:ext>
          </c:extLst>
        </c:ser>
        <c:ser>
          <c:idx val="2"/>
          <c:order val="2"/>
          <c:tx>
            <c:strRef>
              <c:f>FCC!$A$222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FCC!$DB$222:$EF$222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D9-4629-A11D-A08B4B7090B8}"/>
            </c:ext>
          </c:extLst>
        </c:ser>
        <c:ser>
          <c:idx val="3"/>
          <c:order val="3"/>
          <c:tx>
            <c:strRef>
              <c:f>FCC!$A$223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FCC!$DB$223:$EF$223</c:f>
              <c:numCache>
                <c:formatCode>_-* #,##0_-;\-* #,##0_-;_-* "-"??_-;_-@_-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D9-4629-A11D-A08B4B70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1947040"/>
        <c:axId val="-1371956832"/>
      </c:barChart>
      <c:lineChart>
        <c:grouping val="standard"/>
        <c:varyColors val="0"/>
        <c:ser>
          <c:idx val="4"/>
          <c:order val="4"/>
          <c:tx>
            <c:strRef>
              <c:f>FCC!$A$218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FCC!$DB$214:$EF$214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FCC!$DB$218:$EF$218</c:f>
              <c:numCache>
                <c:formatCode>0.00%</c:formatCode>
                <c:ptCount val="31"/>
                <c:pt idx="0">
                  <c:v>1.7195496417604914E-2</c:v>
                </c:pt>
                <c:pt idx="1">
                  <c:v>4.4622936189201252E-3</c:v>
                </c:pt>
                <c:pt idx="2">
                  <c:v>0</c:v>
                </c:pt>
                <c:pt idx="3">
                  <c:v>1.560140915953699E-2</c:v>
                </c:pt>
                <c:pt idx="4">
                  <c:v>8.490930142802007E-3</c:v>
                </c:pt>
                <c:pt idx="5">
                  <c:v>1.5267175572519083E-2</c:v>
                </c:pt>
                <c:pt idx="6">
                  <c:v>1.1174968071519796E-2</c:v>
                </c:pt>
                <c:pt idx="7">
                  <c:v>2.6005547850208043E-2</c:v>
                </c:pt>
                <c:pt idx="8">
                  <c:v>1.6233766233766232E-2</c:v>
                </c:pt>
                <c:pt idx="9">
                  <c:v>0</c:v>
                </c:pt>
                <c:pt idx="10">
                  <c:v>5.5110220440881767E-3</c:v>
                </c:pt>
                <c:pt idx="11">
                  <c:v>1.1807447774750226E-2</c:v>
                </c:pt>
                <c:pt idx="12">
                  <c:v>9.2936802973977699E-3</c:v>
                </c:pt>
                <c:pt idx="13">
                  <c:v>2.4035548374065845E-2</c:v>
                </c:pt>
                <c:pt idx="14">
                  <c:v>1.1267605633802818E-2</c:v>
                </c:pt>
                <c:pt idx="15">
                  <c:v>4.0840140023337222E-3</c:v>
                </c:pt>
                <c:pt idx="16">
                  <c:v>0</c:v>
                </c:pt>
                <c:pt idx="17">
                  <c:v>9.6618357487922701E-3</c:v>
                </c:pt>
                <c:pt idx="18">
                  <c:v>2.7503526093088856E-2</c:v>
                </c:pt>
                <c:pt idx="19">
                  <c:v>9.9821746880570418E-3</c:v>
                </c:pt>
                <c:pt idx="20">
                  <c:v>7.4123989218328841E-3</c:v>
                </c:pt>
                <c:pt idx="21">
                  <c:v>6.9444444444444441E-3</c:v>
                </c:pt>
                <c:pt idx="22">
                  <c:v>7.0921985815602835E-3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D9-4629-A11D-A08B4B7090B8}"/>
            </c:ext>
          </c:extLst>
        </c:ser>
        <c:ser>
          <c:idx val="5"/>
          <c:order val="5"/>
          <c:tx>
            <c:strRef>
              <c:f>FCC!$A$224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FCC!$DB$224:$EF$224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D9-4629-A11D-A08B4B70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1956288"/>
        <c:axId val="-1371955744"/>
      </c:lineChart>
      <c:catAx>
        <c:axId val="-1371947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6832"/>
        <c:crosses val="autoZero"/>
        <c:auto val="1"/>
        <c:lblAlgn val="ctr"/>
        <c:lblOffset val="100"/>
        <c:noMultiLvlLbl val="0"/>
      </c:catAx>
      <c:valAx>
        <c:axId val="-13719568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47040"/>
        <c:crosses val="autoZero"/>
        <c:crossBetween val="between"/>
      </c:valAx>
      <c:catAx>
        <c:axId val="-1371956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1955744"/>
        <c:crosses val="autoZero"/>
        <c:auto val="1"/>
        <c:lblAlgn val="ctr"/>
        <c:lblOffset val="100"/>
        <c:noMultiLvlLbl val="0"/>
      </c:catAx>
      <c:valAx>
        <c:axId val="-137195574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19562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732869220863E-2"/>
          <c:y val="0.88283316698088787"/>
          <c:w val="0.86246945036550682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>
        <a:lumMod val="75000"/>
      </a:sysClr>
    </a:solidFill>
    <a:ln>
      <a:solidFill>
        <a:sysClr val="windowText" lastClr="000000">
          <a:lumMod val="50000"/>
          <a:lumOff val="50000"/>
        </a:sys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EVNBP on Jan'23- Aug'</a:t>
            </a:r>
            <a:r>
              <a:rPr lang="en-US" baseline="0"/>
              <a:t>25 </a:t>
            </a:r>
            <a:endParaRPr lang="en-US"/>
          </a:p>
        </c:rich>
      </c:tx>
      <c:layout>
        <c:manualLayout>
          <c:xMode val="edge"/>
          <c:yMode val="edge"/>
          <c:x val="0.29828439628633235"/>
          <c:y val="2.6928935361017866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6287477928876107E-2"/>
          <c:y val="0.12229400752997105"/>
          <c:w val="0.92270299373914544"/>
          <c:h val="0.671417310963924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FCC!$A$80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FCC!$AL$74:$DA$74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FCC!$T$80:$DA$80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86</c:v>
                </c:pt>
                <c:pt idx="2">
                  <c:v>107</c:v>
                </c:pt>
                <c:pt idx="3">
                  <c:v>65</c:v>
                </c:pt>
                <c:pt idx="4">
                  <c:v>225</c:v>
                </c:pt>
                <c:pt idx="5">
                  <c:v>97</c:v>
                </c:pt>
                <c:pt idx="6">
                  <c:v>25</c:v>
                </c:pt>
                <c:pt idx="7">
                  <c:v>14</c:v>
                </c:pt>
                <c:pt idx="8">
                  <c:v>5</c:v>
                </c:pt>
                <c:pt idx="9">
                  <c:v>0</c:v>
                </c:pt>
                <c:pt idx="10">
                  <c:v>32</c:v>
                </c:pt>
                <c:pt idx="11">
                  <c:v>111</c:v>
                </c:pt>
                <c:pt idx="12">
                  <c:v>11</c:v>
                </c:pt>
                <c:pt idx="13">
                  <c:v>32</c:v>
                </c:pt>
                <c:pt idx="14">
                  <c:v>61</c:v>
                </c:pt>
                <c:pt idx="15">
                  <c:v>90</c:v>
                </c:pt>
                <c:pt idx="16">
                  <c:v>102</c:v>
                </c:pt>
                <c:pt idx="17">
                  <c:v>89</c:v>
                </c:pt>
                <c:pt idx="18">
                  <c:v>241</c:v>
                </c:pt>
                <c:pt idx="19">
                  <c:v>71</c:v>
                </c:pt>
                <c:pt idx="20">
                  <c:v>136</c:v>
                </c:pt>
                <c:pt idx="21">
                  <c:v>234</c:v>
                </c:pt>
                <c:pt idx="22">
                  <c:v>28</c:v>
                </c:pt>
                <c:pt idx="23">
                  <c:v>20</c:v>
                </c:pt>
                <c:pt idx="24">
                  <c:v>20</c:v>
                </c:pt>
                <c:pt idx="25">
                  <c:v>14</c:v>
                </c:pt>
                <c:pt idx="26">
                  <c:v>15</c:v>
                </c:pt>
                <c:pt idx="27">
                  <c:v>17</c:v>
                </c:pt>
                <c:pt idx="28">
                  <c:v>33</c:v>
                </c:pt>
                <c:pt idx="29">
                  <c:v>10</c:v>
                </c:pt>
                <c:pt idx="30">
                  <c:v>15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E-4389-B294-C1E88E71F9F7}"/>
            </c:ext>
          </c:extLst>
        </c:ser>
        <c:ser>
          <c:idx val="1"/>
          <c:order val="1"/>
          <c:tx>
            <c:strRef>
              <c:f>FCC!$A$81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FCC!$AL$74:$DA$74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FCC!$T$81:$DA$81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30</c:v>
                </c:pt>
                <c:pt idx="2">
                  <c:v>117</c:v>
                </c:pt>
                <c:pt idx="3">
                  <c:v>120</c:v>
                </c:pt>
                <c:pt idx="4">
                  <c:v>51</c:v>
                </c:pt>
                <c:pt idx="5">
                  <c:v>98</c:v>
                </c:pt>
                <c:pt idx="6">
                  <c:v>56</c:v>
                </c:pt>
                <c:pt idx="7">
                  <c:v>18</c:v>
                </c:pt>
                <c:pt idx="8">
                  <c:v>19</c:v>
                </c:pt>
                <c:pt idx="9">
                  <c:v>0</c:v>
                </c:pt>
                <c:pt idx="10">
                  <c:v>58</c:v>
                </c:pt>
                <c:pt idx="11">
                  <c:v>58</c:v>
                </c:pt>
                <c:pt idx="12">
                  <c:v>14</c:v>
                </c:pt>
                <c:pt idx="13">
                  <c:v>12</c:v>
                </c:pt>
                <c:pt idx="14">
                  <c:v>28</c:v>
                </c:pt>
                <c:pt idx="15">
                  <c:v>155</c:v>
                </c:pt>
                <c:pt idx="16">
                  <c:v>50</c:v>
                </c:pt>
                <c:pt idx="17">
                  <c:v>20</c:v>
                </c:pt>
                <c:pt idx="18">
                  <c:v>26</c:v>
                </c:pt>
                <c:pt idx="19">
                  <c:v>58</c:v>
                </c:pt>
                <c:pt idx="20">
                  <c:v>16</c:v>
                </c:pt>
                <c:pt idx="21">
                  <c:v>14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3</c:v>
                </c:pt>
                <c:pt idx="28">
                  <c:v>23</c:v>
                </c:pt>
                <c:pt idx="29">
                  <c:v>7</c:v>
                </c:pt>
                <c:pt idx="30">
                  <c:v>35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EE-4389-B294-C1E88E71F9F7}"/>
            </c:ext>
          </c:extLst>
        </c:ser>
        <c:ser>
          <c:idx val="2"/>
          <c:order val="2"/>
          <c:tx>
            <c:strRef>
              <c:f>FCC!$A$82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FCC!$AL$74:$DA$74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FCC!$T$82:$DA$82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EE-4389-B294-C1E88E71F9F7}"/>
            </c:ext>
          </c:extLst>
        </c:ser>
        <c:ser>
          <c:idx val="3"/>
          <c:order val="3"/>
          <c:tx>
            <c:strRef>
              <c:f>FCC!$A$83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FCC!$AL$74:$DA$74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FCC!$T$83:$DA$83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3</c:v>
                </c:pt>
                <c:pt idx="2">
                  <c:v>24</c:v>
                </c:pt>
                <c:pt idx="3">
                  <c:v>5</c:v>
                </c:pt>
                <c:pt idx="4">
                  <c:v>16</c:v>
                </c:pt>
                <c:pt idx="5">
                  <c:v>3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7</c:v>
                </c:pt>
                <c:pt idx="12">
                  <c:v>3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11</c:v>
                </c:pt>
                <c:pt idx="17">
                  <c:v>12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3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EE-4389-B294-C1E88E71F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6746144"/>
        <c:axId val="-1366751040"/>
      </c:barChart>
      <c:lineChart>
        <c:grouping val="standard"/>
        <c:varyColors val="0"/>
        <c:ser>
          <c:idx val="4"/>
          <c:order val="4"/>
          <c:tx>
            <c:strRef>
              <c:f>FCC!$A$78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FCC!#REF!</c:f>
            </c:multiLvlStrRef>
          </c:cat>
          <c:val>
            <c:numRef>
              <c:f>FCC!$T$78:$DA$78</c:f>
              <c:numCache>
                <c:formatCode>0.00%</c:formatCode>
                <c:ptCount val="32"/>
                <c:pt idx="0">
                  <c:v>0</c:v>
                </c:pt>
                <c:pt idx="1">
                  <c:v>4.4665310442674512E-4</c:v>
                </c:pt>
                <c:pt idx="2">
                  <c:v>6.2375029867075789E-4</c:v>
                </c:pt>
                <c:pt idx="3">
                  <c:v>8.6459921275966413E-4</c:v>
                </c:pt>
                <c:pt idx="4">
                  <c:v>1.1383527412079794E-3</c:v>
                </c:pt>
                <c:pt idx="5">
                  <c:v>8.3637469586374691E-4</c:v>
                </c:pt>
                <c:pt idx="6">
                  <c:v>4.2798304180135545E-4</c:v>
                </c:pt>
                <c:pt idx="7">
                  <c:v>3.6836652469206862E-4</c:v>
                </c:pt>
                <c:pt idx="8">
                  <c:v>6.8048427797782758E-4</c:v>
                </c:pt>
                <c:pt idx="9">
                  <c:v>0</c:v>
                </c:pt>
                <c:pt idx="10">
                  <c:v>6.0933761793889943E-4</c:v>
                </c:pt>
                <c:pt idx="11">
                  <c:v>3.4131810847710063E-4</c:v>
                </c:pt>
                <c:pt idx="12">
                  <c:v>1.1639749745380474E-4</c:v>
                </c:pt>
                <c:pt idx="13">
                  <c:v>2.7943420162854254E-4</c:v>
                </c:pt>
                <c:pt idx="14">
                  <c:v>2.5962597462224422E-4</c:v>
                </c:pt>
                <c:pt idx="15">
                  <c:v>5.9758097339823594E-4</c:v>
                </c:pt>
                <c:pt idx="16">
                  <c:v>3.4920539704439405E-4</c:v>
                </c:pt>
                <c:pt idx="17">
                  <c:v>4.1106128550074739E-4</c:v>
                </c:pt>
                <c:pt idx="18">
                  <c:v>6.1005807933006164E-4</c:v>
                </c:pt>
                <c:pt idx="19">
                  <c:v>2.551306384837509E-4</c:v>
                </c:pt>
                <c:pt idx="20">
                  <c:v>3.4710170079833391E-4</c:v>
                </c:pt>
                <c:pt idx="21">
                  <c:v>6.5676161136065704E-4</c:v>
                </c:pt>
                <c:pt idx="22">
                  <c:v>1.0575668911058624E-4</c:v>
                </c:pt>
                <c:pt idx="23">
                  <c:v>9.1426481680418738E-5</c:v>
                </c:pt>
                <c:pt idx="24">
                  <c:v>9.7644595371646178E-5</c:v>
                </c:pt>
                <c:pt idx="25">
                  <c:v>6.0647805199249701E-5</c:v>
                </c:pt>
                <c:pt idx="26">
                  <c:v>1.0870622428954761E-4</c:v>
                </c:pt>
                <c:pt idx="27">
                  <c:v>7.1944516388960835E-4</c:v>
                </c:pt>
                <c:pt idx="28">
                  <c:v>9.9773727439556709E-4</c:v>
                </c:pt>
                <c:pt idx="29">
                  <c:v>3.4214180771630407E-4</c:v>
                </c:pt>
                <c:pt idx="30">
                  <c:v>7.1481672099273747E-4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EE-4389-B294-C1E88E71F9F7}"/>
            </c:ext>
          </c:extLst>
        </c:ser>
        <c:ser>
          <c:idx val="5"/>
          <c:order val="5"/>
          <c:tx>
            <c:strRef>
              <c:f>FCC!$A$84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multiLvlStrRef>
              <c:f>FCC!#REF!</c:f>
            </c:multiLvlStrRef>
          </c:cat>
          <c:val>
            <c:numRef>
              <c:f>FCC!$Z$84:$DA$84</c:f>
              <c:numCache>
                <c:formatCode>0.00%</c:formatCode>
                <c:ptCount val="32"/>
                <c:pt idx="2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EE-4389-B294-C1E88E71F9F7}"/>
            </c:ext>
          </c:extLst>
        </c:ser>
        <c:ser>
          <c:idx val="6"/>
          <c:order val="6"/>
          <c:tx>
            <c:strRef>
              <c:f>FCC!#REF!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multiLvlStrRef>
              <c:f>FCC!#REF!</c:f>
            </c:multiLvlStrRef>
          </c:cat>
          <c:val>
            <c:numRef>
              <c:f>FCC!#REF!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EE-4389-B294-C1E88E71F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6754304"/>
        <c:axId val="-1366751584"/>
      </c:lineChart>
      <c:catAx>
        <c:axId val="-1366746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1040"/>
        <c:crosses val="autoZero"/>
        <c:auto val="1"/>
        <c:lblAlgn val="ctr"/>
        <c:lblOffset val="100"/>
        <c:noMultiLvlLbl val="0"/>
      </c:catAx>
      <c:valAx>
        <c:axId val="-136675104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46144"/>
        <c:crosses val="autoZero"/>
        <c:crossBetween val="between"/>
      </c:valAx>
      <c:catAx>
        <c:axId val="-1366754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6751584"/>
        <c:crosses val="autoZero"/>
        <c:auto val="1"/>
        <c:lblAlgn val="ctr"/>
        <c:lblOffset val="100"/>
        <c:noMultiLvlLbl val="0"/>
      </c:catAx>
      <c:valAx>
        <c:axId val="-136675158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430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548793540742201"/>
          <c:y val="0.87132222866928011"/>
          <c:w val="0.5450342621783032"/>
          <c:h val="0.12867768742330196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EVNBP 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4248831404348817"/>
          <c:y val="1.1510793105729802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9972349993115485E-2"/>
          <c:y val="0.10337631558431434"/>
          <c:w val="0.89992481604909391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FCC!$A$80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FCC!$DB$80:$EF$80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E-4A5D-BD18-1B50DC9F9E40}"/>
            </c:ext>
          </c:extLst>
        </c:ser>
        <c:ser>
          <c:idx val="1"/>
          <c:order val="1"/>
          <c:tx>
            <c:strRef>
              <c:f>FCC!$A$81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FCC!$DB$81:$EF$81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E-4A5D-BD18-1B50DC9F9E40}"/>
            </c:ext>
          </c:extLst>
        </c:ser>
        <c:ser>
          <c:idx val="2"/>
          <c:order val="2"/>
          <c:tx>
            <c:strRef>
              <c:f>FCC!$A$82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FCC!$DB$82:$EF$82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FE-4A5D-BD18-1B50DC9F9E40}"/>
            </c:ext>
          </c:extLst>
        </c:ser>
        <c:ser>
          <c:idx val="3"/>
          <c:order val="3"/>
          <c:tx>
            <c:strRef>
              <c:f>FCC!$A$83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FCC!$DB$83:$EF$83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FE-4A5D-BD18-1B50DC9F9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6760832"/>
        <c:axId val="-1366761376"/>
      </c:barChart>
      <c:lineChart>
        <c:grouping val="standard"/>
        <c:varyColors val="0"/>
        <c:ser>
          <c:idx val="4"/>
          <c:order val="4"/>
          <c:tx>
            <c:strRef>
              <c:f>FCC!$A$78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FCC!#REF!</c:f>
            </c:multiLvlStrRef>
          </c:cat>
          <c:val>
            <c:numRef>
              <c:f>FCC!$DB$78:$EF$78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FE-4A5D-BD18-1B50DC9F9E40}"/>
            </c:ext>
          </c:extLst>
        </c:ser>
        <c:ser>
          <c:idx val="5"/>
          <c:order val="5"/>
          <c:tx>
            <c:strRef>
              <c:f>FCC!$A$84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multiLvlStrRef>
              <c:f>FCC!#REF!</c:f>
            </c:multiLvlStrRef>
          </c:cat>
          <c:val>
            <c:numRef>
              <c:f>FCC!$DB$84:$EF$84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FE-4A5D-BD18-1B50DC9F9E40}"/>
            </c:ext>
          </c:extLst>
        </c:ser>
        <c:ser>
          <c:idx val="6"/>
          <c:order val="6"/>
          <c:tx>
            <c:strRef>
              <c:f>FCC!#REF!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multiLvlStrRef>
              <c:f>FCC!#REF!</c:f>
            </c:multiLvlStrRef>
          </c:cat>
          <c:val>
            <c:numRef>
              <c:f>FCC!#REF!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FE-4A5D-BD18-1B50DC9F9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6746688"/>
        <c:axId val="-1366754848"/>
      </c:lineChart>
      <c:catAx>
        <c:axId val="-1366760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61376"/>
        <c:crosses val="autoZero"/>
        <c:auto val="1"/>
        <c:lblAlgn val="ctr"/>
        <c:lblOffset val="100"/>
        <c:noMultiLvlLbl val="0"/>
      </c:catAx>
      <c:valAx>
        <c:axId val="-136676137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60832"/>
        <c:crosses val="autoZero"/>
        <c:crossBetween val="between"/>
      </c:valAx>
      <c:catAx>
        <c:axId val="-136674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6754848"/>
        <c:crosses val="autoZero"/>
        <c:auto val="1"/>
        <c:lblAlgn val="ctr"/>
        <c:lblOffset val="100"/>
        <c:noMultiLvlLbl val="0"/>
      </c:catAx>
      <c:valAx>
        <c:axId val="-136675484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466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1906780857109732E-2"/>
          <c:y val="0.88283316698088787"/>
          <c:w val="0.85698699683293644"/>
          <c:h val="0.11716690776524051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All FCC  on Jan'23-Aug</a:t>
            </a:r>
            <a:r>
              <a:rPr lang="en-US" baseline="0"/>
              <a:t>'25 </a:t>
            </a:r>
            <a:endParaRPr lang="en-US"/>
          </a:p>
        </c:rich>
      </c:tx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3063033860966556E-2"/>
          <c:y val="0.10337631558431434"/>
          <c:w val="0.906059621209717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FCC!$A$164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FCC!$B$74:$DA$74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FCC!$T$164:$DA$164</c:f>
              <c:numCache>
                <c:formatCode>_-* #,##0_-;\-* #,##0_-;_-* "-"??_-;_-@_-</c:formatCode>
                <c:ptCount val="32"/>
                <c:pt idx="0">
                  <c:v>188</c:v>
                </c:pt>
                <c:pt idx="1">
                  <c:v>453</c:v>
                </c:pt>
                <c:pt idx="2">
                  <c:v>274</c:v>
                </c:pt>
                <c:pt idx="3">
                  <c:v>509</c:v>
                </c:pt>
                <c:pt idx="4">
                  <c:v>484</c:v>
                </c:pt>
                <c:pt idx="5">
                  <c:v>458</c:v>
                </c:pt>
                <c:pt idx="6">
                  <c:v>389</c:v>
                </c:pt>
                <c:pt idx="7">
                  <c:v>39</c:v>
                </c:pt>
                <c:pt idx="8">
                  <c:v>52</c:v>
                </c:pt>
                <c:pt idx="9">
                  <c:v>179</c:v>
                </c:pt>
                <c:pt idx="10">
                  <c:v>326</c:v>
                </c:pt>
                <c:pt idx="11">
                  <c:v>513</c:v>
                </c:pt>
                <c:pt idx="12">
                  <c:v>219</c:v>
                </c:pt>
                <c:pt idx="13">
                  <c:v>469</c:v>
                </c:pt>
                <c:pt idx="14">
                  <c:v>410</c:v>
                </c:pt>
                <c:pt idx="15">
                  <c:v>433</c:v>
                </c:pt>
                <c:pt idx="16">
                  <c:v>454</c:v>
                </c:pt>
                <c:pt idx="17">
                  <c:v>335</c:v>
                </c:pt>
                <c:pt idx="18">
                  <c:v>844</c:v>
                </c:pt>
                <c:pt idx="19">
                  <c:v>507</c:v>
                </c:pt>
                <c:pt idx="20">
                  <c:v>625</c:v>
                </c:pt>
                <c:pt idx="21">
                  <c:v>452</c:v>
                </c:pt>
                <c:pt idx="22">
                  <c:v>521</c:v>
                </c:pt>
                <c:pt idx="23">
                  <c:v>957</c:v>
                </c:pt>
                <c:pt idx="24">
                  <c:v>523</c:v>
                </c:pt>
                <c:pt idx="25">
                  <c:v>533</c:v>
                </c:pt>
                <c:pt idx="26">
                  <c:v>1222</c:v>
                </c:pt>
                <c:pt idx="27">
                  <c:v>523</c:v>
                </c:pt>
                <c:pt idx="28">
                  <c:v>890</c:v>
                </c:pt>
                <c:pt idx="29">
                  <c:v>338</c:v>
                </c:pt>
                <c:pt idx="30">
                  <c:v>1297</c:v>
                </c:pt>
                <c:pt idx="31">
                  <c:v>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D-45AF-915C-86263C169F87}"/>
            </c:ext>
          </c:extLst>
        </c:ser>
        <c:ser>
          <c:idx val="1"/>
          <c:order val="1"/>
          <c:tx>
            <c:strRef>
              <c:f>FCC!$A$165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FCC!$B$74:$DA$74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FCC!$T$165:$DA$165</c:f>
              <c:numCache>
                <c:formatCode>_-* #,##0_-;\-* #,##0_-;_-* "-"??_-;_-@_-</c:formatCode>
                <c:ptCount val="32"/>
                <c:pt idx="0">
                  <c:v>19</c:v>
                </c:pt>
                <c:pt idx="1">
                  <c:v>87</c:v>
                </c:pt>
                <c:pt idx="2">
                  <c:v>153</c:v>
                </c:pt>
                <c:pt idx="3">
                  <c:v>264</c:v>
                </c:pt>
                <c:pt idx="4">
                  <c:v>125</c:v>
                </c:pt>
                <c:pt idx="5">
                  <c:v>192</c:v>
                </c:pt>
                <c:pt idx="6">
                  <c:v>239</c:v>
                </c:pt>
                <c:pt idx="7">
                  <c:v>95</c:v>
                </c:pt>
                <c:pt idx="8">
                  <c:v>120</c:v>
                </c:pt>
                <c:pt idx="9">
                  <c:v>169</c:v>
                </c:pt>
                <c:pt idx="10">
                  <c:v>144</c:v>
                </c:pt>
                <c:pt idx="11">
                  <c:v>75</c:v>
                </c:pt>
                <c:pt idx="12">
                  <c:v>36</c:v>
                </c:pt>
                <c:pt idx="13">
                  <c:v>113</c:v>
                </c:pt>
                <c:pt idx="14">
                  <c:v>203</c:v>
                </c:pt>
                <c:pt idx="15">
                  <c:v>361</c:v>
                </c:pt>
                <c:pt idx="16">
                  <c:v>152</c:v>
                </c:pt>
                <c:pt idx="17">
                  <c:v>86</c:v>
                </c:pt>
                <c:pt idx="18">
                  <c:v>132</c:v>
                </c:pt>
                <c:pt idx="19">
                  <c:v>181</c:v>
                </c:pt>
                <c:pt idx="20">
                  <c:v>167</c:v>
                </c:pt>
                <c:pt idx="21">
                  <c:v>126</c:v>
                </c:pt>
                <c:pt idx="22">
                  <c:v>36</c:v>
                </c:pt>
                <c:pt idx="23">
                  <c:v>49</c:v>
                </c:pt>
                <c:pt idx="24">
                  <c:v>5</c:v>
                </c:pt>
                <c:pt idx="25">
                  <c:v>78</c:v>
                </c:pt>
                <c:pt idx="26">
                  <c:v>81</c:v>
                </c:pt>
                <c:pt idx="27">
                  <c:v>53</c:v>
                </c:pt>
                <c:pt idx="28">
                  <c:v>109</c:v>
                </c:pt>
                <c:pt idx="29">
                  <c:v>118</c:v>
                </c:pt>
                <c:pt idx="30">
                  <c:v>355</c:v>
                </c:pt>
                <c:pt idx="31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D-45AF-915C-86263C169F87}"/>
            </c:ext>
          </c:extLst>
        </c:ser>
        <c:ser>
          <c:idx val="2"/>
          <c:order val="2"/>
          <c:tx>
            <c:strRef>
              <c:f>FCC!$A$166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FCC!$B$74:$DA$74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FCC!$T$166:$DA$166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3D-45AF-915C-86263C169F87}"/>
            </c:ext>
          </c:extLst>
        </c:ser>
        <c:ser>
          <c:idx val="3"/>
          <c:order val="3"/>
          <c:tx>
            <c:strRef>
              <c:f>FCC!$A$167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FCC!$B$74:$DA$74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FCC!$T$167:$DA$167</c:f>
              <c:numCache>
                <c:formatCode>_-* #,##0_-;\-* #,##0_-;_-* "-"??_-;_-@_-</c:formatCode>
                <c:ptCount val="32"/>
                <c:pt idx="0">
                  <c:v>4</c:v>
                </c:pt>
                <c:pt idx="1">
                  <c:v>8</c:v>
                </c:pt>
                <c:pt idx="2">
                  <c:v>40</c:v>
                </c:pt>
                <c:pt idx="3">
                  <c:v>58</c:v>
                </c:pt>
                <c:pt idx="4">
                  <c:v>34</c:v>
                </c:pt>
                <c:pt idx="5">
                  <c:v>17</c:v>
                </c:pt>
                <c:pt idx="6">
                  <c:v>20</c:v>
                </c:pt>
                <c:pt idx="7">
                  <c:v>3</c:v>
                </c:pt>
                <c:pt idx="8">
                  <c:v>6</c:v>
                </c:pt>
                <c:pt idx="9">
                  <c:v>24</c:v>
                </c:pt>
                <c:pt idx="10">
                  <c:v>20</c:v>
                </c:pt>
                <c:pt idx="11">
                  <c:v>22</c:v>
                </c:pt>
                <c:pt idx="12">
                  <c:v>7</c:v>
                </c:pt>
                <c:pt idx="13">
                  <c:v>21</c:v>
                </c:pt>
                <c:pt idx="14">
                  <c:v>9</c:v>
                </c:pt>
                <c:pt idx="15">
                  <c:v>22</c:v>
                </c:pt>
                <c:pt idx="16">
                  <c:v>55</c:v>
                </c:pt>
                <c:pt idx="17">
                  <c:v>37</c:v>
                </c:pt>
                <c:pt idx="18">
                  <c:v>21</c:v>
                </c:pt>
                <c:pt idx="19">
                  <c:v>17</c:v>
                </c:pt>
                <c:pt idx="20">
                  <c:v>23</c:v>
                </c:pt>
                <c:pt idx="21">
                  <c:v>11</c:v>
                </c:pt>
                <c:pt idx="22">
                  <c:v>10</c:v>
                </c:pt>
                <c:pt idx="23">
                  <c:v>38</c:v>
                </c:pt>
                <c:pt idx="24">
                  <c:v>27</c:v>
                </c:pt>
                <c:pt idx="25">
                  <c:v>29</c:v>
                </c:pt>
                <c:pt idx="26">
                  <c:v>39</c:v>
                </c:pt>
                <c:pt idx="27">
                  <c:v>27</c:v>
                </c:pt>
                <c:pt idx="28">
                  <c:v>46</c:v>
                </c:pt>
                <c:pt idx="29">
                  <c:v>27</c:v>
                </c:pt>
                <c:pt idx="30">
                  <c:v>36</c:v>
                </c:pt>
                <c:pt idx="3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3D-45AF-915C-86263C169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6755392"/>
        <c:axId val="-1366760288"/>
      </c:barChart>
      <c:lineChart>
        <c:grouping val="standard"/>
        <c:varyColors val="0"/>
        <c:ser>
          <c:idx val="4"/>
          <c:order val="4"/>
          <c:tx>
            <c:strRef>
              <c:f>FCC!$A$162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FCC!$T$158:$DA$158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#REF!</c:v>
                </c:pt>
                <c:pt idx="9">
                  <c:v>Oct'23</c:v>
                </c:pt>
                <c:pt idx="10">
                  <c:v>#REF!</c:v>
                </c:pt>
                <c:pt idx="11">
                  <c:v>Dec'23</c:v>
                </c:pt>
                <c:pt idx="12">
                  <c:v>Jsn'24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FCC!$T$162:$DA$162</c:f>
              <c:numCache>
                <c:formatCode>0.00%</c:formatCode>
                <c:ptCount val="32"/>
                <c:pt idx="0">
                  <c:v>2.7158628270458748E-4</c:v>
                </c:pt>
                <c:pt idx="1">
                  <c:v>5.5614191767475846E-4</c:v>
                </c:pt>
                <c:pt idx="2">
                  <c:v>4.5802994162325028E-4</c:v>
                </c:pt>
                <c:pt idx="3">
                  <c:v>8.5115448710004185E-4</c:v>
                </c:pt>
                <c:pt idx="4">
                  <c:v>8.023519018110942E-4</c:v>
                </c:pt>
                <c:pt idx="5">
                  <c:v>1.0015977511352442E-3</c:v>
                </c:pt>
                <c:pt idx="6">
                  <c:v>1.546768256878106E-3</c:v>
                </c:pt>
                <c:pt idx="7">
                  <c:v>6.3971161613567487E-4</c:v>
                </c:pt>
                <c:pt idx="8">
                  <c:v>7.8061616050871616E-4</c:v>
                </c:pt>
                <c:pt idx="9">
                  <c:v>5.5698294913487966E-4</c:v>
                </c:pt>
                <c:pt idx="10">
                  <c:v>5.276612974437502E-4</c:v>
                </c:pt>
                <c:pt idx="11">
                  <c:v>5.4843094804830504E-4</c:v>
                </c:pt>
                <c:pt idx="12">
                  <c:v>3.4425443293279812E-4</c:v>
                </c:pt>
                <c:pt idx="13">
                  <c:v>3.6563625559368898E-4</c:v>
                </c:pt>
                <c:pt idx="14">
                  <c:v>3.7133884968537688E-4</c:v>
                </c:pt>
                <c:pt idx="15">
                  <c:v>4.551506487291201E-4</c:v>
                </c:pt>
                <c:pt idx="16">
                  <c:v>3.1475710846310914E-4</c:v>
                </c:pt>
                <c:pt idx="17">
                  <c:v>2.2154318858694626E-4</c:v>
                </c:pt>
                <c:pt idx="18">
                  <c:v>3.8317415784315609E-4</c:v>
                </c:pt>
                <c:pt idx="19">
                  <c:v>8.4525279652786938E-4</c:v>
                </c:pt>
                <c:pt idx="20">
                  <c:v>4.6900104503791142E-4</c:v>
                </c:pt>
                <c:pt idx="21">
                  <c:v>3.4510175228490755E-4</c:v>
                </c:pt>
                <c:pt idx="22">
                  <c:v>3.0337809096527203E-4</c:v>
                </c:pt>
                <c:pt idx="23">
                  <c:v>4.971513797379384E-4</c:v>
                </c:pt>
                <c:pt idx="24">
                  <c:v>2.4982174880625713E-4</c:v>
                </c:pt>
                <c:pt idx="25">
                  <c:v>3.8364474496616134E-4</c:v>
                </c:pt>
                <c:pt idx="26">
                  <c:v>7.140686963883129E-4</c:v>
                </c:pt>
                <c:pt idx="27">
                  <c:v>3.8403044730949413E-4</c:v>
                </c:pt>
                <c:pt idx="28">
                  <c:v>5.1985808123118313E-4</c:v>
                </c:pt>
                <c:pt idx="29">
                  <c:v>2.4369164077127649E-4</c:v>
                </c:pt>
                <c:pt idx="30">
                  <c:v>8.5833330790876855E-4</c:v>
                </c:pt>
                <c:pt idx="31">
                  <c:v>1.1505908966808378E-3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3D-45AF-915C-86263C169F87}"/>
            </c:ext>
          </c:extLst>
        </c:ser>
        <c:ser>
          <c:idx val="5"/>
          <c:order val="5"/>
          <c:tx>
            <c:strRef>
              <c:f>FCC!$A$168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FCC!$Z$168:$DA$168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3D-45AF-915C-86263C169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6748320"/>
        <c:axId val="-1366752672"/>
      </c:lineChart>
      <c:catAx>
        <c:axId val="-13667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60288"/>
        <c:crosses val="autoZero"/>
        <c:auto val="1"/>
        <c:lblAlgn val="ctr"/>
        <c:lblOffset val="100"/>
        <c:noMultiLvlLbl val="0"/>
      </c:catAx>
      <c:valAx>
        <c:axId val="-13667602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7.2785955430199291E-3"/>
              <c:y val="0.35701337626115237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5392"/>
        <c:crosses val="autoZero"/>
        <c:crossBetween val="between"/>
      </c:valAx>
      <c:catAx>
        <c:axId val="-1366748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6752672"/>
        <c:crosses val="autoZero"/>
        <c:auto val="1"/>
        <c:lblAlgn val="ctr"/>
        <c:lblOffset val="100"/>
        <c:noMultiLvlLbl val="0"/>
      </c:catAx>
      <c:valAx>
        <c:axId val="-136675267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236504686040382"/>
              <c:y val="0.3490635931201920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483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1318597430223201E-2"/>
          <c:y val="0.88283316698088787"/>
          <c:w val="0.89071928841151105"/>
          <c:h val="0.11716688101788371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>
        <a:lumMod val="75000"/>
      </a:sysClr>
    </a:solidFill>
    <a:ln>
      <a:solidFill>
        <a:sysClr val="windowText" lastClr="000000">
          <a:lumMod val="50000"/>
          <a:lumOff val="50000"/>
        </a:sys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FCC on  Aug'25</a:t>
            </a:r>
          </a:p>
        </c:rich>
      </c:tx>
      <c:layout>
        <c:manualLayout>
          <c:xMode val="edge"/>
          <c:yMode val="edge"/>
          <c:x val="0.37106999873863838"/>
          <c:y val="2.2042216553918654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FCC!$A$164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FCC!$DB$164:$EF$164</c:f>
              <c:numCache>
                <c:formatCode>_-* #,##0_-;\-* #,##0_-;_-* "-"??_-;_-@_-</c:formatCode>
                <c:ptCount val="31"/>
                <c:pt idx="0">
                  <c:v>255</c:v>
                </c:pt>
                <c:pt idx="1">
                  <c:v>42</c:v>
                </c:pt>
                <c:pt idx="2">
                  <c:v>0</c:v>
                </c:pt>
                <c:pt idx="3">
                  <c:v>99</c:v>
                </c:pt>
                <c:pt idx="4">
                  <c:v>48</c:v>
                </c:pt>
                <c:pt idx="5">
                  <c:v>42</c:v>
                </c:pt>
                <c:pt idx="6">
                  <c:v>84</c:v>
                </c:pt>
                <c:pt idx="7">
                  <c:v>107</c:v>
                </c:pt>
                <c:pt idx="8">
                  <c:v>49</c:v>
                </c:pt>
                <c:pt idx="9">
                  <c:v>0</c:v>
                </c:pt>
                <c:pt idx="10">
                  <c:v>69</c:v>
                </c:pt>
                <c:pt idx="11">
                  <c:v>59</c:v>
                </c:pt>
                <c:pt idx="12">
                  <c:v>47</c:v>
                </c:pt>
                <c:pt idx="13">
                  <c:v>130</c:v>
                </c:pt>
                <c:pt idx="14">
                  <c:v>36</c:v>
                </c:pt>
                <c:pt idx="15">
                  <c:v>24</c:v>
                </c:pt>
                <c:pt idx="16">
                  <c:v>0</c:v>
                </c:pt>
                <c:pt idx="17">
                  <c:v>42</c:v>
                </c:pt>
                <c:pt idx="18">
                  <c:v>56</c:v>
                </c:pt>
                <c:pt idx="19">
                  <c:v>47</c:v>
                </c:pt>
                <c:pt idx="20">
                  <c:v>67</c:v>
                </c:pt>
                <c:pt idx="21">
                  <c:v>34</c:v>
                </c:pt>
                <c:pt idx="22">
                  <c:v>69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96-466A-8623-D82871CB0181}"/>
            </c:ext>
          </c:extLst>
        </c:ser>
        <c:ser>
          <c:idx val="1"/>
          <c:order val="1"/>
          <c:tx>
            <c:strRef>
              <c:f>FCC!$A$165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FCC!$DB$165:$EF$165</c:f>
              <c:numCache>
                <c:formatCode>_-* #,##0_-;\-* #,##0_-;_-* "-"??_-;_-@_-</c:formatCode>
                <c:ptCount val="31"/>
                <c:pt idx="0">
                  <c:v>46</c:v>
                </c:pt>
                <c:pt idx="1">
                  <c:v>26</c:v>
                </c:pt>
                <c:pt idx="2">
                  <c:v>0</c:v>
                </c:pt>
                <c:pt idx="3">
                  <c:v>67</c:v>
                </c:pt>
                <c:pt idx="4">
                  <c:v>31</c:v>
                </c:pt>
                <c:pt idx="5">
                  <c:v>12</c:v>
                </c:pt>
                <c:pt idx="6">
                  <c:v>50</c:v>
                </c:pt>
                <c:pt idx="7">
                  <c:v>30</c:v>
                </c:pt>
                <c:pt idx="8">
                  <c:v>21</c:v>
                </c:pt>
                <c:pt idx="9">
                  <c:v>0</c:v>
                </c:pt>
                <c:pt idx="10">
                  <c:v>27</c:v>
                </c:pt>
                <c:pt idx="11">
                  <c:v>25</c:v>
                </c:pt>
                <c:pt idx="12">
                  <c:v>7</c:v>
                </c:pt>
                <c:pt idx="13">
                  <c:v>10</c:v>
                </c:pt>
                <c:pt idx="14">
                  <c:v>11</c:v>
                </c:pt>
                <c:pt idx="15">
                  <c:v>4</c:v>
                </c:pt>
                <c:pt idx="16">
                  <c:v>0</c:v>
                </c:pt>
                <c:pt idx="17">
                  <c:v>4</c:v>
                </c:pt>
                <c:pt idx="18">
                  <c:v>17</c:v>
                </c:pt>
                <c:pt idx="19">
                  <c:v>2</c:v>
                </c:pt>
                <c:pt idx="20">
                  <c:v>5</c:v>
                </c:pt>
                <c:pt idx="21">
                  <c:v>13</c:v>
                </c:pt>
                <c:pt idx="22">
                  <c:v>12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96-466A-8623-D82871CB0181}"/>
            </c:ext>
          </c:extLst>
        </c:ser>
        <c:ser>
          <c:idx val="2"/>
          <c:order val="2"/>
          <c:tx>
            <c:strRef>
              <c:f>FCC!$A$166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FCC!$DB$166:$EF$166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96-466A-8623-D82871CB0181}"/>
            </c:ext>
          </c:extLst>
        </c:ser>
        <c:ser>
          <c:idx val="3"/>
          <c:order val="3"/>
          <c:tx>
            <c:strRef>
              <c:f>FCC!$A$167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FCC!$DB$74:$EF$74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FCC!$DB$167:$EF$167</c:f>
              <c:numCache>
                <c:formatCode>_-* #,##0_-;\-* #,##0_-;_-* "-"??_-;_-@_-</c:formatCode>
                <c:ptCount val="31"/>
                <c:pt idx="0">
                  <c:v>7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19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2</c:v>
                </c:pt>
                <c:pt idx="18">
                  <c:v>14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96-466A-8623-D82871CB0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6750496"/>
        <c:axId val="-1366758112"/>
      </c:barChart>
      <c:lineChart>
        <c:grouping val="standard"/>
        <c:varyColors val="0"/>
        <c:ser>
          <c:idx val="4"/>
          <c:order val="4"/>
          <c:tx>
            <c:strRef>
              <c:f>FCC!$A$162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10"/>
              <c:layout>
                <c:manualLayout>
                  <c:x val="-2.1234336396789691E-2"/>
                  <c:y val="-8.838352863407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E96-466A-8623-D82871CB01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FCC!$DB$158:$EF$158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FCC!$DB$162:$EF$162</c:f>
              <c:numCache>
                <c:formatCode>0.00%</c:formatCode>
                <c:ptCount val="31"/>
                <c:pt idx="0">
                  <c:v>2.1712924124609625E-3</c:v>
                </c:pt>
                <c:pt idx="1">
                  <c:v>1.0156767498344006E-3</c:v>
                </c:pt>
                <c:pt idx="2">
                  <c:v>0</c:v>
                </c:pt>
                <c:pt idx="3">
                  <c:v>1.6330815665918171E-3</c:v>
                </c:pt>
                <c:pt idx="4">
                  <c:v>1.0780508840017248E-3</c:v>
                </c:pt>
                <c:pt idx="5">
                  <c:v>8.1880212282031846E-4</c:v>
                </c:pt>
                <c:pt idx="6">
                  <c:v>1.8123047376891763E-3</c:v>
                </c:pt>
                <c:pt idx="7">
                  <c:v>1.9949556122376279E-3</c:v>
                </c:pt>
                <c:pt idx="8">
                  <c:v>1.1183146695682399E-3</c:v>
                </c:pt>
                <c:pt idx="9">
                  <c:v>0</c:v>
                </c:pt>
                <c:pt idx="10">
                  <c:v>8.8377240170913894E-4</c:v>
                </c:pt>
                <c:pt idx="11">
                  <c:v>1.2536688249435849E-3</c:v>
                </c:pt>
                <c:pt idx="12">
                  <c:v>7.0241759364503644E-4</c:v>
                </c:pt>
                <c:pt idx="13">
                  <c:v>1.8074777938442471E-3</c:v>
                </c:pt>
                <c:pt idx="14">
                  <c:v>7.2349989224469691E-4</c:v>
                </c:pt>
                <c:pt idx="15">
                  <c:v>5.2892328849239235E-4</c:v>
                </c:pt>
                <c:pt idx="16">
                  <c:v>0</c:v>
                </c:pt>
                <c:pt idx="17">
                  <c:v>3.610515626762947E-4</c:v>
                </c:pt>
                <c:pt idx="18">
                  <c:v>1.2227344277040701E-3</c:v>
                </c:pt>
                <c:pt idx="19">
                  <c:v>7.2302397547502676E-4</c:v>
                </c:pt>
                <c:pt idx="20">
                  <c:v>9.395552771688068E-4</c:v>
                </c:pt>
                <c:pt idx="21">
                  <c:v>6.7901833349500438E-4</c:v>
                </c:pt>
                <c:pt idx="22">
                  <c:v>1.0325566351094136E-3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96-466A-8623-D82871CB0181}"/>
            </c:ext>
          </c:extLst>
        </c:ser>
        <c:ser>
          <c:idx val="5"/>
          <c:order val="5"/>
          <c:tx>
            <c:strRef>
              <c:f>FCC!$A$168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FCC!$DB$168:$EF$168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96-466A-8623-D82871CB0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6757568"/>
        <c:axId val="-1366753760"/>
      </c:lineChart>
      <c:catAx>
        <c:axId val="-1366750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8112"/>
        <c:crosses val="autoZero"/>
        <c:auto val="1"/>
        <c:lblAlgn val="ctr"/>
        <c:lblOffset val="100"/>
        <c:noMultiLvlLbl val="0"/>
      </c:catAx>
      <c:valAx>
        <c:axId val="-136675811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0496"/>
        <c:crosses val="autoZero"/>
        <c:crossBetween val="between"/>
      </c:valAx>
      <c:catAx>
        <c:axId val="-1366757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6753760"/>
        <c:crosses val="autoZero"/>
        <c:auto val="1"/>
        <c:lblAlgn val="ctr"/>
        <c:lblOffset val="100"/>
        <c:noMultiLvlLbl val="0"/>
      </c:catAx>
      <c:valAx>
        <c:axId val="-136675376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75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6631434001702827E-2"/>
          <c:y val="0.88283316698088787"/>
          <c:w val="0.87460727338027688"/>
          <c:h val="0.11716688101788371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>
        <a:lumMod val="75000"/>
      </a:sysClr>
    </a:solidFill>
    <a:ln>
      <a:solidFill>
        <a:sysClr val="windowText" lastClr="000000">
          <a:lumMod val="50000"/>
          <a:lumOff val="50000"/>
        </a:sys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Cimarron BP 5D on Jan'23-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36589669800134134"/>
          <c:y val="1.1453386740174591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0221741200104057E-2"/>
          <c:y val="0.10337631558431434"/>
          <c:w val="0.91422540540732911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FCC!$A$24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FCC!$Z$18:$DA$18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FCC!$Z$24:$DA$24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124</c:v>
                </c:pt>
                <c:pt idx="5">
                  <c:v>279</c:v>
                </c:pt>
                <c:pt idx="6">
                  <c:v>313</c:v>
                </c:pt>
                <c:pt idx="7">
                  <c:v>4</c:v>
                </c:pt>
                <c:pt idx="8">
                  <c:v>0</c:v>
                </c:pt>
                <c:pt idx="9">
                  <c:v>79</c:v>
                </c:pt>
                <c:pt idx="10">
                  <c:v>166</c:v>
                </c:pt>
                <c:pt idx="11">
                  <c:v>158</c:v>
                </c:pt>
                <c:pt idx="12">
                  <c:v>50</c:v>
                </c:pt>
                <c:pt idx="13">
                  <c:v>61</c:v>
                </c:pt>
                <c:pt idx="14">
                  <c:v>92</c:v>
                </c:pt>
                <c:pt idx="15">
                  <c:v>38</c:v>
                </c:pt>
                <c:pt idx="16">
                  <c:v>227</c:v>
                </c:pt>
                <c:pt idx="17">
                  <c:v>89</c:v>
                </c:pt>
                <c:pt idx="18">
                  <c:v>314</c:v>
                </c:pt>
                <c:pt idx="19">
                  <c:v>314</c:v>
                </c:pt>
                <c:pt idx="20">
                  <c:v>387</c:v>
                </c:pt>
                <c:pt idx="21">
                  <c:v>52</c:v>
                </c:pt>
                <c:pt idx="22">
                  <c:v>170</c:v>
                </c:pt>
                <c:pt idx="23">
                  <c:v>275</c:v>
                </c:pt>
                <c:pt idx="24">
                  <c:v>208</c:v>
                </c:pt>
                <c:pt idx="25">
                  <c:v>441</c:v>
                </c:pt>
                <c:pt idx="26">
                  <c:v>978</c:v>
                </c:pt>
                <c:pt idx="27">
                  <c:v>290</c:v>
                </c:pt>
                <c:pt idx="28">
                  <c:v>399</c:v>
                </c:pt>
                <c:pt idx="29">
                  <c:v>160</c:v>
                </c:pt>
                <c:pt idx="30">
                  <c:v>609</c:v>
                </c:pt>
                <c:pt idx="31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D-4EA7-8AE9-59985D2DC492}"/>
            </c:ext>
          </c:extLst>
        </c:ser>
        <c:ser>
          <c:idx val="1"/>
          <c:order val="1"/>
          <c:tx>
            <c:strRef>
              <c:f>FCC!$A$25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FCC!$Z$18:$DA$18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FCC!$Z$25:$DA$25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29</c:v>
                </c:pt>
                <c:pt idx="18">
                  <c:v>28</c:v>
                </c:pt>
                <c:pt idx="19">
                  <c:v>58</c:v>
                </c:pt>
                <c:pt idx="20">
                  <c:v>55</c:v>
                </c:pt>
                <c:pt idx="21">
                  <c:v>7</c:v>
                </c:pt>
                <c:pt idx="22">
                  <c:v>13</c:v>
                </c:pt>
                <c:pt idx="23">
                  <c:v>3</c:v>
                </c:pt>
                <c:pt idx="24">
                  <c:v>1</c:v>
                </c:pt>
                <c:pt idx="25">
                  <c:v>69</c:v>
                </c:pt>
                <c:pt idx="26">
                  <c:v>58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ED-4EA7-8AE9-59985D2DC492}"/>
            </c:ext>
          </c:extLst>
        </c:ser>
        <c:ser>
          <c:idx val="2"/>
          <c:order val="2"/>
          <c:tx>
            <c:strRef>
              <c:f>FCC!$A$26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FCC!$Z$18:$DA$18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FCC!$Z$26:$DA$26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ED-4EA7-8AE9-59985D2DC492}"/>
            </c:ext>
          </c:extLst>
        </c:ser>
        <c:ser>
          <c:idx val="3"/>
          <c:order val="3"/>
          <c:tx>
            <c:strRef>
              <c:f>FCC!$A$27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FCC!$Z$18:$DA$18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FCC!$Z$27:$DA$27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17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12</c:v>
                </c:pt>
                <c:pt idx="21">
                  <c:v>0</c:v>
                </c:pt>
                <c:pt idx="22">
                  <c:v>0</c:v>
                </c:pt>
                <c:pt idx="23">
                  <c:v>31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9</c:v>
                </c:pt>
                <c:pt idx="28">
                  <c:v>16</c:v>
                </c:pt>
                <c:pt idx="29">
                  <c:v>7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ED-4EA7-8AE9-59985D2DC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6755936"/>
        <c:axId val="-1366757024"/>
      </c:barChart>
      <c:lineChart>
        <c:grouping val="standard"/>
        <c:varyColors val="0"/>
        <c:ser>
          <c:idx val="4"/>
          <c:order val="4"/>
          <c:tx>
            <c:strRef>
              <c:f>FCC!$A$22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FCC!#REF!</c:f>
            </c:multiLvlStrRef>
          </c:cat>
          <c:val>
            <c:numRef>
              <c:f>FCC!$Z$22:$DA$22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5.982006125574273E-3</c:v>
                </c:pt>
                <c:pt idx="5">
                  <c:v>8.2840939457822383E-3</c:v>
                </c:pt>
                <c:pt idx="6">
                  <c:v>6.3636363636363638E-3</c:v>
                </c:pt>
                <c:pt idx="7">
                  <c:v>1.0482180293501049E-3</c:v>
                </c:pt>
                <c:pt idx="8">
                  <c:v>0</c:v>
                </c:pt>
                <c:pt idx="9">
                  <c:v>3.9008492988346832E-3</c:v>
                </c:pt>
                <c:pt idx="10">
                  <c:v>4.6109510086455334E-3</c:v>
                </c:pt>
                <c:pt idx="11">
                  <c:v>3.1362896502441541E-3</c:v>
                </c:pt>
                <c:pt idx="12">
                  <c:v>3.5902259688224775E-4</c:v>
                </c:pt>
                <c:pt idx="13">
                  <c:v>4.561331158890534E-4</c:v>
                </c:pt>
                <c:pt idx="14">
                  <c:v>6.5076070501359743E-4</c:v>
                </c:pt>
                <c:pt idx="15">
                  <c:v>3.242069088492276E-4</c:v>
                </c:pt>
                <c:pt idx="16">
                  <c:v>8.6855304046958817E-4</c:v>
                </c:pt>
                <c:pt idx="17">
                  <c:v>1.1137629276054097E-3</c:v>
                </c:pt>
                <c:pt idx="18">
                  <c:v>8.8664592671252825E-4</c:v>
                </c:pt>
                <c:pt idx="19">
                  <c:v>3.6436652137714874E-3</c:v>
                </c:pt>
                <c:pt idx="20">
                  <c:v>5.8159644380676653E-3</c:v>
                </c:pt>
                <c:pt idx="21">
                  <c:v>2.5543337085461946E-3</c:v>
                </c:pt>
                <c:pt idx="22">
                  <c:v>3.6000236067121752E-3</c:v>
                </c:pt>
                <c:pt idx="23">
                  <c:v>4.1096983561206574E-3</c:v>
                </c:pt>
                <c:pt idx="24">
                  <c:v>3.1344236968373516E-3</c:v>
                </c:pt>
                <c:pt idx="25">
                  <c:v>6.7021847551477229E-3</c:v>
                </c:pt>
                <c:pt idx="26">
                  <c:v>1.1917050902667859E-2</c:v>
                </c:pt>
                <c:pt idx="27">
                  <c:v>6.0274966737894611E-3</c:v>
                </c:pt>
                <c:pt idx="28">
                  <c:v>9.0805654019517745E-3</c:v>
                </c:pt>
                <c:pt idx="29">
                  <c:v>3.8090729103899459E-3</c:v>
                </c:pt>
                <c:pt idx="30">
                  <c:v>1.0277270463224308E-2</c:v>
                </c:pt>
                <c:pt idx="31">
                  <c:v>1.2900962700237752E-2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ED-4EA7-8AE9-59985D2DC492}"/>
            </c:ext>
          </c:extLst>
        </c:ser>
        <c:ser>
          <c:idx val="5"/>
          <c:order val="5"/>
          <c:tx>
            <c:strRef>
              <c:f>FCC!$A$28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FCC!$Z$28:$DA$28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ED-4EA7-8AE9-59985D2DC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6756480"/>
        <c:axId val="-1366753216"/>
      </c:lineChart>
      <c:catAx>
        <c:axId val="-136675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7024"/>
        <c:crosses val="autoZero"/>
        <c:auto val="1"/>
        <c:lblAlgn val="ctr"/>
        <c:lblOffset val="100"/>
        <c:noMultiLvlLbl val="0"/>
      </c:catAx>
      <c:valAx>
        <c:axId val="-136675702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3.6148306330522789E-3"/>
              <c:y val="0.35492986472011046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5936"/>
        <c:crosses val="autoZero"/>
        <c:crossBetween val="between"/>
      </c:valAx>
      <c:catAx>
        <c:axId val="-1366756480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one"/>
        <c:crossAx val="-1366753216"/>
        <c:crosses val="autoZero"/>
        <c:auto val="1"/>
        <c:lblAlgn val="ctr"/>
        <c:lblOffset val="100"/>
        <c:noMultiLvlLbl val="0"/>
      </c:catAx>
      <c:valAx>
        <c:axId val="-136675321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924142533889136"/>
              <c:y val="0.35051393969002914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648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125384483401681E-2"/>
          <c:y val="0.86798975919139454"/>
          <c:w val="0.91284668334039953"/>
          <c:h val="0.13201024080860546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 CBP5</a:t>
            </a:r>
            <a:r>
              <a:rPr lang="en-US" baseline="0"/>
              <a:t> on  Aug'25</a:t>
            </a:r>
            <a:endParaRPr lang="en-US"/>
          </a:p>
        </c:rich>
      </c:tx>
      <c:layout>
        <c:manualLayout>
          <c:xMode val="edge"/>
          <c:yMode val="edge"/>
          <c:x val="0.34769327013123169"/>
          <c:y val="0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6.1509664857383996E-2"/>
          <c:y val="0.10337625659453439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FCC!$A$24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FCC!$DB$24:$EF$24</c:f>
              <c:numCache>
                <c:formatCode>_-* #,##0_-;\-* #,##0_-;_-* "-"??_-;_-@_-</c:formatCode>
                <c:ptCount val="31"/>
                <c:pt idx="0">
                  <c:v>83</c:v>
                </c:pt>
                <c:pt idx="1">
                  <c:v>10</c:v>
                </c:pt>
                <c:pt idx="2">
                  <c:v>0</c:v>
                </c:pt>
                <c:pt idx="3">
                  <c:v>62</c:v>
                </c:pt>
                <c:pt idx="4">
                  <c:v>22</c:v>
                </c:pt>
                <c:pt idx="5">
                  <c:v>22</c:v>
                </c:pt>
                <c:pt idx="6">
                  <c:v>34</c:v>
                </c:pt>
                <c:pt idx="7">
                  <c:v>67</c:v>
                </c:pt>
                <c:pt idx="8">
                  <c:v>5</c:v>
                </c:pt>
                <c:pt idx="9">
                  <c:v>0</c:v>
                </c:pt>
                <c:pt idx="10">
                  <c:v>11</c:v>
                </c:pt>
                <c:pt idx="11">
                  <c:v>13</c:v>
                </c:pt>
                <c:pt idx="12">
                  <c:v>15</c:v>
                </c:pt>
                <c:pt idx="13">
                  <c:v>119</c:v>
                </c:pt>
                <c:pt idx="14">
                  <c:v>20</c:v>
                </c:pt>
                <c:pt idx="15">
                  <c:v>5</c:v>
                </c:pt>
                <c:pt idx="16">
                  <c:v>0</c:v>
                </c:pt>
                <c:pt idx="17">
                  <c:v>22</c:v>
                </c:pt>
                <c:pt idx="18">
                  <c:v>39</c:v>
                </c:pt>
                <c:pt idx="19">
                  <c:v>28</c:v>
                </c:pt>
                <c:pt idx="20">
                  <c:v>22</c:v>
                </c:pt>
                <c:pt idx="21">
                  <c:v>16</c:v>
                </c:pt>
                <c:pt idx="22">
                  <c:v>35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B-41ED-8885-C3D9E68F8402}"/>
            </c:ext>
          </c:extLst>
        </c:ser>
        <c:ser>
          <c:idx val="1"/>
          <c:order val="1"/>
          <c:tx>
            <c:strRef>
              <c:f>FCC!$A$25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FCC!$DB$25:$EF$25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B-41ED-8885-C3D9E68F8402}"/>
            </c:ext>
          </c:extLst>
        </c:ser>
        <c:ser>
          <c:idx val="2"/>
          <c:order val="2"/>
          <c:tx>
            <c:strRef>
              <c:f>FCC!$A$26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FCC!$DB$26:$EF$26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B-41ED-8885-C3D9E68F8402}"/>
            </c:ext>
          </c:extLst>
        </c:ser>
        <c:ser>
          <c:idx val="3"/>
          <c:order val="3"/>
          <c:tx>
            <c:strRef>
              <c:f>FCC!$A$27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FCC!$DB$27:$EF$27</c:f>
              <c:numCache>
                <c:formatCode>_-* #,##0_-;\-* #,##0_-;_-* "-"??_-;_-@_-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1B-41ED-8885-C3D9E68F8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6749952"/>
        <c:axId val="-1366759744"/>
      </c:barChart>
      <c:lineChart>
        <c:grouping val="standard"/>
        <c:varyColors val="0"/>
        <c:ser>
          <c:idx val="4"/>
          <c:order val="4"/>
          <c:tx>
            <c:strRef>
              <c:f>FCC!$A$22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FCC!$DB$18:$EF$18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FCC!$DB$22:$EF$22</c:f>
              <c:numCache>
                <c:formatCode>0.00%</c:formatCode>
                <c:ptCount val="31"/>
                <c:pt idx="0">
                  <c:v>1.7195496417604914E-2</c:v>
                </c:pt>
                <c:pt idx="1">
                  <c:v>4.4622936189201252E-3</c:v>
                </c:pt>
                <c:pt idx="2">
                  <c:v>0</c:v>
                </c:pt>
                <c:pt idx="3">
                  <c:v>1.560140915953699E-2</c:v>
                </c:pt>
                <c:pt idx="4">
                  <c:v>8.490930142802007E-3</c:v>
                </c:pt>
                <c:pt idx="5">
                  <c:v>1.5267175572519083E-2</c:v>
                </c:pt>
                <c:pt idx="6">
                  <c:v>1.1174968071519796E-2</c:v>
                </c:pt>
                <c:pt idx="7">
                  <c:v>2.6005547850208043E-2</c:v>
                </c:pt>
                <c:pt idx="8">
                  <c:v>1.6233766233766232E-2</c:v>
                </c:pt>
                <c:pt idx="9">
                  <c:v>0</c:v>
                </c:pt>
                <c:pt idx="10">
                  <c:v>5.5110220440881767E-3</c:v>
                </c:pt>
                <c:pt idx="11">
                  <c:v>1.1807447774750226E-2</c:v>
                </c:pt>
                <c:pt idx="12">
                  <c:v>9.2936802973977699E-3</c:v>
                </c:pt>
                <c:pt idx="13">
                  <c:v>2.4035548374065845E-2</c:v>
                </c:pt>
                <c:pt idx="14">
                  <c:v>1.1267605633802818E-2</c:v>
                </c:pt>
                <c:pt idx="15">
                  <c:v>4.0840140023337222E-3</c:v>
                </c:pt>
                <c:pt idx="16">
                  <c:v>0</c:v>
                </c:pt>
                <c:pt idx="17">
                  <c:v>9.6618357487922701E-3</c:v>
                </c:pt>
                <c:pt idx="18">
                  <c:v>2.7503526093088856E-2</c:v>
                </c:pt>
                <c:pt idx="19">
                  <c:v>9.9821746880570418E-3</c:v>
                </c:pt>
                <c:pt idx="20">
                  <c:v>7.4123989218328841E-3</c:v>
                </c:pt>
                <c:pt idx="21">
                  <c:v>6.9444444444444441E-3</c:v>
                </c:pt>
                <c:pt idx="22">
                  <c:v>7.0921985815602835E-3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1B-41ED-8885-C3D9E68F8402}"/>
            </c:ext>
          </c:extLst>
        </c:ser>
        <c:ser>
          <c:idx val="5"/>
          <c:order val="5"/>
          <c:tx>
            <c:strRef>
              <c:f>FCC!$A$28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FCC!$DB$28:$EF$28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1B-41ED-8885-C3D9E68F8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6752128"/>
        <c:axId val="-1366759200"/>
      </c:lineChart>
      <c:catAx>
        <c:axId val="-136674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9744"/>
        <c:crosses val="autoZero"/>
        <c:auto val="1"/>
        <c:lblAlgn val="ctr"/>
        <c:lblOffset val="100"/>
        <c:noMultiLvlLbl val="0"/>
      </c:catAx>
      <c:valAx>
        <c:axId val="-136675974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49952"/>
        <c:crosses val="autoZero"/>
        <c:crossBetween val="between"/>
      </c:valAx>
      <c:catAx>
        <c:axId val="-136675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6759200"/>
        <c:crosses val="autoZero"/>
        <c:auto val="1"/>
        <c:lblAlgn val="ctr"/>
        <c:lblOffset val="100"/>
        <c:noMultiLvlLbl val="0"/>
      </c:catAx>
      <c:valAx>
        <c:axId val="-136675920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21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9769734235165406E-2"/>
          <c:y val="0.88283316698088787"/>
          <c:w val="0.87761496484570445"/>
          <c:h val="0.1171669156836604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9685039370078738" r="0.23622047244094491" t="0.15748031496063244" header="0.30000000000000032" footer="0.30000000000000032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HRR on Jan'23-Aug'</a:t>
            </a:r>
            <a:r>
              <a:rPr lang="en-US" baseline="0"/>
              <a:t>25 </a:t>
            </a:r>
            <a:endParaRPr lang="en-US"/>
          </a:p>
        </c:rich>
      </c:tx>
      <c:layout>
        <c:manualLayout>
          <c:xMode val="edge"/>
          <c:yMode val="edge"/>
          <c:x val="0.36187794222484487"/>
          <c:y val="1.5347724140973075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0297368918344537E-2"/>
          <c:y val="0.10337625659453439"/>
          <c:w val="0.92705603130929792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FCC!$A$52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FCC!$AL$46:$DA$46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FCC!$Z$52:$DA$52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9-4A7E-ABDA-7442F69A3048}"/>
            </c:ext>
          </c:extLst>
        </c:ser>
        <c:ser>
          <c:idx val="1"/>
          <c:order val="1"/>
          <c:tx>
            <c:strRef>
              <c:f>FCC!$A$53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FCC!$AL$46:$DA$46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FCC!$Z$53:$DA$53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23</c:v>
                </c:pt>
                <c:pt idx="20">
                  <c:v>35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9-4A7E-ABDA-7442F69A3048}"/>
            </c:ext>
          </c:extLst>
        </c:ser>
        <c:ser>
          <c:idx val="2"/>
          <c:order val="2"/>
          <c:tx>
            <c:strRef>
              <c:f>FCC!$A$54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FCC!$AL$46:$DA$46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FCC!$Z$54:$DA$54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9-4A7E-ABDA-7442F69A3048}"/>
            </c:ext>
          </c:extLst>
        </c:ser>
        <c:ser>
          <c:idx val="3"/>
          <c:order val="3"/>
          <c:tx>
            <c:strRef>
              <c:f>FCC!$A$55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FCC!$AL$46:$DA$46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FCC!$Z$55:$DA$55</c:f>
              <c:numCache>
                <c:formatCode>_-* #,##0_-;\-* #,##0_-;_-* "-"??_-;_-@_-</c:formatCode>
                <c:ptCount val="32"/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89-4A7E-ABDA-7442F69A3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6749408"/>
        <c:axId val="-1366748864"/>
      </c:barChart>
      <c:lineChart>
        <c:grouping val="standard"/>
        <c:varyColors val="0"/>
        <c:ser>
          <c:idx val="4"/>
          <c:order val="4"/>
          <c:tx>
            <c:strRef>
              <c:f>FCC!$A$50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FCC!$Z$46:$DA$46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FCC!$Z$50:$DA$50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1.7827854239463737E-3</c:v>
                </c:pt>
                <c:pt idx="20">
                  <c:v>5.1576775714706749E-3</c:v>
                </c:pt>
                <c:pt idx="21">
                  <c:v>0</c:v>
                </c:pt>
                <c:pt idx="22">
                  <c:v>1.5649452269170579E-3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89-4A7E-ABDA-7442F69A3048}"/>
            </c:ext>
          </c:extLst>
        </c:ser>
        <c:ser>
          <c:idx val="5"/>
          <c:order val="5"/>
          <c:tx>
            <c:strRef>
              <c:f>FCC!$A$56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FCC!$Z$56:$DA$56</c:f>
              <c:numCache>
                <c:formatCode>0.00%</c:formatCode>
                <c:ptCount val="32"/>
                <c:pt idx="2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89-4A7E-ABDA-7442F69A3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6758656"/>
        <c:axId val="-1366747776"/>
      </c:lineChart>
      <c:catAx>
        <c:axId val="-136674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48864"/>
        <c:crosses val="autoZero"/>
        <c:auto val="1"/>
        <c:lblAlgn val="ctr"/>
        <c:lblOffset val="100"/>
        <c:noMultiLvlLbl val="0"/>
      </c:catAx>
      <c:valAx>
        <c:axId val="-13667488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49408"/>
        <c:crosses val="autoZero"/>
        <c:crossBetween val="between"/>
      </c:valAx>
      <c:catAx>
        <c:axId val="-1366758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6747776"/>
        <c:crosses val="autoZero"/>
        <c:auto val="1"/>
        <c:lblAlgn val="ctr"/>
        <c:lblOffset val="100"/>
        <c:noMultiLvlLbl val="0"/>
      </c:catAx>
      <c:valAx>
        <c:axId val="-136674777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586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6592168275963771E-2"/>
          <c:y val="0.88283316698088787"/>
          <c:w val="0.86500134311299048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HRR on Aug</a:t>
            </a:r>
            <a:r>
              <a:rPr lang="en-US" baseline="0"/>
              <a:t>'25</a:t>
            </a:r>
            <a:endParaRPr lang="en-US"/>
          </a:p>
        </c:rich>
      </c:tx>
      <c:layout>
        <c:manualLayout>
          <c:xMode val="edge"/>
          <c:yMode val="edge"/>
          <c:x val="0.34250589066909737"/>
          <c:y val="4.0115567154299318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FCC!$A$52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FCC!$DB$46:$EF$46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FCC!$DB$52:$EF$52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0-46AC-823E-EF544136D7A5}"/>
            </c:ext>
          </c:extLst>
        </c:ser>
        <c:ser>
          <c:idx val="1"/>
          <c:order val="1"/>
          <c:tx>
            <c:strRef>
              <c:f>FCC!$A$53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FCC!$DB$46:$EF$46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FCC!$DB$53:$EF$53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0-46AC-823E-EF544136D7A5}"/>
            </c:ext>
          </c:extLst>
        </c:ser>
        <c:ser>
          <c:idx val="2"/>
          <c:order val="2"/>
          <c:tx>
            <c:strRef>
              <c:f>FCC!$A$54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FCC!$DB$46:$EF$46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FCC!$DB$54:$EF$54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D0-46AC-823E-EF544136D7A5}"/>
            </c:ext>
          </c:extLst>
        </c:ser>
        <c:ser>
          <c:idx val="3"/>
          <c:order val="3"/>
          <c:tx>
            <c:strRef>
              <c:f>FCC!$A$55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FCC!$DB$46:$EF$46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FCC!$DB$55:$EF$55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D0-46AC-823E-EF544136D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6747232"/>
        <c:axId val="-1365628752"/>
      </c:barChart>
      <c:lineChart>
        <c:grouping val="standard"/>
        <c:varyColors val="0"/>
        <c:ser>
          <c:idx val="4"/>
          <c:order val="4"/>
          <c:tx>
            <c:strRef>
              <c:f>FCC!$A$50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FCC!$DB$46:$EF$46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FCC!$DB$50:$EF$50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D0-46AC-823E-EF544136D7A5}"/>
            </c:ext>
          </c:extLst>
        </c:ser>
        <c:ser>
          <c:idx val="5"/>
          <c:order val="5"/>
          <c:tx>
            <c:strRef>
              <c:f>FCC!$A$56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FCC!$DB$56:$EF$56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D0-46AC-823E-EF544136D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5624944"/>
        <c:axId val="-1365629296"/>
      </c:lineChart>
      <c:catAx>
        <c:axId val="-136674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8752"/>
        <c:crosses val="autoZero"/>
        <c:auto val="1"/>
        <c:lblAlgn val="ctr"/>
        <c:lblOffset val="100"/>
        <c:noMultiLvlLbl val="0"/>
      </c:catAx>
      <c:valAx>
        <c:axId val="-1365628752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6747232"/>
        <c:crosses val="autoZero"/>
        <c:crossBetween val="between"/>
      </c:valAx>
      <c:catAx>
        <c:axId val="-1365624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5629296"/>
        <c:crosses val="autoZero"/>
        <c:auto val="1"/>
        <c:lblAlgn val="ctr"/>
        <c:lblOffset val="100"/>
        <c:noMultiLvlLbl val="0"/>
      </c:catAx>
      <c:valAx>
        <c:axId val="-136562929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494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732869220863E-2"/>
          <c:y val="0.88283316698088787"/>
          <c:w val="0.86425561538528772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FCC on Apr'20</a:t>
            </a:r>
          </a:p>
        </c:rich>
      </c:tx>
      <c:layout>
        <c:manualLayout>
          <c:xMode val="edge"/>
          <c:yMode val="edge"/>
          <c:x val="0.37283330872377318"/>
          <c:y val="2.2042104716160856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FCC!$A$80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FCC!$DB$80:$EF$80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FCC!$DA$74:$EE$74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8E5-4496-85E8-A5BB69B51353}"/>
            </c:ext>
          </c:extLst>
        </c:ser>
        <c:ser>
          <c:idx val="1"/>
          <c:order val="1"/>
          <c:tx>
            <c:strRef>
              <c:f>FCC!$A$81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FCC!$DB$81:$EF$81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FCC!$DA$74:$EE$74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88E5-4496-85E8-A5BB69B51353}"/>
            </c:ext>
          </c:extLst>
        </c:ser>
        <c:ser>
          <c:idx val="2"/>
          <c:order val="2"/>
          <c:tx>
            <c:strRef>
              <c:f>FCC!$A$82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FCC!$DB$82:$EF$82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FCC!$DA$74:$EE$74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88E5-4496-85E8-A5BB69B51353}"/>
            </c:ext>
          </c:extLst>
        </c:ser>
        <c:ser>
          <c:idx val="3"/>
          <c:order val="3"/>
          <c:tx>
            <c:strRef>
              <c:f>FCC!$A$83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FCC!$DB$83:$EF$83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FCC!$DA$74:$EE$74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88E5-4496-85E8-A5BB69B51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5631472"/>
        <c:axId val="-1365630928"/>
      </c:barChart>
      <c:lineChart>
        <c:grouping val="standard"/>
        <c:varyColors val="0"/>
        <c:ser>
          <c:idx val="4"/>
          <c:order val="4"/>
          <c:tx>
            <c:strRef>
              <c:f>FCC!$A$78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FCC!$DB$78:$EF$78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FCC!$DA$74:$EE$74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88E5-4496-85E8-A5BB69B51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5628208"/>
        <c:axId val="-1365624400"/>
      </c:lineChart>
      <c:catAx>
        <c:axId val="-136563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30928"/>
        <c:crosses val="autoZero"/>
        <c:auto val="1"/>
        <c:lblAlgn val="ctr"/>
        <c:lblOffset val="100"/>
        <c:noMultiLvlLbl val="0"/>
      </c:catAx>
      <c:valAx>
        <c:axId val="-13656309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31472"/>
        <c:crosses val="autoZero"/>
        <c:crossBetween val="between"/>
      </c:valAx>
      <c:catAx>
        <c:axId val="-1365628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5624400"/>
        <c:crosses val="autoZero"/>
        <c:auto val="1"/>
        <c:lblAlgn val="ctr"/>
        <c:lblOffset val="100"/>
        <c:noMultiLvlLbl val="0"/>
      </c:catAx>
      <c:valAx>
        <c:axId val="-1365624400"/>
        <c:scaling>
          <c:orientation val="minMax"/>
          <c:max val="1.6000000000000021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8208"/>
        <c:crosses val="max"/>
        <c:crossBetween val="between"/>
        <c:majorUnit val="2.0000000000000052E-3"/>
        <c:minorUnit val="4.0000000000000034E-4"/>
      </c:valAx>
    </c:plotArea>
    <c:legend>
      <c:legendPos val="r"/>
      <c:layout>
        <c:manualLayout>
          <c:xMode val="edge"/>
          <c:yMode val="edge"/>
          <c:x val="7.1740732869220863E-2"/>
          <c:y val="0.88283316698088787"/>
          <c:w val="0.71223553277038565"/>
          <c:h val="9.7700195926213568E-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>
        <a:lumMod val="75000"/>
      </a:sysClr>
    </a:solidFill>
    <a:ln>
      <a:solidFill>
        <a:sysClr val="windowText" lastClr="000000">
          <a:lumMod val="50000"/>
          <a:lumOff val="50000"/>
        </a:sys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LSP10 on Jan'23-Aug'</a:t>
            </a:r>
            <a:r>
              <a:rPr lang="en-US" baseline="0"/>
              <a:t>25 </a:t>
            </a:r>
            <a:endParaRPr lang="en-US"/>
          </a:p>
        </c:rich>
      </c:tx>
      <c:layout>
        <c:manualLayout>
          <c:xMode val="edge"/>
          <c:yMode val="edge"/>
          <c:x val="0.29680975391506015"/>
          <c:y val="1.5639776268227028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6275751190993182E-2"/>
          <c:y val="0.11872401196759938"/>
          <c:w val="0.9098095043344907"/>
          <c:h val="0.671417310963924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FCC!$A$108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FCC!$Z$102:$DA$102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FCC!$Z$108:$DA$108</c:f>
              <c:numCache>
                <c:formatCode>_-* #,##0_-;\-* #,##0_-;_-* "-"??_-;_-@_-</c:formatCode>
                <c:ptCount val="32"/>
                <c:pt idx="0">
                  <c:v>100</c:v>
                </c:pt>
                <c:pt idx="1">
                  <c:v>367</c:v>
                </c:pt>
                <c:pt idx="2">
                  <c:v>167</c:v>
                </c:pt>
                <c:pt idx="3">
                  <c:v>444</c:v>
                </c:pt>
                <c:pt idx="4">
                  <c:v>135</c:v>
                </c:pt>
                <c:pt idx="5">
                  <c:v>82</c:v>
                </c:pt>
                <c:pt idx="6">
                  <c:v>51</c:v>
                </c:pt>
                <c:pt idx="7">
                  <c:v>21</c:v>
                </c:pt>
                <c:pt idx="8">
                  <c:v>47</c:v>
                </c:pt>
                <c:pt idx="9">
                  <c:v>100</c:v>
                </c:pt>
                <c:pt idx="10">
                  <c:v>128</c:v>
                </c:pt>
                <c:pt idx="11">
                  <c:v>244</c:v>
                </c:pt>
                <c:pt idx="12">
                  <c:v>158</c:v>
                </c:pt>
                <c:pt idx="13">
                  <c:v>376</c:v>
                </c:pt>
                <c:pt idx="14">
                  <c:v>257</c:v>
                </c:pt>
                <c:pt idx="15">
                  <c:v>305</c:v>
                </c:pt>
                <c:pt idx="16">
                  <c:v>121</c:v>
                </c:pt>
                <c:pt idx="17">
                  <c:v>149</c:v>
                </c:pt>
                <c:pt idx="18">
                  <c:v>258</c:v>
                </c:pt>
                <c:pt idx="19">
                  <c:v>45</c:v>
                </c:pt>
                <c:pt idx="20">
                  <c:v>102</c:v>
                </c:pt>
                <c:pt idx="21">
                  <c:v>166</c:v>
                </c:pt>
                <c:pt idx="22">
                  <c:v>323</c:v>
                </c:pt>
                <c:pt idx="23">
                  <c:v>662</c:v>
                </c:pt>
                <c:pt idx="24">
                  <c:v>295</c:v>
                </c:pt>
                <c:pt idx="25">
                  <c:v>78</c:v>
                </c:pt>
                <c:pt idx="26">
                  <c:v>229</c:v>
                </c:pt>
                <c:pt idx="27">
                  <c:v>216</c:v>
                </c:pt>
                <c:pt idx="28">
                  <c:v>437</c:v>
                </c:pt>
                <c:pt idx="29">
                  <c:v>164</c:v>
                </c:pt>
                <c:pt idx="30">
                  <c:v>637</c:v>
                </c:pt>
                <c:pt idx="31">
                  <c:v>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8-4530-9300-62967EE635B9}"/>
            </c:ext>
          </c:extLst>
        </c:ser>
        <c:ser>
          <c:idx val="1"/>
          <c:order val="1"/>
          <c:tx>
            <c:strRef>
              <c:f>FCC!$A$109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FCC!$Z$102:$DA$102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FCC!$Z$109:$DA$109</c:f>
              <c:numCache>
                <c:formatCode>_-* #,##0_-;\-* #,##0_-;_-* "-"??_-;_-@_-</c:formatCode>
                <c:ptCount val="32"/>
                <c:pt idx="0">
                  <c:v>17</c:v>
                </c:pt>
                <c:pt idx="1">
                  <c:v>57</c:v>
                </c:pt>
                <c:pt idx="2">
                  <c:v>36</c:v>
                </c:pt>
                <c:pt idx="3">
                  <c:v>144</c:v>
                </c:pt>
                <c:pt idx="4">
                  <c:v>74</c:v>
                </c:pt>
                <c:pt idx="5">
                  <c:v>94</c:v>
                </c:pt>
                <c:pt idx="6">
                  <c:v>181</c:v>
                </c:pt>
                <c:pt idx="7">
                  <c:v>77</c:v>
                </c:pt>
                <c:pt idx="8">
                  <c:v>101</c:v>
                </c:pt>
                <c:pt idx="9">
                  <c:v>169</c:v>
                </c:pt>
                <c:pt idx="10">
                  <c:v>86</c:v>
                </c:pt>
                <c:pt idx="11">
                  <c:v>17</c:v>
                </c:pt>
                <c:pt idx="12">
                  <c:v>22</c:v>
                </c:pt>
                <c:pt idx="13">
                  <c:v>89</c:v>
                </c:pt>
                <c:pt idx="14">
                  <c:v>172</c:v>
                </c:pt>
                <c:pt idx="15">
                  <c:v>204</c:v>
                </c:pt>
                <c:pt idx="16">
                  <c:v>86</c:v>
                </c:pt>
                <c:pt idx="17">
                  <c:v>32</c:v>
                </c:pt>
                <c:pt idx="18">
                  <c:v>65</c:v>
                </c:pt>
                <c:pt idx="19">
                  <c:v>5</c:v>
                </c:pt>
                <c:pt idx="20">
                  <c:v>61</c:v>
                </c:pt>
                <c:pt idx="21">
                  <c:v>105</c:v>
                </c:pt>
                <c:pt idx="22">
                  <c:v>20</c:v>
                </c:pt>
                <c:pt idx="23">
                  <c:v>46</c:v>
                </c:pt>
                <c:pt idx="24">
                  <c:v>4</c:v>
                </c:pt>
                <c:pt idx="25">
                  <c:v>9</c:v>
                </c:pt>
                <c:pt idx="26">
                  <c:v>22</c:v>
                </c:pt>
                <c:pt idx="27">
                  <c:v>50</c:v>
                </c:pt>
                <c:pt idx="28">
                  <c:v>72</c:v>
                </c:pt>
                <c:pt idx="29">
                  <c:v>79</c:v>
                </c:pt>
                <c:pt idx="30">
                  <c:v>286</c:v>
                </c:pt>
                <c:pt idx="31">
                  <c:v>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8-4530-9300-62967EE635B9}"/>
            </c:ext>
          </c:extLst>
        </c:ser>
        <c:ser>
          <c:idx val="2"/>
          <c:order val="2"/>
          <c:tx>
            <c:strRef>
              <c:f>FCC!$A$110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FCC!$Z$102:$DA$102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FCC!$Z$110:$DA$110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A8-4530-9300-62967EE635B9}"/>
            </c:ext>
          </c:extLst>
        </c:ser>
        <c:ser>
          <c:idx val="3"/>
          <c:order val="3"/>
          <c:tx>
            <c:strRef>
              <c:f>FCC!$A$111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FCC!$Z$102:$DA$102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FCC!$Z$111:$DA$111</c:f>
              <c:numCache>
                <c:formatCode>_-* #,##0_-;\-* #,##0_-;_-* "-"??_-;_-@_-</c:formatCode>
                <c:ptCount val="32"/>
                <c:pt idx="0">
                  <c:v>4</c:v>
                </c:pt>
                <c:pt idx="1">
                  <c:v>5</c:v>
                </c:pt>
                <c:pt idx="2">
                  <c:v>16</c:v>
                </c:pt>
                <c:pt idx="3">
                  <c:v>53</c:v>
                </c:pt>
                <c:pt idx="4">
                  <c:v>17</c:v>
                </c:pt>
                <c:pt idx="5">
                  <c:v>14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24</c:v>
                </c:pt>
                <c:pt idx="10">
                  <c:v>13</c:v>
                </c:pt>
                <c:pt idx="11">
                  <c:v>15</c:v>
                </c:pt>
                <c:pt idx="12">
                  <c:v>4</c:v>
                </c:pt>
                <c:pt idx="13">
                  <c:v>15</c:v>
                </c:pt>
                <c:pt idx="14">
                  <c:v>3</c:v>
                </c:pt>
                <c:pt idx="15">
                  <c:v>13</c:v>
                </c:pt>
                <c:pt idx="16">
                  <c:v>26</c:v>
                </c:pt>
                <c:pt idx="17">
                  <c:v>22</c:v>
                </c:pt>
                <c:pt idx="18">
                  <c:v>15</c:v>
                </c:pt>
                <c:pt idx="19">
                  <c:v>14</c:v>
                </c:pt>
                <c:pt idx="20">
                  <c:v>9</c:v>
                </c:pt>
                <c:pt idx="21">
                  <c:v>10</c:v>
                </c:pt>
                <c:pt idx="22">
                  <c:v>7</c:v>
                </c:pt>
                <c:pt idx="23">
                  <c:v>7</c:v>
                </c:pt>
                <c:pt idx="24">
                  <c:v>18</c:v>
                </c:pt>
                <c:pt idx="25">
                  <c:v>27</c:v>
                </c:pt>
                <c:pt idx="26">
                  <c:v>33</c:v>
                </c:pt>
                <c:pt idx="27">
                  <c:v>13</c:v>
                </c:pt>
                <c:pt idx="28">
                  <c:v>29</c:v>
                </c:pt>
                <c:pt idx="29">
                  <c:v>19</c:v>
                </c:pt>
                <c:pt idx="30">
                  <c:v>36</c:v>
                </c:pt>
                <c:pt idx="31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A8-4530-9300-62967EE63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5621680"/>
        <c:axId val="-1365627664"/>
      </c:barChart>
      <c:lineChart>
        <c:grouping val="standard"/>
        <c:varyColors val="0"/>
        <c:ser>
          <c:idx val="4"/>
          <c:order val="4"/>
          <c:tx>
            <c:strRef>
              <c:f>FCC!$A$106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FCC!#REF!</c:f>
            </c:multiLvlStrRef>
          </c:cat>
          <c:val>
            <c:numRef>
              <c:f>FCC!$Z$106:$DA$106</c:f>
              <c:numCache>
                <c:formatCode>0.00%</c:formatCode>
                <c:ptCount val="32"/>
                <c:pt idx="0">
                  <c:v>1.5902325550831587E-4</c:v>
                </c:pt>
                <c:pt idx="1">
                  <c:v>5.9671680571512825E-4</c:v>
                </c:pt>
                <c:pt idx="2">
                  <c:v>3.5203852812530645E-4</c:v>
                </c:pt>
                <c:pt idx="3">
                  <c:v>8.4713507112762793E-4</c:v>
                </c:pt>
                <c:pt idx="4">
                  <c:v>4.3130841032315689E-4</c:v>
                </c:pt>
                <c:pt idx="5">
                  <c:v>4.8037904434909906E-4</c:v>
                </c:pt>
                <c:pt idx="6">
                  <c:v>1.3876369846766924E-3</c:v>
                </c:pt>
                <c:pt idx="7">
                  <c:v>8.1799259757193879E-4</c:v>
                </c:pt>
                <c:pt idx="8">
                  <c:v>7.9887949369715201E-4</c:v>
                </c:pt>
                <c:pt idx="9">
                  <c:v>4.5251384568814536E-4</c:v>
                </c:pt>
                <c:pt idx="10">
                  <c:v>3.0830494754741376E-4</c:v>
                </c:pt>
                <c:pt idx="11">
                  <c:v>5.0725316895390061E-4</c:v>
                </c:pt>
                <c:pt idx="12">
                  <c:v>4.8263181225622503E-4</c:v>
                </c:pt>
                <c:pt idx="13">
                  <c:v>3.6635460377986361E-4</c:v>
                </c:pt>
                <c:pt idx="14">
                  <c:v>3.7141289937633583E-4</c:v>
                </c:pt>
                <c:pt idx="15">
                  <c:v>4.1948331227880693E-4</c:v>
                </c:pt>
                <c:pt idx="16">
                  <c:v>1.7974289822694816E-4</c:v>
                </c:pt>
                <c:pt idx="17">
                  <c:v>1.3047463200369186E-4</c:v>
                </c:pt>
                <c:pt idx="18">
                  <c:v>2.0565615264797507E-4</c:v>
                </c:pt>
                <c:pt idx="19">
                  <c:v>4.7152434981212704E-4</c:v>
                </c:pt>
                <c:pt idx="20">
                  <c:v>1.4224104067514875E-4</c:v>
                </c:pt>
                <c:pt idx="21">
                  <c:v>2.1570236451243205E-4</c:v>
                </c:pt>
                <c:pt idx="22">
                  <c:v>2.324892423906271E-4</c:v>
                </c:pt>
                <c:pt idx="23">
                  <c:v>3.9589794360087727E-4</c:v>
                </c:pt>
                <c:pt idx="24">
                  <c:v>1.6881870575165863E-4</c:v>
                </c:pt>
                <c:pt idx="25">
                  <c:v>8.3763416842031017E-5</c:v>
                </c:pt>
                <c:pt idx="26">
                  <c:v>1.7559023668821974E-4</c:v>
                </c:pt>
                <c:pt idx="27">
                  <c:v>1.8777345771698434E-4</c:v>
                </c:pt>
                <c:pt idx="28">
                  <c:v>2.891329022494325E-4</c:v>
                </c:pt>
                <c:pt idx="29">
                  <c:v>1.404694682640869E-4</c:v>
                </c:pt>
                <c:pt idx="30">
                  <c:v>5.2397786070603153E-4</c:v>
                </c:pt>
                <c:pt idx="31">
                  <c:v>7.7127194444828891E-4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A8-4530-9300-62967EE635B9}"/>
            </c:ext>
          </c:extLst>
        </c:ser>
        <c:ser>
          <c:idx val="5"/>
          <c:order val="5"/>
          <c:tx>
            <c:strRef>
              <c:f>FCC!$A$112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FCC!$Z$112:$DA$112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A8-4530-9300-62967EE63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5630384"/>
        <c:axId val="-1365629840"/>
      </c:lineChart>
      <c:catAx>
        <c:axId val="-1365621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7664"/>
        <c:crosses val="autoZero"/>
        <c:auto val="1"/>
        <c:lblAlgn val="ctr"/>
        <c:lblOffset val="100"/>
        <c:noMultiLvlLbl val="0"/>
      </c:catAx>
      <c:valAx>
        <c:axId val="-13656276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1680"/>
        <c:crosses val="autoZero"/>
        <c:crossBetween val="between"/>
      </c:valAx>
      <c:catAx>
        <c:axId val="-1365630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5629840"/>
        <c:crosses val="autoZero"/>
        <c:auto val="1"/>
        <c:lblAlgn val="ctr"/>
        <c:lblOffset val="100"/>
        <c:noMultiLvlLbl val="0"/>
      </c:catAx>
      <c:valAx>
        <c:axId val="-136562984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3038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6784074418907463E-2"/>
          <c:y val="0.87132246497356869"/>
          <c:w val="0.85034728502895796"/>
          <c:h val="0.12867751861743126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LSP10 on</a:t>
            </a:r>
            <a:r>
              <a:rPr lang="en-US" baseline="0"/>
              <a:t> Aug'25</a:t>
            </a:r>
            <a:endParaRPr lang="en-US"/>
          </a:p>
        </c:rich>
      </c:tx>
      <c:layout>
        <c:manualLayout>
          <c:xMode val="edge"/>
          <c:yMode val="edge"/>
          <c:x val="0.34426235675590716"/>
          <c:y val="2.2583586997145518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FCC!$A$108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FCC!$DB$102:$EF$102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FCC!$DB$108:$EF$108</c:f>
              <c:numCache>
                <c:formatCode>_-* #,##0_-;\-* #,##0_-;_-* "-"??_-;_-@_-</c:formatCode>
                <c:ptCount val="31"/>
                <c:pt idx="0">
                  <c:v>172</c:v>
                </c:pt>
                <c:pt idx="1">
                  <c:v>32</c:v>
                </c:pt>
                <c:pt idx="2">
                  <c:v>0</c:v>
                </c:pt>
                <c:pt idx="3">
                  <c:v>37</c:v>
                </c:pt>
                <c:pt idx="4">
                  <c:v>26</c:v>
                </c:pt>
                <c:pt idx="5">
                  <c:v>20</c:v>
                </c:pt>
                <c:pt idx="6">
                  <c:v>50</c:v>
                </c:pt>
                <c:pt idx="7">
                  <c:v>40</c:v>
                </c:pt>
                <c:pt idx="8">
                  <c:v>44</c:v>
                </c:pt>
                <c:pt idx="9">
                  <c:v>0</c:v>
                </c:pt>
                <c:pt idx="10">
                  <c:v>58</c:v>
                </c:pt>
                <c:pt idx="11">
                  <c:v>46</c:v>
                </c:pt>
                <c:pt idx="12">
                  <c:v>32</c:v>
                </c:pt>
                <c:pt idx="13">
                  <c:v>11</c:v>
                </c:pt>
                <c:pt idx="14">
                  <c:v>16</c:v>
                </c:pt>
                <c:pt idx="15">
                  <c:v>19</c:v>
                </c:pt>
                <c:pt idx="16">
                  <c:v>0</c:v>
                </c:pt>
                <c:pt idx="17">
                  <c:v>20</c:v>
                </c:pt>
                <c:pt idx="18">
                  <c:v>17</c:v>
                </c:pt>
                <c:pt idx="19">
                  <c:v>19</c:v>
                </c:pt>
                <c:pt idx="20">
                  <c:v>45</c:v>
                </c:pt>
                <c:pt idx="21">
                  <c:v>18</c:v>
                </c:pt>
                <c:pt idx="22">
                  <c:v>34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6-4882-8365-9A1EC32E19BE}"/>
            </c:ext>
          </c:extLst>
        </c:ser>
        <c:ser>
          <c:idx val="1"/>
          <c:order val="1"/>
          <c:tx>
            <c:strRef>
              <c:f>FCC!$A$109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FCC!$DB$102:$EF$102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FCC!$DB$109:$EF$109</c:f>
              <c:numCache>
                <c:formatCode>_-* #,##0_-;\-* #,##0_-;_-* "-"??_-;_-@_-</c:formatCode>
                <c:ptCount val="31"/>
                <c:pt idx="0">
                  <c:v>46</c:v>
                </c:pt>
                <c:pt idx="1">
                  <c:v>26</c:v>
                </c:pt>
                <c:pt idx="2">
                  <c:v>0</c:v>
                </c:pt>
                <c:pt idx="3">
                  <c:v>67</c:v>
                </c:pt>
                <c:pt idx="4">
                  <c:v>31</c:v>
                </c:pt>
                <c:pt idx="5">
                  <c:v>12</c:v>
                </c:pt>
                <c:pt idx="6">
                  <c:v>49</c:v>
                </c:pt>
                <c:pt idx="7">
                  <c:v>22</c:v>
                </c:pt>
                <c:pt idx="8">
                  <c:v>21</c:v>
                </c:pt>
                <c:pt idx="9">
                  <c:v>0</c:v>
                </c:pt>
                <c:pt idx="10">
                  <c:v>27</c:v>
                </c:pt>
                <c:pt idx="11">
                  <c:v>25</c:v>
                </c:pt>
                <c:pt idx="12">
                  <c:v>7</c:v>
                </c:pt>
                <c:pt idx="13">
                  <c:v>10</c:v>
                </c:pt>
                <c:pt idx="14">
                  <c:v>11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17</c:v>
                </c:pt>
                <c:pt idx="19">
                  <c:v>2</c:v>
                </c:pt>
                <c:pt idx="20">
                  <c:v>5</c:v>
                </c:pt>
                <c:pt idx="21">
                  <c:v>13</c:v>
                </c:pt>
                <c:pt idx="22">
                  <c:v>12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C6-4882-8365-9A1EC32E19BE}"/>
            </c:ext>
          </c:extLst>
        </c:ser>
        <c:ser>
          <c:idx val="2"/>
          <c:order val="2"/>
          <c:tx>
            <c:strRef>
              <c:f>FCC!$A$110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FCC!$DB$102:$EF$102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FCC!$DB$110:$EF$110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C6-4882-8365-9A1EC32E19BE}"/>
            </c:ext>
          </c:extLst>
        </c:ser>
        <c:ser>
          <c:idx val="3"/>
          <c:order val="3"/>
          <c:tx>
            <c:strRef>
              <c:f>FCC!$A$111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FCC!$DB$102:$EF$102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FCC!$DB$111:$EF$111</c:f>
              <c:numCache>
                <c:formatCode>_-* #,##0_-;\-* #,##0_-;_-* "-"??_-;_-@_-</c:formatCode>
                <c:ptCount val="31"/>
                <c:pt idx="0">
                  <c:v>6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19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2</c:v>
                </c:pt>
                <c:pt idx="18">
                  <c:v>14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C6-4882-8365-9A1EC32E1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5627120"/>
        <c:axId val="-1365621136"/>
      </c:barChart>
      <c:lineChart>
        <c:grouping val="standard"/>
        <c:varyColors val="0"/>
        <c:ser>
          <c:idx val="4"/>
          <c:order val="4"/>
          <c:tx>
            <c:strRef>
              <c:f>FCC!$A$106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FCC!$DB$102:$EF$102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FCC!$DB$106:$EF$106</c:f>
              <c:numCache>
                <c:formatCode>0.00%</c:formatCode>
                <c:ptCount val="31"/>
                <c:pt idx="0">
                  <c:v>1.6354423725596133E-3</c:v>
                </c:pt>
                <c:pt idx="1">
                  <c:v>8.9810332754893907E-4</c:v>
                </c:pt>
                <c:pt idx="2">
                  <c:v>0</c:v>
                </c:pt>
                <c:pt idx="3">
                  <c:v>1.071800523766671E-3</c:v>
                </c:pt>
                <c:pt idx="4">
                  <c:v>8.0986357987628639E-4</c:v>
                </c:pt>
                <c:pt idx="5">
                  <c:v>4.9605481405695325E-4</c:v>
                </c:pt>
                <c:pt idx="6">
                  <c:v>1.3981668479105174E-3</c:v>
                </c:pt>
                <c:pt idx="7">
                  <c:v>9.6592513337197033E-4</c:v>
                </c:pt>
                <c:pt idx="8">
                  <c:v>1.0476291696400104E-3</c:v>
                </c:pt>
                <c:pt idx="9">
                  <c:v>0</c:v>
                </c:pt>
                <c:pt idx="10">
                  <c:v>8.1168831168831174E-4</c:v>
                </c:pt>
                <c:pt idx="11">
                  <c:v>1.0794602698650675E-3</c:v>
                </c:pt>
                <c:pt idx="12">
                  <c:v>5.2160079283320511E-4</c:v>
                </c:pt>
                <c:pt idx="13">
                  <c:v>2.8963519757258118E-4</c:v>
                </c:pt>
                <c:pt idx="14">
                  <c:v>4.2730308449522844E-4</c:v>
                </c:pt>
                <c:pt idx="15">
                  <c:v>4.1814380510862647E-4</c:v>
                </c:pt>
                <c:pt idx="16">
                  <c:v>0</c:v>
                </c:pt>
                <c:pt idx="17">
                  <c:v>1.9897756145345456E-4</c:v>
                </c:pt>
                <c:pt idx="18">
                  <c:v>6.8832993948432617E-4</c:v>
                </c:pt>
                <c:pt idx="19">
                  <c:v>3.3157997859801954E-4</c:v>
                </c:pt>
                <c:pt idx="20">
                  <c:v>6.7875760208514335E-4</c:v>
                </c:pt>
                <c:pt idx="21">
                  <c:v>4.7238007987517717E-4</c:v>
                </c:pt>
                <c:pt idx="22">
                  <c:v>6.3619976672675224E-4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C6-4882-8365-9A1EC32E19BE}"/>
            </c:ext>
          </c:extLst>
        </c:ser>
        <c:ser>
          <c:idx val="5"/>
          <c:order val="5"/>
          <c:tx>
            <c:strRef>
              <c:f>FCC!$A$112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FCC!$DB$102:$EF$102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FCC!$DB$112:$EF$112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C6-4882-8365-9A1EC32E1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5625488"/>
        <c:axId val="-1365626576"/>
      </c:lineChart>
      <c:catAx>
        <c:axId val="-136562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1136"/>
        <c:crosses val="autoZero"/>
        <c:auto val="1"/>
        <c:lblAlgn val="ctr"/>
        <c:lblOffset val="100"/>
        <c:noMultiLvlLbl val="0"/>
      </c:catAx>
      <c:valAx>
        <c:axId val="-13656211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7120"/>
        <c:crosses val="autoZero"/>
        <c:crossBetween val="between"/>
      </c:valAx>
      <c:catAx>
        <c:axId val="-1365625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5626576"/>
        <c:crosses val="autoZero"/>
        <c:auto val="1"/>
        <c:lblAlgn val="ctr"/>
        <c:lblOffset val="100"/>
        <c:noMultiLvlLbl val="0"/>
      </c:catAx>
      <c:valAx>
        <c:axId val="-136562657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54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1771888791904137E-2"/>
          <c:y val="0.88283316698088787"/>
          <c:w val="0.87367921690100003"/>
          <c:h val="0.1171667342724654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FCC on Apr'20</a:t>
            </a:r>
          </a:p>
        </c:rich>
      </c:tx>
      <c:layout>
        <c:manualLayout>
          <c:xMode val="edge"/>
          <c:yMode val="edge"/>
          <c:x val="0.37283330872377318"/>
          <c:y val="2.2042104716160856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FCC!$A$80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FCC!$DB$80:$EF$80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FCC!$DA$74:$EE$74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957-4236-B4F0-28EE2E46F5F0}"/>
            </c:ext>
          </c:extLst>
        </c:ser>
        <c:ser>
          <c:idx val="1"/>
          <c:order val="1"/>
          <c:tx>
            <c:strRef>
              <c:f>FCC!$A$81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FCC!$DB$81:$EF$81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FCC!$DA$74:$EE$74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3957-4236-B4F0-28EE2E46F5F0}"/>
            </c:ext>
          </c:extLst>
        </c:ser>
        <c:ser>
          <c:idx val="2"/>
          <c:order val="2"/>
          <c:tx>
            <c:strRef>
              <c:f>FCC!$A$82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FCC!$DB$82:$EF$82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FCC!$DA$74:$EE$74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3957-4236-B4F0-28EE2E46F5F0}"/>
            </c:ext>
          </c:extLst>
        </c:ser>
        <c:ser>
          <c:idx val="3"/>
          <c:order val="3"/>
          <c:tx>
            <c:strRef>
              <c:f>FCC!$A$83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FCC!$DB$83:$EF$83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FCC!$DA$74:$EE$74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3957-4236-B4F0-28EE2E46F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5626032"/>
        <c:axId val="-1365620592"/>
      </c:barChart>
      <c:lineChart>
        <c:grouping val="standard"/>
        <c:varyColors val="0"/>
        <c:ser>
          <c:idx val="4"/>
          <c:order val="4"/>
          <c:tx>
            <c:strRef>
              <c:f>FCC!$A$78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FCC!$DB$78:$EF$78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FCC!$DA$74:$EE$74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3957-4236-B4F0-28EE2E46F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5623856"/>
        <c:axId val="-1365623312"/>
      </c:lineChart>
      <c:catAx>
        <c:axId val="-136562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0592"/>
        <c:crosses val="autoZero"/>
        <c:auto val="1"/>
        <c:lblAlgn val="ctr"/>
        <c:lblOffset val="100"/>
        <c:noMultiLvlLbl val="0"/>
      </c:catAx>
      <c:valAx>
        <c:axId val="-136562059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6032"/>
        <c:crosses val="autoZero"/>
        <c:crossBetween val="between"/>
      </c:valAx>
      <c:catAx>
        <c:axId val="-1365623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5623312"/>
        <c:crosses val="autoZero"/>
        <c:auto val="1"/>
        <c:lblAlgn val="ctr"/>
        <c:lblOffset val="100"/>
        <c:noMultiLvlLbl val="0"/>
      </c:catAx>
      <c:valAx>
        <c:axId val="-1365623312"/>
        <c:scaling>
          <c:orientation val="minMax"/>
          <c:max val="1.6000000000000021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3856"/>
        <c:crosses val="max"/>
        <c:crossBetween val="between"/>
        <c:majorUnit val="2.0000000000000052E-3"/>
        <c:minorUnit val="4.0000000000000034E-4"/>
      </c:valAx>
    </c:plotArea>
    <c:legend>
      <c:legendPos val="r"/>
      <c:layout>
        <c:manualLayout>
          <c:xMode val="edge"/>
          <c:yMode val="edge"/>
          <c:x val="7.1740732869220863E-2"/>
          <c:y val="0.88283316698088787"/>
          <c:w val="0.71223553277038565"/>
          <c:h val="9.7700195926213568E-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ysClr val="window" lastClr="FFFFFF">
        <a:lumMod val="75000"/>
      </a:sysClr>
    </a:solidFill>
    <a:ln>
      <a:solidFill>
        <a:sysClr val="windowText" lastClr="000000">
          <a:lumMod val="50000"/>
          <a:lumOff val="50000"/>
        </a:sys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OPY on Jan'23-Aug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29680973085161882"/>
          <c:y val="2.302158621145960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9951911817634409E-2"/>
          <c:y val="0.11872401196759938"/>
          <c:w val="0.91814660034642193"/>
          <c:h val="0.671417310963924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FCC!$A$136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FCC!$AL$130:$DA$130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FCC!$AL$136:$DA$136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8</c:v>
                </c:pt>
                <c:pt idx="18">
                  <c:v>31</c:v>
                </c:pt>
                <c:pt idx="19">
                  <c:v>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21</c:v>
                </c:pt>
                <c:pt idx="29">
                  <c:v>4</c:v>
                </c:pt>
                <c:pt idx="30">
                  <c:v>36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A-452D-A78C-8B15671DB1E9}"/>
            </c:ext>
          </c:extLst>
        </c:ser>
        <c:ser>
          <c:idx val="1"/>
          <c:order val="1"/>
          <c:tx>
            <c:strRef>
              <c:f>FCC!$A$137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FCC!$AL$130:$DA$130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FCC!$AL$137:$DA$137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16</c:v>
                </c:pt>
                <c:pt idx="17">
                  <c:v>5</c:v>
                </c:pt>
                <c:pt idx="18">
                  <c:v>13</c:v>
                </c:pt>
                <c:pt idx="19">
                  <c:v>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14</c:v>
                </c:pt>
                <c:pt idx="29">
                  <c:v>22</c:v>
                </c:pt>
                <c:pt idx="30">
                  <c:v>24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2A-452D-A78C-8B15671DB1E9}"/>
            </c:ext>
          </c:extLst>
        </c:ser>
        <c:ser>
          <c:idx val="2"/>
          <c:order val="2"/>
          <c:tx>
            <c:strRef>
              <c:f>FCC!$A$138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FCC!$AL$130:$DA$130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FCC!$AL$138:$DA$138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2A-452D-A78C-8B15671DB1E9}"/>
            </c:ext>
          </c:extLst>
        </c:ser>
        <c:ser>
          <c:idx val="3"/>
          <c:order val="3"/>
          <c:tx>
            <c:strRef>
              <c:f>FCC!$A$139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FCC!$AL$130:$DA$130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FCC!$AL$139:$DA$139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2A-452D-A78C-8B15671DB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5622768"/>
        <c:axId val="-1365622224"/>
      </c:barChart>
      <c:lineChart>
        <c:grouping val="standard"/>
        <c:varyColors val="0"/>
        <c:ser>
          <c:idx val="4"/>
          <c:order val="4"/>
          <c:tx>
            <c:strRef>
              <c:f>FCC!$A$134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FCC!#REF!</c:f>
            </c:multiLvlStrRef>
          </c:cat>
          <c:val>
            <c:numRef>
              <c:f>FCC!$AL$134:$DA$134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3.7476577139287947E-4</c:v>
                </c:pt>
                <c:pt idx="17">
                  <c:v>1.3604948573294392E-4</c:v>
                </c:pt>
                <c:pt idx="18">
                  <c:v>3.485673091395933E-4</c:v>
                </c:pt>
                <c:pt idx="19">
                  <c:v>1.7273288093769279E-3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7.5631841005063133E-4</c:v>
                </c:pt>
                <c:pt idx="29">
                  <c:v>1.3053567975246567E-3</c:v>
                </c:pt>
                <c:pt idx="30">
                  <c:v>9.6867936712948018E-3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2A-452D-A78C-8B15671DB1E9}"/>
            </c:ext>
          </c:extLst>
        </c:ser>
        <c:ser>
          <c:idx val="5"/>
          <c:order val="5"/>
          <c:tx>
            <c:strRef>
              <c:f>FCC!$A$140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FCC!$AL$140:$DA$140</c:f>
              <c:numCache>
                <c:formatCode>0.00%</c:formatCode>
                <c:ptCount val="32"/>
                <c:pt idx="0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2A-452D-A78C-8B15671DB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5616784"/>
        <c:axId val="-1365620048"/>
      </c:lineChart>
      <c:catAx>
        <c:axId val="-136562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2224"/>
        <c:crosses val="autoZero"/>
        <c:auto val="1"/>
        <c:lblAlgn val="ctr"/>
        <c:lblOffset val="100"/>
        <c:noMultiLvlLbl val="0"/>
      </c:catAx>
      <c:valAx>
        <c:axId val="-136562222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3.6432576455807802E-3"/>
              <c:y val="0.30835498334892625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22768"/>
        <c:crosses val="autoZero"/>
        <c:crossBetween val="between"/>
      </c:valAx>
      <c:catAx>
        <c:axId val="-1365616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5620048"/>
        <c:crosses val="autoZero"/>
        <c:auto val="1"/>
        <c:lblAlgn val="ctr"/>
        <c:lblOffset val="100"/>
        <c:noMultiLvlLbl val="0"/>
      </c:catAx>
      <c:valAx>
        <c:axId val="-136562004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04351365111575"/>
              <c:y val="0.3578236354143954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1678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6784074418907463E-2"/>
          <c:y val="0.87132246497356869"/>
          <c:w val="0.85034728502895796"/>
          <c:h val="0.12867751861743126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OPY on</a:t>
            </a:r>
            <a:r>
              <a:rPr lang="en-US" baseline="0"/>
              <a:t> Aug'25</a:t>
            </a:r>
            <a:endParaRPr lang="en-US"/>
          </a:p>
        </c:rich>
      </c:tx>
      <c:layout>
        <c:manualLayout>
          <c:xMode val="edge"/>
          <c:yMode val="edge"/>
          <c:x val="0.34248831404348817"/>
          <c:y val="1.1510793105729802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FCC!$A$136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FCC!$DB$102:$EF$102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FCC!$DB$136:$EF$136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4-4EDD-8AD8-9DD555603201}"/>
            </c:ext>
          </c:extLst>
        </c:ser>
        <c:ser>
          <c:idx val="1"/>
          <c:order val="1"/>
          <c:tx>
            <c:strRef>
              <c:f>FCC!$A$137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FCC!$DB$102:$EF$102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FCC!$DB$137:$EF$137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74-4EDD-8AD8-9DD555603201}"/>
            </c:ext>
          </c:extLst>
        </c:ser>
        <c:ser>
          <c:idx val="2"/>
          <c:order val="2"/>
          <c:tx>
            <c:strRef>
              <c:f>FCC!$A$138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FCC!$DB$102:$EF$102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FCC!$DB$138:$EF$138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74-4EDD-8AD8-9DD555603201}"/>
            </c:ext>
          </c:extLst>
        </c:ser>
        <c:ser>
          <c:idx val="3"/>
          <c:order val="3"/>
          <c:tx>
            <c:strRef>
              <c:f>FCC!$A$139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FCC!$DB$102:$EF$102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FCC!$DB$139:$EF$139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74-4EDD-8AD8-9DD555603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5619504"/>
        <c:axId val="-1365618416"/>
      </c:barChart>
      <c:lineChart>
        <c:grouping val="standard"/>
        <c:varyColors val="0"/>
        <c:ser>
          <c:idx val="4"/>
          <c:order val="4"/>
          <c:tx>
            <c:strRef>
              <c:f>FCC!$A$134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FCC!$DB$130:$EF$130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FCC!$DB$134:$EF$134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74-4EDD-8AD8-9DD555603201}"/>
            </c:ext>
          </c:extLst>
        </c:ser>
        <c:ser>
          <c:idx val="5"/>
          <c:order val="5"/>
          <c:tx>
            <c:strRef>
              <c:f>FCC!$A$140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FCC!$DB$130:$EF$130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FCC!$DB$140:$EF$140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74-4EDD-8AD8-9DD555603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5618960"/>
        <c:axId val="-1365617872"/>
      </c:lineChart>
      <c:catAx>
        <c:axId val="-1365619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18416"/>
        <c:crosses val="autoZero"/>
        <c:auto val="1"/>
        <c:lblAlgn val="ctr"/>
        <c:lblOffset val="100"/>
        <c:noMultiLvlLbl val="0"/>
      </c:catAx>
      <c:valAx>
        <c:axId val="-13656184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19504"/>
        <c:crosses val="autoZero"/>
        <c:crossBetween val="between"/>
      </c:valAx>
      <c:catAx>
        <c:axId val="-1365618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5617872"/>
        <c:crosses val="autoZero"/>
        <c:auto val="1"/>
        <c:lblAlgn val="ctr"/>
        <c:lblOffset val="100"/>
        <c:noMultiLvlLbl val="0"/>
      </c:catAx>
      <c:valAx>
        <c:axId val="-136561787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1896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1771888791904137E-2"/>
          <c:y val="0.88283316698088787"/>
          <c:w val="0.87367921690100003"/>
          <c:h val="0.1171667342724654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Skybolt 1D on Jan'23-Aug</a:t>
            </a:r>
            <a:r>
              <a:rPr lang="en-US" baseline="0"/>
              <a:t>'25</a:t>
            </a:r>
            <a:endParaRPr lang="en-US"/>
          </a:p>
        </c:rich>
      </c:tx>
      <c:layout/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9246409542549203E-2"/>
          <c:y val="0.10337631558431434"/>
          <c:w val="0.90915974647205666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STT!$N$19:$DA$19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STT!$B$25:$DA$25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10</c:v>
                </c:pt>
                <c:pt idx="2">
                  <c:v>18</c:v>
                </c:pt>
                <c:pt idx="3">
                  <c:v>0</c:v>
                </c:pt>
                <c:pt idx="4">
                  <c:v>13</c:v>
                </c:pt>
                <c:pt idx="5">
                  <c:v>3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12</c:v>
                </c:pt>
                <c:pt idx="10">
                  <c:v>4</c:v>
                </c:pt>
                <c:pt idx="11">
                  <c:v>44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7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9</c:v>
                </c:pt>
                <c:pt idx="26">
                  <c:v>0</c:v>
                </c:pt>
                <c:pt idx="27">
                  <c:v>0</c:v>
                </c:pt>
                <c:pt idx="28">
                  <c:v>27</c:v>
                </c:pt>
                <c:pt idx="29">
                  <c:v>23</c:v>
                </c:pt>
                <c:pt idx="30">
                  <c:v>37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37-452A-B08F-D39AFC002732}"/>
            </c:ext>
          </c:extLst>
        </c:ser>
        <c:ser>
          <c:idx val="1"/>
          <c:order val="1"/>
          <c:tx>
            <c:strRef>
              <c:f>STT!$A$26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STT!$N$19:$DA$19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STT!$B$26:$DA$26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37-452A-B08F-D39AFC002732}"/>
            </c:ext>
          </c:extLst>
        </c:ser>
        <c:ser>
          <c:idx val="2"/>
          <c:order val="2"/>
          <c:tx>
            <c:strRef>
              <c:f>STT!$A$27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STT!$N$19:$DA$19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STT!$B$27:$DA$27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37-452A-B08F-D39AFC002732}"/>
            </c:ext>
          </c:extLst>
        </c:ser>
        <c:ser>
          <c:idx val="3"/>
          <c:order val="3"/>
          <c:tx>
            <c:strRef>
              <c:f>STT!$A$28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STT!$N$19:$DA$19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STT!$B$28:$DA$28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37-452A-B08F-D39AFC002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5617328"/>
        <c:axId val="-1365632016"/>
      </c:barChart>
      <c:lineChart>
        <c:grouping val="standard"/>
        <c:varyColors val="0"/>
        <c:ser>
          <c:idx val="4"/>
          <c:order val="4"/>
          <c:tx>
            <c:strRef>
              <c:f>STT!$A$23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STT!$N$19:$DA$19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STT!$B$23:$DA$23</c:f>
              <c:numCache>
                <c:formatCode>0.00%</c:formatCode>
                <c:ptCount val="32"/>
                <c:pt idx="0">
                  <c:v>0</c:v>
                </c:pt>
                <c:pt idx="1">
                  <c:v>3.3730225655209634E-4</c:v>
                </c:pt>
                <c:pt idx="2">
                  <c:v>1.6418863449785643E-3</c:v>
                </c:pt>
                <c:pt idx="3">
                  <c:v>6.0544904137235117E-4</c:v>
                </c:pt>
                <c:pt idx="4">
                  <c:v>3.5636331239698871E-4</c:v>
                </c:pt>
                <c:pt idx="5">
                  <c:v>1.3530701160934159E-4</c:v>
                </c:pt>
                <c:pt idx="6">
                  <c:v>0</c:v>
                </c:pt>
                <c:pt idx="7">
                  <c:v>5.7290174735032942E-4</c:v>
                </c:pt>
                <c:pt idx="8">
                  <c:v>0</c:v>
                </c:pt>
                <c:pt idx="9">
                  <c:v>5.7038867914278727E-4</c:v>
                </c:pt>
                <c:pt idx="10">
                  <c:v>1.6657990629880269E-4</c:v>
                </c:pt>
                <c:pt idx="11">
                  <c:v>7.8183304310743093E-4</c:v>
                </c:pt>
                <c:pt idx="12">
                  <c:v>4.7798862387075188E-5</c:v>
                </c:pt>
                <c:pt idx="13">
                  <c:v>4.555497346422796E-5</c:v>
                </c:pt>
                <c:pt idx="14">
                  <c:v>3.6106296938186018E-5</c:v>
                </c:pt>
                <c:pt idx="15">
                  <c:v>0</c:v>
                </c:pt>
                <c:pt idx="16">
                  <c:v>2.1632145368016874E-4</c:v>
                </c:pt>
                <c:pt idx="17">
                  <c:v>3.6966526809973572E-5</c:v>
                </c:pt>
                <c:pt idx="18">
                  <c:v>0</c:v>
                </c:pt>
                <c:pt idx="19">
                  <c:v>1.1209086833059333E-4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9.6627693496956226E-5</c:v>
                </c:pt>
                <c:pt idx="25">
                  <c:v>3.4779920392626659E-4</c:v>
                </c:pt>
                <c:pt idx="26">
                  <c:v>6.7833401166734502E-5</c:v>
                </c:pt>
                <c:pt idx="27">
                  <c:v>0</c:v>
                </c:pt>
                <c:pt idx="28">
                  <c:v>1.2144955925563173E-3</c:v>
                </c:pt>
                <c:pt idx="29">
                  <c:v>7.0400979491888583E-4</c:v>
                </c:pt>
                <c:pt idx="30">
                  <c:v>7.0137876298935009E-4</c:v>
                </c:pt>
                <c:pt idx="31">
                  <c:v>8.3479422322397531E-5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37-452A-B08F-D39AFC002732}"/>
            </c:ext>
          </c:extLst>
        </c:ser>
        <c:ser>
          <c:idx val="5"/>
          <c:order val="5"/>
          <c:tx>
            <c:strRef>
              <c:f>STT!$A$29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37-452A-B08F-D39AFC002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03704704"/>
        <c:axId val="-1603703616"/>
      </c:lineChart>
      <c:catAx>
        <c:axId val="-1365617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32016"/>
        <c:crosses val="autoZero"/>
        <c:auto val="1"/>
        <c:lblAlgn val="ctr"/>
        <c:lblOffset val="100"/>
        <c:noMultiLvlLbl val="0"/>
      </c:catAx>
      <c:valAx>
        <c:axId val="-13656320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1.5743569945317667E-3"/>
              <c:y val="0.35167969913635844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5617328"/>
        <c:crosses val="autoZero"/>
        <c:crossBetween val="between"/>
      </c:valAx>
      <c:catAx>
        <c:axId val="-1603704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03703616"/>
        <c:crosses val="autoZero"/>
        <c:auto val="1"/>
        <c:lblAlgn val="ctr"/>
        <c:lblOffset val="100"/>
        <c:noMultiLvlLbl val="0"/>
      </c:catAx>
      <c:valAx>
        <c:axId val="-160370361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835873970601306"/>
              <c:y val="0.35095068245991307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70470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559057336811E-2"/>
          <c:y val="0.88283316698088787"/>
          <c:w val="0.8511915004783478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Skybolt 1D on Aug'25</a:t>
            </a:r>
          </a:p>
        </c:rich>
      </c:tx>
      <c:layout>
        <c:manualLayout>
          <c:xMode val="edge"/>
          <c:yMode val="edge"/>
          <c:x val="0.36012635894419093"/>
          <c:y val="7.6738597520557787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STT!$DB$19:$EF$19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STT!$DB$25:$EF$25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0-417E-8CFF-A0D20C723678}"/>
            </c:ext>
          </c:extLst>
        </c:ser>
        <c:ser>
          <c:idx val="1"/>
          <c:order val="1"/>
          <c:tx>
            <c:strRef>
              <c:f>STT!$A$26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STT!$DB$19:$EF$19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STT!$DB$26:$EF$26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0-417E-8CFF-A0D20C723678}"/>
            </c:ext>
          </c:extLst>
        </c:ser>
        <c:ser>
          <c:idx val="2"/>
          <c:order val="2"/>
          <c:tx>
            <c:strRef>
              <c:f>STT!$A$27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STT!$DB$19:$EF$19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STT!$DB$27:$EF$27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F0-417E-8CFF-A0D20C723678}"/>
            </c:ext>
          </c:extLst>
        </c:ser>
        <c:ser>
          <c:idx val="3"/>
          <c:order val="3"/>
          <c:tx>
            <c:strRef>
              <c:f>STT!$A$28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STT!$DB$19:$EF$19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STT!$DB$28:$EF$28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F0-417E-8CFF-A0D20C723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03703072"/>
        <c:axId val="-1603698176"/>
      </c:barChart>
      <c:lineChart>
        <c:grouping val="standard"/>
        <c:varyColors val="0"/>
        <c:ser>
          <c:idx val="4"/>
          <c:order val="4"/>
          <c:tx>
            <c:strRef>
              <c:f>STT!$A$23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STT!$DB$19:$EF$19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STT!$DB$23:$EF$23</c:f>
              <c:numCache>
                <c:formatCode>0.00%</c:formatCode>
                <c:ptCount val="31"/>
                <c:pt idx="0">
                  <c:v>0</c:v>
                </c:pt>
                <c:pt idx="1">
                  <c:v>2.0329335230737954E-4</c:v>
                </c:pt>
                <c:pt idx="2">
                  <c:v>0</c:v>
                </c:pt>
                <c:pt idx="3">
                  <c:v>3.3613445378151261E-4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F0-417E-8CFF-A0D20C723678}"/>
            </c:ext>
          </c:extLst>
        </c:ser>
        <c:ser>
          <c:idx val="5"/>
          <c:order val="5"/>
          <c:tx>
            <c:strRef>
              <c:f>STT!$A$29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F0-417E-8CFF-A0D20C723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03699264"/>
        <c:axId val="-1603706880"/>
      </c:lineChart>
      <c:catAx>
        <c:axId val="-160370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8176"/>
        <c:crosses val="autoZero"/>
        <c:auto val="1"/>
        <c:lblAlgn val="ctr"/>
        <c:lblOffset val="100"/>
        <c:noMultiLvlLbl val="0"/>
      </c:catAx>
      <c:valAx>
        <c:axId val="-1603698176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703072"/>
        <c:crosses val="autoZero"/>
        <c:crossBetween val="between"/>
      </c:valAx>
      <c:catAx>
        <c:axId val="-1603699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03706880"/>
        <c:crosses val="autoZero"/>
        <c:auto val="1"/>
        <c:lblAlgn val="ctr"/>
        <c:lblOffset val="100"/>
        <c:noMultiLvlLbl val="0"/>
      </c:catAx>
      <c:valAx>
        <c:axId val="-160370688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926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900160269012084E-2"/>
          <c:y val="0.88283316698088787"/>
          <c:w val="0.89992492870489849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All STT on Jan'23-Aug</a:t>
            </a:r>
            <a:r>
              <a:rPr lang="en-US" baseline="0"/>
              <a:t>'25</a:t>
            </a:r>
            <a:endParaRPr lang="en-US"/>
          </a:p>
        </c:rich>
      </c:tx>
      <c:layout>
        <c:manualLayout>
          <c:xMode val="edge"/>
          <c:yMode val="edge"/>
          <c:x val="0.26106535774697309"/>
          <c:y val="1.5347724140973082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2588454198026015E-2"/>
          <c:y val="0.11105011634659019"/>
          <c:w val="0.92230881953430233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STT!$A$81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STT!$N$75:$DA$75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STT!$B$81:$DA$81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10</c:v>
                </c:pt>
                <c:pt idx="2">
                  <c:v>18</c:v>
                </c:pt>
                <c:pt idx="3">
                  <c:v>0</c:v>
                </c:pt>
                <c:pt idx="4">
                  <c:v>13</c:v>
                </c:pt>
                <c:pt idx="5">
                  <c:v>3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12</c:v>
                </c:pt>
                <c:pt idx="10">
                  <c:v>4</c:v>
                </c:pt>
                <c:pt idx="11">
                  <c:v>44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7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14</c:v>
                </c:pt>
                <c:pt idx="24">
                  <c:v>3</c:v>
                </c:pt>
                <c:pt idx="25">
                  <c:v>9</c:v>
                </c:pt>
                <c:pt idx="26">
                  <c:v>0</c:v>
                </c:pt>
                <c:pt idx="27">
                  <c:v>0</c:v>
                </c:pt>
                <c:pt idx="28">
                  <c:v>27</c:v>
                </c:pt>
                <c:pt idx="29">
                  <c:v>26</c:v>
                </c:pt>
                <c:pt idx="30">
                  <c:v>74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4-434B-AA29-E927B9C2E8B0}"/>
            </c:ext>
          </c:extLst>
        </c:ser>
        <c:ser>
          <c:idx val="1"/>
          <c:order val="1"/>
          <c:tx>
            <c:strRef>
              <c:f>STT!$A$82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STT!$N$75:$DA$75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STT!$B$82:$DA$82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0</c:v>
                </c:pt>
                <c:pt idx="30">
                  <c:v>5</c:v>
                </c:pt>
                <c:pt idx="3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14-434B-AA29-E927B9C2E8B0}"/>
            </c:ext>
          </c:extLst>
        </c:ser>
        <c:ser>
          <c:idx val="2"/>
          <c:order val="2"/>
          <c:tx>
            <c:strRef>
              <c:f>STT!$A$83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STT!$N$75:$DA$75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STT!$B$83:$DA$83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14-434B-AA29-E927B9C2E8B0}"/>
            </c:ext>
          </c:extLst>
        </c:ser>
        <c:ser>
          <c:idx val="3"/>
          <c:order val="3"/>
          <c:tx>
            <c:strRef>
              <c:f>STT!$A$84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STT!$N$75:$DA$75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STT!$B$84:$DA$84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14-434B-AA29-E927B9C2E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03705248"/>
        <c:axId val="-1603704160"/>
      </c:barChart>
      <c:lineChart>
        <c:grouping val="standard"/>
        <c:varyColors val="0"/>
        <c:ser>
          <c:idx val="4"/>
          <c:order val="4"/>
          <c:tx>
            <c:strRef>
              <c:f>STT!$A$79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STT!$N$75:$DA$75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STT!$B$79:$DA$79</c:f>
              <c:numCache>
                <c:formatCode>0.00%</c:formatCode>
                <c:ptCount val="32"/>
                <c:pt idx="0">
                  <c:v>0</c:v>
                </c:pt>
                <c:pt idx="1">
                  <c:v>3.3730225655209634E-4</c:v>
                </c:pt>
                <c:pt idx="2">
                  <c:v>1.6418863449785643E-3</c:v>
                </c:pt>
                <c:pt idx="3">
                  <c:v>6.0544904137235117E-4</c:v>
                </c:pt>
                <c:pt idx="4">
                  <c:v>3.5636331239698871E-4</c:v>
                </c:pt>
                <c:pt idx="5">
                  <c:v>1.3530701160934159E-4</c:v>
                </c:pt>
                <c:pt idx="6">
                  <c:v>0</c:v>
                </c:pt>
                <c:pt idx="7">
                  <c:v>5.7290174735032942E-4</c:v>
                </c:pt>
                <c:pt idx="8">
                  <c:v>0</c:v>
                </c:pt>
                <c:pt idx="9">
                  <c:v>5.7038867914278727E-4</c:v>
                </c:pt>
                <c:pt idx="10">
                  <c:v>1.6657990629880269E-4</c:v>
                </c:pt>
                <c:pt idx="11">
                  <c:v>7.8183304310743093E-4</c:v>
                </c:pt>
                <c:pt idx="12">
                  <c:v>4.7798862387075188E-5</c:v>
                </c:pt>
                <c:pt idx="13">
                  <c:v>4.555497346422796E-5</c:v>
                </c:pt>
                <c:pt idx="14">
                  <c:v>3.6106296938186018E-5</c:v>
                </c:pt>
                <c:pt idx="15">
                  <c:v>0</c:v>
                </c:pt>
                <c:pt idx="16">
                  <c:v>2.1632145368016874E-4</c:v>
                </c:pt>
                <c:pt idx="17">
                  <c:v>3.6966526809973572E-5</c:v>
                </c:pt>
                <c:pt idx="18">
                  <c:v>0</c:v>
                </c:pt>
                <c:pt idx="19">
                  <c:v>1.1209086833059333E-4</c:v>
                </c:pt>
                <c:pt idx="20">
                  <c:v>0</c:v>
                </c:pt>
                <c:pt idx="21">
                  <c:v>1.2393109431156277E-4</c:v>
                </c:pt>
                <c:pt idx="22">
                  <c:v>0</c:v>
                </c:pt>
                <c:pt idx="23">
                  <c:v>1.3927576601671309E-3</c:v>
                </c:pt>
                <c:pt idx="24">
                  <c:v>4.6775601846077083E-5</c:v>
                </c:pt>
                <c:pt idx="25">
                  <c:v>3.4779920392626659E-4</c:v>
                </c:pt>
                <c:pt idx="26">
                  <c:v>6.7833401166734502E-5</c:v>
                </c:pt>
                <c:pt idx="27">
                  <c:v>0</c:v>
                </c:pt>
                <c:pt idx="28">
                  <c:v>1.2144955925563173E-3</c:v>
                </c:pt>
                <c:pt idx="29">
                  <c:v>6.2345634606623024E-4</c:v>
                </c:pt>
                <c:pt idx="30">
                  <c:v>9.6275347493832359E-4</c:v>
                </c:pt>
                <c:pt idx="31">
                  <c:v>3.3677593174674452E-4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14-434B-AA29-E927B9C2E8B0}"/>
            </c:ext>
          </c:extLst>
        </c:ser>
        <c:ser>
          <c:idx val="5"/>
          <c:order val="5"/>
          <c:tx>
            <c:strRef>
              <c:f>STT!$A$85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STT!$Z$85:$DA$85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14-434B-AA29-E927B9C2E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03702528"/>
        <c:axId val="-1603695456"/>
      </c:lineChart>
      <c:catAx>
        <c:axId val="-160370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704160"/>
        <c:crosses val="autoZero"/>
        <c:auto val="1"/>
        <c:lblAlgn val="ctr"/>
        <c:lblOffset val="100"/>
        <c:noMultiLvlLbl val="0"/>
      </c:catAx>
      <c:valAx>
        <c:axId val="-16037041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705248"/>
        <c:crosses val="autoZero"/>
        <c:crossBetween val="between"/>
      </c:valAx>
      <c:catAx>
        <c:axId val="-1603702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03695456"/>
        <c:crosses val="autoZero"/>
        <c:auto val="1"/>
        <c:lblAlgn val="ctr"/>
        <c:lblOffset val="100"/>
        <c:noMultiLvlLbl val="0"/>
      </c:catAx>
      <c:valAx>
        <c:axId val="-160369545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457837531694202"/>
              <c:y val="0.3471135553335305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7025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559057336811E-2"/>
          <c:y val="0.88283316698088787"/>
          <c:w val="0.86151343880519271"/>
          <c:h val="0.1171669156836604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STT on Aug'25</a:t>
            </a:r>
          </a:p>
        </c:rich>
      </c:tx>
      <c:layout>
        <c:manualLayout>
          <c:xMode val="edge"/>
          <c:yMode val="edge"/>
          <c:x val="0.3744405117677122"/>
          <c:y val="2.6858517246702882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7976855146809565E-2"/>
          <c:y val="0.13407173610857237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STT!$A$81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STT!$DB$75:$EF$75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STT!$DB$81:$EF$81</c:f>
              <c:numCache>
                <c:formatCode>_-* #,##0_-;\-* #,##0_-;_-* "-"??_-;_-@_-</c:formatCode>
                <c:ptCount val="3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A4-4470-9245-B817A5FCB45E}"/>
            </c:ext>
          </c:extLst>
        </c:ser>
        <c:ser>
          <c:idx val="1"/>
          <c:order val="1"/>
          <c:tx>
            <c:strRef>
              <c:f>STT!$A$82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STT!$DB$75:$EF$75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STT!$DB$82:$EF$82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A4-4470-9245-B817A5FCB45E}"/>
            </c:ext>
          </c:extLst>
        </c:ser>
        <c:ser>
          <c:idx val="2"/>
          <c:order val="2"/>
          <c:tx>
            <c:strRef>
              <c:f>STT!$A$83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STT!$DB$75:$EF$75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STT!$DB$83:$EF$83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A4-4470-9245-B817A5FCB45E}"/>
            </c:ext>
          </c:extLst>
        </c:ser>
        <c:ser>
          <c:idx val="3"/>
          <c:order val="3"/>
          <c:tx>
            <c:strRef>
              <c:f>STT!$A$84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STT!$DB$75:$EF$75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STT!$DB$84:$EF$84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A4-4470-9245-B817A5FCB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03701984"/>
        <c:axId val="-1603699808"/>
      </c:barChart>
      <c:lineChart>
        <c:grouping val="standard"/>
        <c:varyColors val="0"/>
        <c:ser>
          <c:idx val="5"/>
          <c:order val="4"/>
          <c:tx>
            <c:strRef>
              <c:f>STT!$A$79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STT!$DB$79:$EF$79</c:f>
              <c:numCache>
                <c:formatCode>0.00%</c:formatCode>
                <c:ptCount val="31"/>
                <c:pt idx="0">
                  <c:v>3.28893274132544E-4</c:v>
                </c:pt>
                <c:pt idx="1">
                  <c:v>2.007628990162618E-4</c:v>
                </c:pt>
                <c:pt idx="2">
                  <c:v>0</c:v>
                </c:pt>
                <c:pt idx="3">
                  <c:v>2.5906735751295336E-4</c:v>
                </c:pt>
                <c:pt idx="4">
                  <c:v>0</c:v>
                </c:pt>
                <c:pt idx="5">
                  <c:v>3.7979491074819596E-4</c:v>
                </c:pt>
                <c:pt idx="6">
                  <c:v>2.0811654526534861E-3</c:v>
                </c:pt>
                <c:pt idx="7">
                  <c:v>0</c:v>
                </c:pt>
                <c:pt idx="8">
                  <c:v>8.0289040545965479E-4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6.0606060606060606E-3</c:v>
                </c:pt>
                <c:pt idx="13">
                  <c:v>0</c:v>
                </c:pt>
                <c:pt idx="14">
                  <c:v>2.1881838074398249E-3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5.3418803418803424E-4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A4-4470-9245-B817A5FCB45E}"/>
            </c:ext>
          </c:extLst>
        </c:ser>
        <c:ser>
          <c:idx val="4"/>
          <c:order val="5"/>
          <c:tx>
            <c:strRef>
              <c:f>STT!$A$85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STT!$DB$85:$EF$85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A4-4470-9245-B817A5FCB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03701440"/>
        <c:axId val="-1603698720"/>
      </c:lineChart>
      <c:catAx>
        <c:axId val="-160370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9808"/>
        <c:crosses val="autoZero"/>
        <c:auto val="1"/>
        <c:lblAlgn val="ctr"/>
        <c:lblOffset val="100"/>
        <c:noMultiLvlLbl val="0"/>
      </c:catAx>
      <c:valAx>
        <c:axId val="-1603699808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701984"/>
        <c:crosses val="autoZero"/>
        <c:crossBetween val="between"/>
      </c:valAx>
      <c:catAx>
        <c:axId val="-1603701440"/>
        <c:scaling>
          <c:orientation val="minMax"/>
        </c:scaling>
        <c:delete val="1"/>
        <c:axPos val="b"/>
        <c:majorTickMark val="out"/>
        <c:minorTickMark val="none"/>
        <c:tickLblPos val="none"/>
        <c:crossAx val="-1603698720"/>
        <c:crosses val="autoZero"/>
        <c:auto val="1"/>
        <c:lblAlgn val="ctr"/>
        <c:lblOffset val="100"/>
        <c:noMultiLvlLbl val="0"/>
      </c:catAx>
      <c:valAx>
        <c:axId val="-160369872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7014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1558773331835783E-2"/>
          <c:y val="0.87515936564267494"/>
          <c:w val="0.88714701819284769"/>
          <c:h val="0.12484067071233135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Skybolt 2D on Jan'23-Aug</a:t>
            </a:r>
            <a:r>
              <a:rPr lang="en-US" baseline="0"/>
              <a:t>'25</a:t>
            </a:r>
            <a:endParaRPr lang="en-US"/>
          </a:p>
        </c:rich>
      </c:tx>
      <c:layout>
        <c:manualLayout>
          <c:xMode val="edge"/>
          <c:yMode val="edge"/>
          <c:x val="0.34326766498086486"/>
          <c:y val="1.5347724140973075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9246409542549203E-2"/>
          <c:y val="0.10337631558431434"/>
          <c:w val="0.90915974647205666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STT!$A$53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STT!$N$19:$DA$19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STT!$BJ$53:$DA$53</c:f>
              <c:numCache>
                <c:formatCode>_-* #,##0_-;\-* #,##0_-;_-* "-"??_-;_-@_-</c:formatCode>
                <c:ptCount val="32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37</c:v>
                </c:pt>
                <c:pt idx="3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37-452A-B08F-D39AFC002732}"/>
            </c:ext>
          </c:extLst>
        </c:ser>
        <c:ser>
          <c:idx val="1"/>
          <c:order val="1"/>
          <c:tx>
            <c:strRef>
              <c:f>STT!$A$54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STT!$N$19:$DA$19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STT!$BJ$54:$DA$54</c:f>
              <c:numCache>
                <c:formatCode>_-* #,##0_-;\-* #,##0_-;_-* "-"??_-;_-@_-</c:formatCode>
                <c:ptCount val="32"/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</c:v>
                </c:pt>
                <c:pt idx="3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37-452A-B08F-D39AFC002732}"/>
            </c:ext>
          </c:extLst>
        </c:ser>
        <c:ser>
          <c:idx val="2"/>
          <c:order val="2"/>
          <c:tx>
            <c:strRef>
              <c:f>STT!$A$55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STT!$N$19:$DA$19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STT!$BJ$55:$DA$55</c:f>
              <c:numCache>
                <c:formatCode>_-* #,##0_-;\-* #,##0_-;_-* "-"??_-;_-@_-</c:formatCode>
                <c:ptCount val="32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37-452A-B08F-D39AFC002732}"/>
            </c:ext>
          </c:extLst>
        </c:ser>
        <c:ser>
          <c:idx val="3"/>
          <c:order val="3"/>
          <c:tx>
            <c:strRef>
              <c:f>STT!$A$56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STT!$N$19:$DA$19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STT!$BJ$56:$DA$56</c:f>
              <c:numCache>
                <c:formatCode>_-* #,##0_-;\-* #,##0_-;_-* "-"??_-;_-@_-</c:formatCode>
                <c:ptCount val="32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37-452A-B08F-D39AFC002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03700896"/>
        <c:axId val="-1603697632"/>
      </c:barChart>
      <c:lineChart>
        <c:grouping val="standard"/>
        <c:varyColors val="0"/>
        <c:ser>
          <c:idx val="4"/>
          <c:order val="4"/>
          <c:tx>
            <c:strRef>
              <c:f>STT!$A$51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STT!$N$19:$DA$19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STT!$BJ$51:$DA$51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1.2393109431156277E-4</c:v>
                </c:pt>
                <c:pt idx="22">
                  <c:v>0</c:v>
                </c:pt>
                <c:pt idx="23">
                  <c:v>1.3836726625815379E-3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3.3211557622052476E-4</c:v>
                </c:pt>
                <c:pt idx="30">
                  <c:v>1.4524830543643657E-3</c:v>
                </c:pt>
                <c:pt idx="31">
                  <c:v>5.4255679891488642E-4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37-452A-B08F-D39AFC002732}"/>
            </c:ext>
          </c:extLst>
        </c:ser>
        <c:ser>
          <c:idx val="5"/>
          <c:order val="5"/>
          <c:tx>
            <c:strRef>
              <c:f>STT!$A$29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37-452A-B08F-D39AFC002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03697088"/>
        <c:axId val="-1603696544"/>
      </c:lineChart>
      <c:catAx>
        <c:axId val="-160370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7632"/>
        <c:crosses val="autoZero"/>
        <c:auto val="1"/>
        <c:lblAlgn val="ctr"/>
        <c:lblOffset val="100"/>
        <c:noMultiLvlLbl val="0"/>
      </c:catAx>
      <c:valAx>
        <c:axId val="-16036976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1.5743569945317667E-3"/>
              <c:y val="0.35167969913635844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700896"/>
        <c:crosses val="autoZero"/>
        <c:crossBetween val="between"/>
      </c:valAx>
      <c:catAx>
        <c:axId val="-1603697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03696544"/>
        <c:crosses val="autoZero"/>
        <c:auto val="1"/>
        <c:lblAlgn val="ctr"/>
        <c:lblOffset val="100"/>
        <c:noMultiLvlLbl val="0"/>
      </c:catAx>
      <c:valAx>
        <c:axId val="-160369654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835873970601306"/>
              <c:y val="0.35095068245991307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7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559057336811E-2"/>
          <c:y val="0.88283316698088787"/>
          <c:w val="0.8511915004783478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Skybolt 2D on Aug'25</a:t>
            </a:r>
          </a:p>
        </c:rich>
      </c:tx>
      <c:layout>
        <c:manualLayout>
          <c:xMode val="edge"/>
          <c:yMode val="edge"/>
          <c:x val="0.36012640384198974"/>
          <c:y val="1.151079310572980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STT!$A$53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STT!$DB$19:$EF$19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STT!$DB$53:$EF$53</c:f>
              <c:numCache>
                <c:formatCode>_-* #,##0_-;\-* #,##0_-;_-* "-"??_-;_-@_-</c:formatCode>
                <c:ptCount val="3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0-417E-8CFF-A0D20C723678}"/>
            </c:ext>
          </c:extLst>
        </c:ser>
        <c:ser>
          <c:idx val="1"/>
          <c:order val="1"/>
          <c:tx>
            <c:strRef>
              <c:f>STT!$A$54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STT!$DB$19:$EF$19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STT!$DB$54:$EF$54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0-417E-8CFF-A0D20C723678}"/>
            </c:ext>
          </c:extLst>
        </c:ser>
        <c:ser>
          <c:idx val="2"/>
          <c:order val="2"/>
          <c:tx>
            <c:strRef>
              <c:f>STT!$A$55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STT!$DB$19:$EF$19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STT!$DB$55:$EF$55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F0-417E-8CFF-A0D20C723678}"/>
            </c:ext>
          </c:extLst>
        </c:ser>
        <c:ser>
          <c:idx val="3"/>
          <c:order val="3"/>
          <c:tx>
            <c:strRef>
              <c:f>STT!$A$56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STT!$DB$19:$EF$19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STT!$DB$56:$EF$56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F0-417E-8CFF-A0D20C723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03694912"/>
        <c:axId val="-1603700352"/>
      </c:barChart>
      <c:lineChart>
        <c:grouping val="standard"/>
        <c:varyColors val="0"/>
        <c:ser>
          <c:idx val="4"/>
          <c:order val="4"/>
          <c:tx>
            <c:strRef>
              <c:f>STT!$A$51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STT!$DB$19:$EF$19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STT!$DB$51:$EF$51</c:f>
              <c:numCache>
                <c:formatCode>0.00%</c:formatCode>
                <c:ptCount val="31"/>
                <c:pt idx="0">
                  <c:v>4.3224551545277719E-4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5.3276505061267978E-4</c:v>
                </c:pt>
                <c:pt idx="6">
                  <c:v>2.0811654526534861E-3</c:v>
                </c:pt>
                <c:pt idx="7">
                  <c:v>0</c:v>
                </c:pt>
                <c:pt idx="8">
                  <c:v>1.3271400132714001E-3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6.0606060606060606E-3</c:v>
                </c:pt>
                <c:pt idx="13">
                  <c:v>0</c:v>
                </c:pt>
                <c:pt idx="14">
                  <c:v>2.1881838074398249E-3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5.3418803418803424E-4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F0-417E-8CFF-A0D20C723678}"/>
            </c:ext>
          </c:extLst>
        </c:ser>
        <c:ser>
          <c:idx val="5"/>
          <c:order val="5"/>
          <c:tx>
            <c:strRef>
              <c:f>STT!$A$29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F0-417E-8CFF-A0D20C723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03706336"/>
        <c:axId val="-1603705792"/>
      </c:lineChart>
      <c:catAx>
        <c:axId val="-160369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700352"/>
        <c:crosses val="autoZero"/>
        <c:auto val="1"/>
        <c:lblAlgn val="ctr"/>
        <c:lblOffset val="100"/>
        <c:noMultiLvlLbl val="0"/>
      </c:catAx>
      <c:valAx>
        <c:axId val="-1603700352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4912"/>
        <c:crosses val="autoZero"/>
        <c:crossBetween val="between"/>
      </c:valAx>
      <c:catAx>
        <c:axId val="-1603706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03705792"/>
        <c:crosses val="autoZero"/>
        <c:auto val="1"/>
        <c:lblAlgn val="ctr"/>
        <c:lblOffset val="100"/>
        <c:noMultiLvlLbl val="0"/>
      </c:catAx>
      <c:valAx>
        <c:axId val="-160370579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706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900160269012084E-2"/>
          <c:y val="0.88283316698088787"/>
          <c:w val="0.89992492870489849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Avenger 5D on Jan'23 -</a:t>
            </a:r>
            <a:r>
              <a:rPr lang="en-US" baseline="0"/>
              <a:t> Aug'25</a:t>
            </a:r>
            <a:endParaRPr lang="en-US"/>
          </a:p>
        </c:rich>
      </c:tx>
      <c:layout/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7931464040233539E-2"/>
          <c:y val="0.10337631558431434"/>
          <c:w val="0.8992008488895405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STTCA!$A$24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STTCA!$N$18:$DA$18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STTCA!$B$24:$DA$24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2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A1-4036-B463-BEE44FC9471C}"/>
            </c:ext>
          </c:extLst>
        </c:ser>
        <c:ser>
          <c:idx val="1"/>
          <c:order val="1"/>
          <c:tx>
            <c:strRef>
              <c:f>STTCA!$A$25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STTCA!$N$18:$DA$18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STTCA!$B$25:$DA$25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</c:v>
                </c:pt>
                <c:pt idx="5">
                  <c:v>2</c:v>
                </c:pt>
                <c:pt idx="6">
                  <c:v>13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A1-4036-B463-BEE44FC9471C}"/>
            </c:ext>
          </c:extLst>
        </c:ser>
        <c:ser>
          <c:idx val="2"/>
          <c:order val="2"/>
          <c:tx>
            <c:strRef>
              <c:f>STTCA!$A$26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STTCA!$N$18:$DA$18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STTCA!$B$26:$DA$26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A1-4036-B463-BEE44FC9471C}"/>
            </c:ext>
          </c:extLst>
        </c:ser>
        <c:ser>
          <c:idx val="3"/>
          <c:order val="3"/>
          <c:tx>
            <c:strRef>
              <c:f>STTCA!$A$27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STTCA!$N$18:$DA$18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STTCA!$B$27:$DA$27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A1-4036-B463-BEE44FC94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03696000"/>
        <c:axId val="-1603694368"/>
      </c:barChart>
      <c:lineChart>
        <c:grouping val="standard"/>
        <c:varyColors val="0"/>
        <c:ser>
          <c:idx val="4"/>
          <c:order val="4"/>
          <c:tx>
            <c:strRef>
              <c:f>STTCA!$A$22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STTCA!$N$18:$DA$18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STTCA!$B$22:$DA$22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2.7163847388566491E-3</c:v>
                </c:pt>
                <c:pt idx="5">
                  <c:v>9.2288382738380892E-4</c:v>
                </c:pt>
                <c:pt idx="6">
                  <c:v>9.7430276458409452E-4</c:v>
                </c:pt>
                <c:pt idx="7">
                  <c:v>0</c:v>
                </c:pt>
                <c:pt idx="8">
                  <c:v>1.0206685378923194E-3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A1-4036-B463-BEE44FC9471C}"/>
            </c:ext>
          </c:extLst>
        </c:ser>
        <c:ser>
          <c:idx val="5"/>
          <c:order val="5"/>
          <c:tx>
            <c:strRef>
              <c:f>STTCA!$A$28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STTCA!$Z$28:$DA$28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A1-4036-B463-BEE44FC94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03693824"/>
        <c:axId val="-1603693280"/>
      </c:lineChart>
      <c:catAx>
        <c:axId val="-160369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4368"/>
        <c:crosses val="autoZero"/>
        <c:auto val="1"/>
        <c:lblAlgn val="ctr"/>
        <c:lblOffset val="100"/>
        <c:noMultiLvlLbl val="0"/>
      </c:catAx>
      <c:valAx>
        <c:axId val="-160369436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4.9622666677564906E-3"/>
              <c:y val="0.35141032370953629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6000"/>
        <c:crosses val="autoZero"/>
        <c:crossBetween val="between"/>
      </c:valAx>
      <c:catAx>
        <c:axId val="-1603693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03693280"/>
        <c:crosses val="autoZero"/>
        <c:auto val="1"/>
        <c:lblAlgn val="ctr"/>
        <c:lblOffset val="100"/>
        <c:noMultiLvlLbl val="0"/>
      </c:catAx>
      <c:valAx>
        <c:axId val="-160369328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978851065346573"/>
              <c:y val="0.3470029163021289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3824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4434973284912513E-2"/>
          <c:y val="0.88283316698088787"/>
          <c:w val="0.87521750735988213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9685039370078738" r="0.23622047244094491" t="0.15748031496063244" header="0.30000000000000032" footer="0.30000000000000032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Avenger 5D on</a:t>
            </a:r>
            <a:r>
              <a:rPr lang="en-US" baseline="0"/>
              <a:t> Aug'25</a:t>
            </a:r>
            <a:endParaRPr lang="en-US"/>
          </a:p>
        </c:rich>
      </c:tx>
      <c:layout>
        <c:manualLayout>
          <c:xMode val="edge"/>
          <c:yMode val="edge"/>
          <c:x val="0.35218295241624653"/>
          <c:y val="2.6450860309128025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0775207544084683E-2"/>
          <c:y val="0.11872397609864629"/>
          <c:w val="0.899688757423468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STTCA!$A$24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STTCA!$DB$24:$EF$24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6-4B5C-B7E2-4F436CAADD64}"/>
            </c:ext>
          </c:extLst>
        </c:ser>
        <c:ser>
          <c:idx val="1"/>
          <c:order val="1"/>
          <c:tx>
            <c:strRef>
              <c:f>STTCA!$A$25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STTCA!$DB$25:$EF$25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86-4B5C-B7E2-4F436CAADD64}"/>
            </c:ext>
          </c:extLst>
        </c:ser>
        <c:ser>
          <c:idx val="2"/>
          <c:order val="2"/>
          <c:tx>
            <c:strRef>
              <c:f>STTCA!$A$26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STTCA!$DB$26:$EF$26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86-4B5C-B7E2-4F436CAADD64}"/>
            </c:ext>
          </c:extLst>
        </c:ser>
        <c:ser>
          <c:idx val="3"/>
          <c:order val="3"/>
          <c:tx>
            <c:strRef>
              <c:f>STTCA!$A$27</c:f>
              <c:strCache>
                <c:ptCount val="1"/>
                <c:pt idx="0">
                  <c:v>ALL SURFACE  STICKY CONTAM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STTCA!$DB$27:$EF$27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86-4B5C-B7E2-4F436CAA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03692736"/>
        <c:axId val="-1603692192"/>
      </c:barChart>
      <c:lineChart>
        <c:grouping val="standard"/>
        <c:varyColors val="0"/>
        <c:ser>
          <c:idx val="4"/>
          <c:order val="4"/>
          <c:tx>
            <c:strRef>
              <c:f>STTCA!$A$22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14"/>
              <c:layout>
                <c:manualLayout>
                  <c:x val="-2.3051828386055236E-2"/>
                  <c:y val="-1.93187908655691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4986-4B5C-B7E2-4F436CAAD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STTCA!$DB$22:$EF$22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86-4B5C-B7E2-4F436CAADD64}"/>
            </c:ext>
          </c:extLst>
        </c:ser>
        <c:ser>
          <c:idx val="5"/>
          <c:order val="5"/>
          <c:tx>
            <c:strRef>
              <c:f>STTCA!$A$28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STTCA!$DB$28:$EF$28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86-4B5C-B7E2-4F436CAA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03691648"/>
        <c:axId val="-1364665552"/>
      </c:lineChart>
      <c:catAx>
        <c:axId val="-160369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2192"/>
        <c:crosses val="autoZero"/>
        <c:auto val="1"/>
        <c:lblAlgn val="ctr"/>
        <c:lblOffset val="100"/>
        <c:noMultiLvlLbl val="0"/>
      </c:catAx>
      <c:valAx>
        <c:axId val="-160369219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2736"/>
        <c:crosses val="autoZero"/>
        <c:crossBetween val="between"/>
      </c:valAx>
      <c:catAx>
        <c:axId val="-1603691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65552"/>
        <c:crosses val="autoZero"/>
        <c:auto val="1"/>
        <c:lblAlgn val="ctr"/>
        <c:lblOffset val="100"/>
        <c:noMultiLvlLbl val="0"/>
      </c:catAx>
      <c:valAx>
        <c:axId val="-136466555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036916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8839786656780182E-2"/>
          <c:y val="0.88283316698088787"/>
          <c:w val="0.90326019570767402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Skybolt 3D on Jan'23-Aug'</a:t>
            </a:r>
            <a:r>
              <a:rPr lang="en-US" baseline="0"/>
              <a:t>25</a:t>
            </a:r>
            <a:endParaRPr lang="en-US"/>
          </a:p>
        </c:rich>
      </c:tx>
      <c:layout>
        <c:manualLayout>
          <c:xMode val="edge"/>
          <c:yMode val="edge"/>
          <c:x val="0.24426684834415582"/>
          <c:y val="1.4101774716021869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579727974122551E-2"/>
          <c:y val="0.10337625659453439"/>
          <c:w val="0.9001827731749964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STTCA!$A$52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STTCA!$N$46:$DA$46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STTCA!$N$52:$DA$52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5</c:v>
                </c:pt>
                <c:pt idx="9">
                  <c:v>0</c:v>
                </c:pt>
                <c:pt idx="10">
                  <c:v>2</c:v>
                </c:pt>
                <c:pt idx="11">
                  <c:v>26</c:v>
                </c:pt>
                <c:pt idx="12">
                  <c:v>8</c:v>
                </c:pt>
                <c:pt idx="13">
                  <c:v>27</c:v>
                </c:pt>
                <c:pt idx="14">
                  <c:v>11</c:v>
                </c:pt>
                <c:pt idx="15">
                  <c:v>6</c:v>
                </c:pt>
                <c:pt idx="16">
                  <c:v>0</c:v>
                </c:pt>
                <c:pt idx="17">
                  <c:v>45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</c:v>
                </c:pt>
                <c:pt idx="29">
                  <c:v>29</c:v>
                </c:pt>
                <c:pt idx="30">
                  <c:v>15</c:v>
                </c:pt>
                <c:pt idx="3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0-473C-BA81-C2E464C5D6E0}"/>
            </c:ext>
          </c:extLst>
        </c:ser>
        <c:ser>
          <c:idx val="1"/>
          <c:order val="1"/>
          <c:tx>
            <c:strRef>
              <c:f>STTCA!$A$53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STTCA!$N$46:$DA$46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STTCA!$N$53:$DA$53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9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80-473C-BA81-C2E464C5D6E0}"/>
            </c:ext>
          </c:extLst>
        </c:ser>
        <c:ser>
          <c:idx val="2"/>
          <c:order val="2"/>
          <c:tx>
            <c:strRef>
              <c:f>STTCA!$A$54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STTCA!$N$46:$DA$46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STTCA!$N$54:$DA$54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80-473C-BA81-C2E464C5D6E0}"/>
            </c:ext>
          </c:extLst>
        </c:ser>
        <c:ser>
          <c:idx val="3"/>
          <c:order val="3"/>
          <c:tx>
            <c:strRef>
              <c:f>STTCA!$A$55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STTCA!$N$46:$DA$46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STTCA!$N$55:$DA$55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12</c:v>
                </c:pt>
                <c:pt idx="30">
                  <c:v>1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80-473C-BA81-C2E464C5D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74256"/>
        <c:axId val="-1364682416"/>
      </c:barChart>
      <c:lineChart>
        <c:grouping val="standard"/>
        <c:varyColors val="0"/>
        <c:ser>
          <c:idx val="4"/>
          <c:order val="4"/>
          <c:tx>
            <c:strRef>
              <c:f>STTCA!$A$50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16"/>
              <c:layout>
                <c:manualLayout>
                  <c:x val="1.2397840513839202E-3"/>
                  <c:y val="3.702788390598270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7680-473C-BA81-C2E464C5D6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STTCA!$B$46:$AJ$46</c:f>
            </c:multiLvlStrRef>
          </c:cat>
          <c:val>
            <c:numRef>
              <c:f>STTCA!$T$50:$DA$50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5.0347857927499084E-4</c:v>
                </c:pt>
                <c:pt idx="8">
                  <c:v>1.3581684128831976E-3</c:v>
                </c:pt>
                <c:pt idx="9">
                  <c:v>0</c:v>
                </c:pt>
                <c:pt idx="10">
                  <c:v>1.7652250661959399E-4</c:v>
                </c:pt>
                <c:pt idx="11">
                  <c:v>1.1566806569946132E-3</c:v>
                </c:pt>
                <c:pt idx="12">
                  <c:v>1.7686593562079944E-3</c:v>
                </c:pt>
                <c:pt idx="13">
                  <c:v>3.1037287555117941E-4</c:v>
                </c:pt>
                <c:pt idx="14">
                  <c:v>2.1113007371958409E-4</c:v>
                </c:pt>
                <c:pt idx="15">
                  <c:v>5.7355893318038426E-4</c:v>
                </c:pt>
                <c:pt idx="16">
                  <c:v>0</c:v>
                </c:pt>
                <c:pt idx="17">
                  <c:v>8.1528828593790763E-4</c:v>
                </c:pt>
                <c:pt idx="18">
                  <c:v>4.3767507002801122E-4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2.2525693368999014E-4</c:v>
                </c:pt>
                <c:pt idx="29">
                  <c:v>1.5521784644262355E-3</c:v>
                </c:pt>
                <c:pt idx="30">
                  <c:v>7.257881605806305E-4</c:v>
                </c:pt>
                <c:pt idx="31">
                  <c:v>1.0754467240238254E-3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80-473C-BA81-C2E464C5D6E0}"/>
            </c:ext>
          </c:extLst>
        </c:ser>
        <c:ser>
          <c:idx val="5"/>
          <c:order val="5"/>
          <c:tx>
            <c:strRef>
              <c:f>STTCA!$A$56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STTCA!$Z$56:$DA$56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80-473C-BA81-C2E464C5D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64464"/>
        <c:axId val="-1364680784"/>
      </c:lineChart>
      <c:catAx>
        <c:axId val="-136467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82416"/>
        <c:crosses val="autoZero"/>
        <c:auto val="1"/>
        <c:lblAlgn val="ctr"/>
        <c:lblOffset val="100"/>
        <c:noMultiLvlLbl val="0"/>
      </c:catAx>
      <c:valAx>
        <c:axId val="-13646824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4256"/>
        <c:crosses val="autoZero"/>
        <c:crossBetween val="between"/>
      </c:valAx>
      <c:catAx>
        <c:axId val="-1364664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80784"/>
        <c:crosses val="autoZero"/>
        <c:auto val="1"/>
        <c:lblAlgn val="ctr"/>
        <c:lblOffset val="100"/>
        <c:noMultiLvlLbl val="0"/>
      </c:catAx>
      <c:valAx>
        <c:axId val="-136468078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446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2738218351669229E-2"/>
          <c:y val="0.88283315276600349"/>
          <c:w val="0.84775486808175649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Skybolt 3D on </a:t>
            </a:r>
            <a:r>
              <a:rPr lang="en-US" baseline="0"/>
              <a:t> Aug'25</a:t>
            </a:r>
            <a:endParaRPr lang="en-US"/>
          </a:p>
        </c:rich>
      </c:tx>
      <c:layout>
        <c:manualLayout>
          <c:xMode val="edge"/>
          <c:yMode val="edge"/>
          <c:x val="0.35300872957900298"/>
          <c:y val="7.6738597520557787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STTCA!$A$52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STTCA!$DB$52:$EF$52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E-4334-9E2D-9CB5038149F2}"/>
            </c:ext>
          </c:extLst>
        </c:ser>
        <c:ser>
          <c:idx val="1"/>
          <c:order val="1"/>
          <c:tx>
            <c:strRef>
              <c:f>STTCA!$A$53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STTCA!$DB$53:$EF$53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3E-4334-9E2D-9CB5038149F2}"/>
            </c:ext>
          </c:extLst>
        </c:ser>
        <c:ser>
          <c:idx val="2"/>
          <c:order val="2"/>
          <c:tx>
            <c:strRef>
              <c:f>STTCA!$A$54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STTCA!$DB$54:$EF$54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3E-4334-9E2D-9CB5038149F2}"/>
            </c:ext>
          </c:extLst>
        </c:ser>
        <c:ser>
          <c:idx val="3"/>
          <c:order val="3"/>
          <c:tx>
            <c:strRef>
              <c:f>STTCA!$A$55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STTCA!$DB$55:$EF$55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3E-4334-9E2D-9CB503814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67728"/>
        <c:axId val="-1364661200"/>
      </c:barChart>
      <c:lineChart>
        <c:grouping val="standard"/>
        <c:varyColors val="0"/>
        <c:ser>
          <c:idx val="4"/>
          <c:order val="4"/>
          <c:tx>
            <c:strRef>
              <c:f>STTCA!$A$50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STTCA!$DB$46:$EF$46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STTCA!$DB$50:$EF$50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1.1173184357541898E-3</c:v>
                </c:pt>
                <c:pt idx="8">
                  <c:v>7.0372976776917663E-4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3.5460992907801421E-4</c:v>
                </c:pt>
                <c:pt idx="20">
                  <c:v>7.5885328836424954E-3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3E-4334-9E2D-9CB5038149F2}"/>
            </c:ext>
          </c:extLst>
        </c:ser>
        <c:ser>
          <c:idx val="5"/>
          <c:order val="5"/>
          <c:tx>
            <c:strRef>
              <c:f>STTCA!$A$56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STTCA!$DB$56:$EF$56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3E-4334-9E2D-9CB503814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65008"/>
        <c:axId val="-1364673712"/>
      </c:lineChart>
      <c:catAx>
        <c:axId val="-136466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1200"/>
        <c:crosses val="autoZero"/>
        <c:auto val="1"/>
        <c:lblAlgn val="ctr"/>
        <c:lblOffset val="100"/>
        <c:noMultiLvlLbl val="0"/>
      </c:catAx>
      <c:valAx>
        <c:axId val="-1364661200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7728"/>
        <c:crosses val="autoZero"/>
        <c:crossBetween val="between"/>
      </c:valAx>
      <c:catAx>
        <c:axId val="-1364665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73712"/>
        <c:crosses val="autoZero"/>
        <c:auto val="1"/>
        <c:lblAlgn val="ctr"/>
        <c:lblOffset val="100"/>
        <c:noMultiLvlLbl val="0"/>
      </c:catAx>
      <c:valAx>
        <c:axId val="-136467371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5008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053880367793937E-2"/>
          <c:y val="0.88283316698088787"/>
          <c:w val="0.90274436519856349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Skybolt 4D on Jan'23-</a:t>
            </a:r>
            <a:r>
              <a:rPr lang="en-US" baseline="0"/>
              <a:t> Aug'25</a:t>
            </a:r>
            <a:endParaRPr lang="en-US"/>
          </a:p>
        </c:rich>
      </c:tx>
      <c:layout>
        <c:manualLayout>
          <c:xMode val="edge"/>
          <c:yMode val="edge"/>
          <c:x val="0.22777404855100705"/>
          <c:y val="0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042812956595535E-2"/>
          <c:y val="0.10337631558431434"/>
          <c:w val="0.92097316226895487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STTCA!$A$80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STTCA!$N$74:$DA$74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STTCA!$N$80:$DA$80</c:f>
              <c:numCache>
                <c:formatCode>_-* #,##0_-;\-* #,##0_-;_-* "-"??_-;_-@_-</c:formatCode>
                <c:ptCount val="32"/>
                <c:pt idx="0">
                  <c:v>36</c:v>
                </c:pt>
                <c:pt idx="1">
                  <c:v>22</c:v>
                </c:pt>
                <c:pt idx="2">
                  <c:v>34</c:v>
                </c:pt>
                <c:pt idx="3">
                  <c:v>120</c:v>
                </c:pt>
                <c:pt idx="4">
                  <c:v>27</c:v>
                </c:pt>
                <c:pt idx="5">
                  <c:v>61</c:v>
                </c:pt>
                <c:pt idx="6">
                  <c:v>25</c:v>
                </c:pt>
                <c:pt idx="7">
                  <c:v>5</c:v>
                </c:pt>
                <c:pt idx="8">
                  <c:v>0</c:v>
                </c:pt>
                <c:pt idx="9">
                  <c:v>22</c:v>
                </c:pt>
                <c:pt idx="10">
                  <c:v>28</c:v>
                </c:pt>
                <c:pt idx="11">
                  <c:v>92</c:v>
                </c:pt>
                <c:pt idx="12">
                  <c:v>5</c:v>
                </c:pt>
                <c:pt idx="13">
                  <c:v>27</c:v>
                </c:pt>
                <c:pt idx="14">
                  <c:v>34</c:v>
                </c:pt>
                <c:pt idx="15">
                  <c:v>23</c:v>
                </c:pt>
                <c:pt idx="16">
                  <c:v>45</c:v>
                </c:pt>
                <c:pt idx="17">
                  <c:v>48</c:v>
                </c:pt>
                <c:pt idx="18">
                  <c:v>1</c:v>
                </c:pt>
                <c:pt idx="19">
                  <c:v>32</c:v>
                </c:pt>
                <c:pt idx="20">
                  <c:v>84</c:v>
                </c:pt>
                <c:pt idx="21">
                  <c:v>9</c:v>
                </c:pt>
                <c:pt idx="22">
                  <c:v>0</c:v>
                </c:pt>
                <c:pt idx="23">
                  <c:v>9</c:v>
                </c:pt>
                <c:pt idx="24">
                  <c:v>17</c:v>
                </c:pt>
                <c:pt idx="25">
                  <c:v>8</c:v>
                </c:pt>
                <c:pt idx="26">
                  <c:v>52</c:v>
                </c:pt>
                <c:pt idx="27">
                  <c:v>34</c:v>
                </c:pt>
                <c:pt idx="28">
                  <c:v>26</c:v>
                </c:pt>
                <c:pt idx="29">
                  <c:v>19</c:v>
                </c:pt>
                <c:pt idx="30">
                  <c:v>41</c:v>
                </c:pt>
                <c:pt idx="3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8-4D60-91ED-A110BC21CE03}"/>
            </c:ext>
          </c:extLst>
        </c:ser>
        <c:ser>
          <c:idx val="1"/>
          <c:order val="1"/>
          <c:tx>
            <c:strRef>
              <c:f>STTCA!$A$81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STTCA!$N$74:$DA$74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STTCA!$N$81:$DA$81</c:f>
              <c:numCache>
                <c:formatCode>_-* #,##0_-;\-* #,##0_-;_-* "-"??_-;_-@_-</c:formatCode>
                <c:ptCount val="32"/>
                <c:pt idx="0">
                  <c:v>5</c:v>
                </c:pt>
                <c:pt idx="1">
                  <c:v>8</c:v>
                </c:pt>
                <c:pt idx="2">
                  <c:v>71</c:v>
                </c:pt>
                <c:pt idx="3">
                  <c:v>14</c:v>
                </c:pt>
                <c:pt idx="4">
                  <c:v>11</c:v>
                </c:pt>
                <c:pt idx="5">
                  <c:v>6</c:v>
                </c:pt>
                <c:pt idx="6">
                  <c:v>30</c:v>
                </c:pt>
                <c:pt idx="7">
                  <c:v>8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11</c:v>
                </c:pt>
                <c:pt idx="12">
                  <c:v>0</c:v>
                </c:pt>
                <c:pt idx="13">
                  <c:v>1</c:v>
                </c:pt>
                <c:pt idx="14">
                  <c:v>5</c:v>
                </c:pt>
                <c:pt idx="15">
                  <c:v>0</c:v>
                </c:pt>
                <c:pt idx="16">
                  <c:v>7</c:v>
                </c:pt>
                <c:pt idx="17">
                  <c:v>7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8-4D60-91ED-A110BC21CE03}"/>
            </c:ext>
          </c:extLst>
        </c:ser>
        <c:ser>
          <c:idx val="2"/>
          <c:order val="2"/>
          <c:tx>
            <c:strRef>
              <c:f>STTCA!$A$82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STTCA!$N$74:$DA$74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STTCA!$N$82:$DA$82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08-4D60-91ED-A110BC21CE03}"/>
            </c:ext>
          </c:extLst>
        </c:ser>
        <c:ser>
          <c:idx val="3"/>
          <c:order val="3"/>
          <c:tx>
            <c:strRef>
              <c:f>STTCA!$A$83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STTCA!$N$74:$DA$74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STTCA!$N$83:$DA$83</c:f>
              <c:numCache>
                <c:formatCode>_-* #,##0_-;\-* #,##0_-;_-* "-"??_-;_-@_-</c:formatCode>
                <c:ptCount val="32"/>
                <c:pt idx="0">
                  <c:v>2</c:v>
                </c:pt>
                <c:pt idx="1">
                  <c:v>0</c:v>
                </c:pt>
                <c:pt idx="2">
                  <c:v>3</c:v>
                </c:pt>
                <c:pt idx="3">
                  <c:v>6</c:v>
                </c:pt>
                <c:pt idx="4">
                  <c:v>1</c:v>
                </c:pt>
                <c:pt idx="5">
                  <c:v>40</c:v>
                </c:pt>
                <c:pt idx="6">
                  <c:v>4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9</c:v>
                </c:pt>
                <c:pt idx="11">
                  <c:v>0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5</c:v>
                </c:pt>
                <c:pt idx="26">
                  <c:v>10</c:v>
                </c:pt>
                <c:pt idx="27">
                  <c:v>2</c:v>
                </c:pt>
                <c:pt idx="28">
                  <c:v>2</c:v>
                </c:pt>
                <c:pt idx="29">
                  <c:v>7</c:v>
                </c:pt>
                <c:pt idx="30">
                  <c:v>9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08-4D60-91ED-A110BC21C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73168"/>
        <c:axId val="-1364654672"/>
      </c:barChart>
      <c:lineChart>
        <c:grouping val="standard"/>
        <c:varyColors val="0"/>
        <c:ser>
          <c:idx val="4"/>
          <c:order val="4"/>
          <c:tx>
            <c:strRef>
              <c:f>STTCA!$A$78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STTCA!$N$74:$DA$74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STTCA!$N$78:$DA$78</c:f>
              <c:numCache>
                <c:formatCode>0.00%</c:formatCode>
                <c:ptCount val="32"/>
                <c:pt idx="0">
                  <c:v>6.4173357609766286E-4</c:v>
                </c:pt>
                <c:pt idx="1">
                  <c:v>7.0487065623458091E-4</c:v>
                </c:pt>
                <c:pt idx="2">
                  <c:v>1.2233385816068779E-3</c:v>
                </c:pt>
                <c:pt idx="3">
                  <c:v>1.6722807520485438E-3</c:v>
                </c:pt>
                <c:pt idx="4">
                  <c:v>4.66775181922635E-4</c:v>
                </c:pt>
                <c:pt idx="5">
                  <c:v>8.7935568704799474E-4</c:v>
                </c:pt>
                <c:pt idx="6">
                  <c:v>4.3760105617610844E-4</c:v>
                </c:pt>
                <c:pt idx="7">
                  <c:v>3.246319246853935E-4</c:v>
                </c:pt>
                <c:pt idx="8">
                  <c:v>0</c:v>
                </c:pt>
                <c:pt idx="9">
                  <c:v>1.0141520306089522E-3</c:v>
                </c:pt>
                <c:pt idx="10">
                  <c:v>3.8258045853667639E-4</c:v>
                </c:pt>
                <c:pt idx="11">
                  <c:v>7.9606142811874459E-4</c:v>
                </c:pt>
                <c:pt idx="12">
                  <c:v>1.5533042232615936E-4</c:v>
                </c:pt>
                <c:pt idx="13">
                  <c:v>2.7392176440961026E-4</c:v>
                </c:pt>
                <c:pt idx="14">
                  <c:v>3.4705652683180772E-4</c:v>
                </c:pt>
                <c:pt idx="15">
                  <c:v>3.6918730637730941E-4</c:v>
                </c:pt>
                <c:pt idx="16">
                  <c:v>4.8968931933184609E-4</c:v>
                </c:pt>
                <c:pt idx="17">
                  <c:v>6.082590520006193E-4</c:v>
                </c:pt>
                <c:pt idx="18">
                  <c:v>3.6822918584527007E-5</c:v>
                </c:pt>
                <c:pt idx="19">
                  <c:v>2.7481964960494676E-3</c:v>
                </c:pt>
                <c:pt idx="20">
                  <c:v>1.1053532376152895E-3</c:v>
                </c:pt>
                <c:pt idx="21">
                  <c:v>4.2530916704835442E-3</c:v>
                </c:pt>
                <c:pt idx="22">
                  <c:v>0</c:v>
                </c:pt>
                <c:pt idx="23">
                  <c:v>2.9001385621757486E-4</c:v>
                </c:pt>
                <c:pt idx="24">
                  <c:v>2.3642618183537646E-4</c:v>
                </c:pt>
                <c:pt idx="25">
                  <c:v>1.9881506222911447E-4</c:v>
                </c:pt>
                <c:pt idx="26">
                  <c:v>1.0936360795750443E-3</c:v>
                </c:pt>
                <c:pt idx="27">
                  <c:v>6.6860622707313111E-4</c:v>
                </c:pt>
                <c:pt idx="28">
                  <c:v>7.513512203398046E-4</c:v>
                </c:pt>
                <c:pt idx="29">
                  <c:v>4.6175157765122367E-4</c:v>
                </c:pt>
                <c:pt idx="30">
                  <c:v>7.1991130692698659E-4</c:v>
                </c:pt>
                <c:pt idx="31">
                  <c:v>7.7245021207269463E-4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08-4D60-91ED-A110BC21CE03}"/>
            </c:ext>
          </c:extLst>
        </c:ser>
        <c:ser>
          <c:idx val="5"/>
          <c:order val="5"/>
          <c:tx>
            <c:strRef>
              <c:f>STTCA!$A$84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STTCA!$Z$84:$DA$84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08-4D60-91ED-A110BC21C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56304"/>
        <c:axId val="-1364678608"/>
      </c:lineChart>
      <c:catAx>
        <c:axId val="-136467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4672"/>
        <c:crosses val="autoZero"/>
        <c:auto val="1"/>
        <c:lblAlgn val="ctr"/>
        <c:lblOffset val="100"/>
        <c:noMultiLvlLbl val="0"/>
      </c:catAx>
      <c:valAx>
        <c:axId val="-136465467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3168"/>
        <c:crosses val="autoZero"/>
        <c:crossBetween val="between"/>
      </c:valAx>
      <c:catAx>
        <c:axId val="-13646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78608"/>
        <c:crosses val="autoZero"/>
        <c:auto val="1"/>
        <c:lblAlgn val="ctr"/>
        <c:lblOffset val="100"/>
        <c:noMultiLvlLbl val="0"/>
      </c:catAx>
      <c:valAx>
        <c:axId val="-13646786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630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465860891308686E-2"/>
          <c:y val="0.88283315276600349"/>
          <c:w val="0.85855620214704864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Skybolt 4D on Aug'25</a:t>
            </a:r>
          </a:p>
        </c:rich>
      </c:tx>
      <c:layout>
        <c:manualLayout>
          <c:xMode val="edge"/>
          <c:yMode val="edge"/>
          <c:x val="0.36891698466154088"/>
          <c:y val="2.2222477346245564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6540252142743301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STTCA!$A$80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STTCA!$DB$80:$EF$80</c:f>
              <c:numCache>
                <c:formatCode>_-* #,##0_-;\-* #,##0_-;_-* "-"??_-;_-@_-</c:formatCode>
                <c:ptCount val="3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9</c:v>
                </c:pt>
                <c:pt idx="5">
                  <c:v>1</c:v>
                </c:pt>
                <c:pt idx="6">
                  <c:v>9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</c:v>
                </c:pt>
                <c:pt idx="18">
                  <c:v>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0-410A-A486-88DC0F59EB85}"/>
            </c:ext>
          </c:extLst>
        </c:ser>
        <c:ser>
          <c:idx val="1"/>
          <c:order val="1"/>
          <c:tx>
            <c:strRef>
              <c:f>STTCA!$A$81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STTCA!$DB$81:$EF$81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0-410A-A486-88DC0F59EB85}"/>
            </c:ext>
          </c:extLst>
        </c:ser>
        <c:ser>
          <c:idx val="2"/>
          <c:order val="2"/>
          <c:tx>
            <c:strRef>
              <c:f>STTCA!$A$82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STTCA!$DB$82:$EF$82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0-410A-A486-88DC0F59EB85}"/>
            </c:ext>
          </c:extLst>
        </c:ser>
        <c:ser>
          <c:idx val="3"/>
          <c:order val="3"/>
          <c:tx>
            <c:strRef>
              <c:f>STTCA!$A$83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STTCA!$DB$83:$EF$83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0-410A-A486-88DC0F59E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84592"/>
        <c:axId val="-1364674800"/>
      </c:barChart>
      <c:lineChart>
        <c:grouping val="standard"/>
        <c:varyColors val="0"/>
        <c:ser>
          <c:idx val="4"/>
          <c:order val="4"/>
          <c:tx>
            <c:strRef>
              <c:f>STTCA!$A$78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STTCA!$DB$74:$EF$74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STTCA!$DB$78:$EF$78</c:f>
              <c:numCache>
                <c:formatCode>0.00%</c:formatCode>
                <c:ptCount val="31"/>
                <c:pt idx="0">
                  <c:v>7.3394495412844036E-4</c:v>
                </c:pt>
                <c:pt idx="1">
                  <c:v>0</c:v>
                </c:pt>
                <c:pt idx="2">
                  <c:v>0</c:v>
                </c:pt>
                <c:pt idx="3">
                  <c:v>9.2609742544915721E-4</c:v>
                </c:pt>
                <c:pt idx="4">
                  <c:v>1.8945918015845678E-3</c:v>
                </c:pt>
                <c:pt idx="5">
                  <c:v>2.2522522522522523E-4</c:v>
                </c:pt>
                <c:pt idx="6">
                  <c:v>6.1433447098976105E-3</c:v>
                </c:pt>
                <c:pt idx="7">
                  <c:v>5.7339449541284407E-4</c:v>
                </c:pt>
                <c:pt idx="8">
                  <c:v>2.5900025900025902E-4</c:v>
                </c:pt>
                <c:pt idx="9">
                  <c:v>0</c:v>
                </c:pt>
                <c:pt idx="10">
                  <c:v>1.0604453870625664E-3</c:v>
                </c:pt>
                <c:pt idx="11">
                  <c:v>0</c:v>
                </c:pt>
                <c:pt idx="12">
                  <c:v>5.654509471303364E-4</c:v>
                </c:pt>
                <c:pt idx="13">
                  <c:v>8.4638171815488788E-4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1.6294227188081937E-3</c:v>
                </c:pt>
                <c:pt idx="18">
                  <c:v>6.9871436556735603E-4</c:v>
                </c:pt>
                <c:pt idx="19">
                  <c:v>0</c:v>
                </c:pt>
                <c:pt idx="20">
                  <c:v>2.2060445621001543E-4</c:v>
                </c:pt>
                <c:pt idx="21">
                  <c:v>0</c:v>
                </c:pt>
                <c:pt idx="22">
                  <c:v>1.1524056467876692E-3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00-410A-A486-88DC0F59EB85}"/>
            </c:ext>
          </c:extLst>
        </c:ser>
        <c:ser>
          <c:idx val="5"/>
          <c:order val="5"/>
          <c:tx>
            <c:strRef>
              <c:f>STTCA!$A$84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STTCA!$DB$84:$EF$84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00-410A-A486-88DC0F59E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54128"/>
        <c:axId val="-1364663920"/>
      </c:lineChart>
      <c:catAx>
        <c:axId val="-136468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4800"/>
        <c:crosses val="autoZero"/>
        <c:auto val="1"/>
        <c:lblAlgn val="ctr"/>
        <c:lblOffset val="100"/>
        <c:noMultiLvlLbl val="0"/>
      </c:catAx>
      <c:valAx>
        <c:axId val="-13646748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84592"/>
        <c:crosses val="autoZero"/>
        <c:crossBetween val="between"/>
      </c:valAx>
      <c:catAx>
        <c:axId val="-1364654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63920"/>
        <c:crosses val="autoZero"/>
        <c:auto val="1"/>
        <c:lblAlgn val="ctr"/>
        <c:lblOffset val="100"/>
        <c:noMultiLvlLbl val="0"/>
      </c:catAx>
      <c:valAx>
        <c:axId val="-136466392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4128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6894647611205521E-2"/>
          <c:y val="0.88283316698088787"/>
          <c:w val="0.90002607061615492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Kestrel 1/2D on Jan'23-</a:t>
            </a:r>
            <a:r>
              <a:rPr lang="en-US" baseline="0"/>
              <a:t> Aug'25</a:t>
            </a:r>
            <a:endParaRPr lang="en-US"/>
          </a:p>
        </c:rich>
      </c:tx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3524050228124065E-2"/>
          <c:y val="0.10337631558431434"/>
          <c:w val="0.8943038733285337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STTCA!$A$108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STTCA!$N$102:$DA$102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STTCA!$B$108:$DA$108</c:f>
              <c:numCache>
                <c:formatCode>_-* #,##0_-;\-* #,##0_-;_-* "-"??_-;_-@_-</c:formatCode>
                <c:ptCount val="32"/>
                <c:pt idx="0">
                  <c:v>149</c:v>
                </c:pt>
                <c:pt idx="1">
                  <c:v>574</c:v>
                </c:pt>
                <c:pt idx="2">
                  <c:v>51</c:v>
                </c:pt>
                <c:pt idx="3">
                  <c:v>0</c:v>
                </c:pt>
                <c:pt idx="4">
                  <c:v>25</c:v>
                </c:pt>
                <c:pt idx="5">
                  <c:v>28</c:v>
                </c:pt>
                <c:pt idx="6">
                  <c:v>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F-4787-8488-027DC541092D}"/>
            </c:ext>
          </c:extLst>
        </c:ser>
        <c:ser>
          <c:idx val="1"/>
          <c:order val="1"/>
          <c:tx>
            <c:strRef>
              <c:f>STTCA!$A$109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STTCA!$N$102:$DA$102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STTCA!$B$109:$DA$109</c:f>
              <c:numCache>
                <c:formatCode>_-* #,##0_-;\-* #,##0_-;_-* "-"??_-;_-@_-</c:formatCode>
                <c:ptCount val="32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6</c:v>
                </c:pt>
                <c:pt idx="6">
                  <c:v>17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F-4787-8488-027DC541092D}"/>
            </c:ext>
          </c:extLst>
        </c:ser>
        <c:ser>
          <c:idx val="2"/>
          <c:order val="2"/>
          <c:tx>
            <c:strRef>
              <c:f>STTCA!$A$110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STTCA!$N$102:$DA$102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STTCA!$B$110:$DA$110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F-4787-8488-027DC541092D}"/>
            </c:ext>
          </c:extLst>
        </c:ser>
        <c:ser>
          <c:idx val="3"/>
          <c:order val="3"/>
          <c:tx>
            <c:strRef>
              <c:f>STTCA!$A$111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STTCA!$N$102:$DA$102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STTCA!$B$111:$DA$111</c:f>
              <c:numCache>
                <c:formatCode>_-* #,##0_-;\-* #,##0_-;_-* "-"??_-;_-@_-</c:formatCode>
                <c:ptCount val="3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F-4787-8488-027DC5410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56848"/>
        <c:axId val="-1364667184"/>
      </c:barChart>
      <c:lineChart>
        <c:grouping val="standard"/>
        <c:varyColors val="0"/>
        <c:ser>
          <c:idx val="4"/>
          <c:order val="4"/>
          <c:tx>
            <c:strRef>
              <c:f>STTCA!$A$106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STTCA!$N$102:$DA$102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STTCA!$B$106:$DA$106</c:f>
              <c:numCache>
                <c:formatCode>0.00%</c:formatCode>
                <c:ptCount val="32"/>
                <c:pt idx="0">
                  <c:v>4.3306760819794227E-3</c:v>
                </c:pt>
                <c:pt idx="1">
                  <c:v>9.3620762642873424E-3</c:v>
                </c:pt>
                <c:pt idx="2">
                  <c:v>2.2836952774905207E-3</c:v>
                </c:pt>
                <c:pt idx="3">
                  <c:v>9.6571704490584255E-4</c:v>
                </c:pt>
                <c:pt idx="4">
                  <c:v>1.1609215931416325E-3</c:v>
                </c:pt>
                <c:pt idx="5">
                  <c:v>3.4439574201628053E-3</c:v>
                </c:pt>
                <c:pt idx="6">
                  <c:v>1.7740027953983442E-3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2.8472790689397444E-4</c:v>
                </c:pt>
                <c:pt idx="11">
                  <c:v>1.1024142872891633E-4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8F-4787-8488-027DC541092D}"/>
            </c:ext>
          </c:extLst>
        </c:ser>
        <c:ser>
          <c:idx val="5"/>
          <c:order val="5"/>
          <c:tx>
            <c:strRef>
              <c:f>STTCA!$A$112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STTCA!$Z$112:$DA$112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8F-4787-8488-027DC5410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77520"/>
        <c:axId val="-1364666640"/>
      </c:lineChart>
      <c:catAx>
        <c:axId val="-136465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7184"/>
        <c:crosses val="autoZero"/>
        <c:auto val="1"/>
        <c:lblAlgn val="ctr"/>
        <c:lblOffset val="100"/>
        <c:noMultiLvlLbl val="0"/>
      </c:catAx>
      <c:valAx>
        <c:axId val="-13646671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6848"/>
        <c:crosses val="autoZero"/>
        <c:crossBetween val="between"/>
      </c:valAx>
      <c:catAx>
        <c:axId val="-1364677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66640"/>
        <c:crosses val="autoZero"/>
        <c:auto val="1"/>
        <c:lblAlgn val="ctr"/>
        <c:lblOffset val="100"/>
        <c:noMultiLvlLbl val="0"/>
      </c:catAx>
      <c:valAx>
        <c:axId val="-136466664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75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4110821610545288E-2"/>
          <c:y val="0.8943439104732207"/>
          <c:w val="0.852700201674505"/>
          <c:h val="0.10565596487913441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Kestrel 1/2D on 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34244652703489115"/>
          <c:y val="2.3021586211459614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3018608627763182E-2"/>
          <c:y val="0.10337631558431434"/>
          <c:w val="0.9014495791809304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STTCA!$A$108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STTCA!$DB$102:$EF$102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STTCA!$DB$108:$EF$108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A1-4A73-BDDB-72AA4DA1F4EA}"/>
            </c:ext>
          </c:extLst>
        </c:ser>
        <c:ser>
          <c:idx val="1"/>
          <c:order val="1"/>
          <c:tx>
            <c:strRef>
              <c:f>STTCA!$A$25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STTCA!$DB$102:$EF$102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STTCA!$DB$109:$EF$109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A1-4A73-BDDB-72AA4DA1F4EA}"/>
            </c:ext>
          </c:extLst>
        </c:ser>
        <c:ser>
          <c:idx val="2"/>
          <c:order val="2"/>
          <c:tx>
            <c:strRef>
              <c:f>STTCA!$A$110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STTCA!$DB$102:$EF$102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STTCA!$DB$110:$EF$110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A1-4A73-BDDB-72AA4DA1F4EA}"/>
            </c:ext>
          </c:extLst>
        </c:ser>
        <c:ser>
          <c:idx val="3"/>
          <c:order val="3"/>
          <c:tx>
            <c:strRef>
              <c:f>STTCA!$A$111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STTCA!$DB$102:$EF$102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STTCA!$DB$111:$EF$111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A1-4A73-BDDB-72AA4DA1F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53584"/>
        <c:axId val="-1364666096"/>
      </c:barChart>
      <c:lineChart>
        <c:grouping val="standard"/>
        <c:varyColors val="0"/>
        <c:ser>
          <c:idx val="4"/>
          <c:order val="4"/>
          <c:tx>
            <c:strRef>
              <c:f>STTCA!$A$106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20"/>
              <c:layout>
                <c:manualLayout>
                  <c:x val="-2.4600898310255831E-2"/>
                  <c:y val="-2.66761302724483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1A1-4A73-BDDB-72AA4DA1F4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STTCA!$DB$102:$EF$102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STTCA!$DB$106:$EF$106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A1-4A73-BDDB-72AA4DA1F4EA}"/>
            </c:ext>
          </c:extLst>
        </c:ser>
        <c:ser>
          <c:idx val="5"/>
          <c:order val="5"/>
          <c:tx>
            <c:strRef>
              <c:f>STTCA!$A$112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STTCA!$DB$112:$EF$112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A1-4A73-BDDB-72AA4DA1F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63376"/>
        <c:axId val="-1364662832"/>
      </c:lineChart>
      <c:catAx>
        <c:axId val="-136465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6096"/>
        <c:crosses val="autoZero"/>
        <c:auto val="1"/>
        <c:lblAlgn val="ctr"/>
        <c:lblOffset val="100"/>
        <c:noMultiLvlLbl val="0"/>
      </c:catAx>
      <c:valAx>
        <c:axId val="-13646660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3584"/>
        <c:crosses val="autoZero"/>
        <c:crossBetween val="between"/>
      </c:valAx>
      <c:catAx>
        <c:axId val="-1364663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62832"/>
        <c:crosses val="autoZero"/>
        <c:auto val="1"/>
        <c:lblAlgn val="ctr"/>
        <c:lblOffset val="100"/>
        <c:noMultiLvlLbl val="0"/>
      </c:catAx>
      <c:valAx>
        <c:axId val="-136466283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33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2279392175425382E-2"/>
          <c:y val="0.88283316698088787"/>
          <c:w val="0.903223206033734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Kestrel 3D Jan'23-</a:t>
            </a:r>
            <a:r>
              <a:rPr lang="en-US" baseline="0"/>
              <a:t> Aug'25</a:t>
            </a:r>
            <a:endParaRPr lang="en-US"/>
          </a:p>
        </c:rich>
      </c:tx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7276029754131424E-2"/>
          <c:y val="0.10337631558431434"/>
          <c:w val="0.92727348234802764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STTCA!$A$136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STTCA!$N$130:$DA$130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STTCA!$B$136:$DA$136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44</c:v>
                </c:pt>
                <c:pt idx="3">
                  <c:v>125</c:v>
                </c:pt>
                <c:pt idx="4">
                  <c:v>8</c:v>
                </c:pt>
                <c:pt idx="5">
                  <c:v>2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F-4DE3-9523-5CE9748F13EE}"/>
            </c:ext>
          </c:extLst>
        </c:ser>
        <c:ser>
          <c:idx val="1"/>
          <c:order val="1"/>
          <c:tx>
            <c:strRef>
              <c:f>STTCA!$A$137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STTCA!$N$130:$DA$130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STTCA!$B$137:$DA$137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F-4DE3-9523-5CE9748F13EE}"/>
            </c:ext>
          </c:extLst>
        </c:ser>
        <c:ser>
          <c:idx val="2"/>
          <c:order val="2"/>
          <c:tx>
            <c:strRef>
              <c:f>STTCA!$A$138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STTCA!$N$130:$DA$130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STTCA!$B$138:$DA$138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4F-4DE3-9523-5CE9748F13EE}"/>
            </c:ext>
          </c:extLst>
        </c:ser>
        <c:ser>
          <c:idx val="3"/>
          <c:order val="3"/>
          <c:tx>
            <c:strRef>
              <c:f>STTCA!$A$139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STTCA!$N$130:$DA$130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STTCA!$B$139:$DA$139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4F-4DE3-9523-5CE9748F1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84048"/>
        <c:axId val="-1364678064"/>
      </c:barChart>
      <c:lineChart>
        <c:grouping val="standard"/>
        <c:varyColors val="0"/>
        <c:ser>
          <c:idx val="4"/>
          <c:order val="4"/>
          <c:tx>
            <c:strRef>
              <c:f>STTCA!$A$134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STTCA!$B$130:$DA$130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STTCA!$B$134:$DA$134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7.3750752558699581E-3</c:v>
                </c:pt>
                <c:pt idx="3">
                  <c:v>5.9363441253025249E-3</c:v>
                </c:pt>
                <c:pt idx="4">
                  <c:v>1.4992503748125937E-3</c:v>
                </c:pt>
                <c:pt idx="5">
                  <c:v>1.1373976342129207E-3</c:v>
                </c:pt>
                <c:pt idx="6">
                  <c:v>9.3283582089552237E-4</c:v>
                </c:pt>
                <c:pt idx="7">
                  <c:v>2.1276595744680851E-4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4F-4DE3-9523-5CE9748F13EE}"/>
            </c:ext>
          </c:extLst>
        </c:ser>
        <c:ser>
          <c:idx val="5"/>
          <c:order val="5"/>
          <c:tx>
            <c:strRef>
              <c:f>STTCA!$A$140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STTCA!$Z$140:$DA$140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4F-4DE3-9523-5CE9748F1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53040"/>
        <c:axId val="-1364676976"/>
      </c:lineChart>
      <c:catAx>
        <c:axId val="-136468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8064"/>
        <c:crosses val="autoZero"/>
        <c:auto val="1"/>
        <c:lblAlgn val="ctr"/>
        <c:lblOffset val="100"/>
        <c:noMultiLvlLbl val="0"/>
      </c:catAx>
      <c:valAx>
        <c:axId val="-13646780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84048"/>
        <c:crosses val="autoZero"/>
        <c:crossBetween val="between"/>
      </c:valAx>
      <c:catAx>
        <c:axId val="-1364653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76976"/>
        <c:crosses val="autoZero"/>
        <c:auto val="1"/>
        <c:lblAlgn val="ctr"/>
        <c:lblOffset val="100"/>
        <c:noMultiLvlLbl val="0"/>
      </c:catAx>
      <c:valAx>
        <c:axId val="-136467697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30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451874907784356E-2"/>
          <c:y val="0.89050701251805964"/>
          <c:w val="0.8502340308996762"/>
          <c:h val="0.1094929907014773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Kestrel 3D on Aug'25</a:t>
            </a:r>
            <a:endParaRPr lang="en-US" baseline="0"/>
          </a:p>
        </c:rich>
      </c:tx>
      <c:layout>
        <c:manualLayout>
          <c:xMode val="edge"/>
          <c:yMode val="edge"/>
          <c:x val="0.35866634297753541"/>
          <c:y val="1.436824496410506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STTCA!$A$136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STTCA!$DB$136:$EF$136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8-4CEF-B1C2-C34860E91DA7}"/>
            </c:ext>
          </c:extLst>
        </c:ser>
        <c:ser>
          <c:idx val="1"/>
          <c:order val="1"/>
          <c:tx>
            <c:strRef>
              <c:f>STTCA!$A$137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STTCA!$DB$137:$EF$137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8-4CEF-B1C2-C34860E91DA7}"/>
            </c:ext>
          </c:extLst>
        </c:ser>
        <c:ser>
          <c:idx val="2"/>
          <c:order val="2"/>
          <c:tx>
            <c:strRef>
              <c:f>STTCA!$A$138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STTCA!$DB$138:$EF$138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8-4CEF-B1C2-C34860E91DA7}"/>
            </c:ext>
          </c:extLst>
        </c:ser>
        <c:ser>
          <c:idx val="3"/>
          <c:order val="3"/>
          <c:tx>
            <c:strRef>
              <c:f>STTCA!$A$139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STTCA!$DB$139:$EF$139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C8-4CEF-B1C2-C34860E9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62288"/>
        <c:axId val="-1364659568"/>
      </c:barChart>
      <c:lineChart>
        <c:grouping val="standard"/>
        <c:varyColors val="0"/>
        <c:ser>
          <c:idx val="4"/>
          <c:order val="4"/>
          <c:tx>
            <c:strRef>
              <c:f>STTCA!$A$134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STTCA!$DB$18:$EF$18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STTCA!$DB$134:$EF$134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8-4CEF-B1C2-C34860E91DA7}"/>
            </c:ext>
          </c:extLst>
        </c:ser>
        <c:ser>
          <c:idx val="5"/>
          <c:order val="5"/>
          <c:tx>
            <c:strRef>
              <c:f>STTCA!$A$140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STTCA!$DB$140:$EF$140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C8-4CEF-B1C2-C34860E9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61744"/>
        <c:axId val="-1364660656"/>
      </c:lineChart>
      <c:catAx>
        <c:axId val="-136466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9568"/>
        <c:crosses val="autoZero"/>
        <c:auto val="1"/>
        <c:lblAlgn val="ctr"/>
        <c:lblOffset val="100"/>
        <c:noMultiLvlLbl val="0"/>
      </c:catAx>
      <c:valAx>
        <c:axId val="-136465956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2288"/>
        <c:crosses val="autoZero"/>
        <c:crossBetween val="between"/>
      </c:valAx>
      <c:catAx>
        <c:axId val="-136466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60656"/>
        <c:crosses val="autoZero"/>
        <c:auto val="1"/>
        <c:lblAlgn val="ctr"/>
        <c:lblOffset val="100"/>
        <c:noMultiLvlLbl val="0"/>
      </c:catAx>
      <c:valAx>
        <c:axId val="-136466065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1744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5.5227677608500586E-2"/>
          <c:y val="0.88283316698088787"/>
          <c:w val="0.87890937927409729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All STTCA on Jan'23</a:t>
            </a:r>
            <a:r>
              <a:rPr lang="en-US" baseline="0"/>
              <a:t> - Aug'25</a:t>
            </a:r>
            <a:endParaRPr lang="en-US"/>
          </a:p>
        </c:rich>
      </c:tx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3625277474894364E-2"/>
          <c:y val="9.9539356791383038E-2"/>
          <c:w val="0.9110175548523149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STTCA!$A$192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STTCA!$N$186:$DA$186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STTCA!$B$192:$DA$192</c:f>
              <c:numCache>
                <c:formatCode>_-* #,##0_-;\-* #,##0_-;_-* "-"??_-;_-@_-</c:formatCode>
                <c:ptCount val="32"/>
                <c:pt idx="0">
                  <c:v>249</c:v>
                </c:pt>
                <c:pt idx="1">
                  <c:v>809</c:v>
                </c:pt>
                <c:pt idx="2">
                  <c:v>481</c:v>
                </c:pt>
                <c:pt idx="3">
                  <c:v>373</c:v>
                </c:pt>
                <c:pt idx="4">
                  <c:v>126</c:v>
                </c:pt>
                <c:pt idx="5">
                  <c:v>155</c:v>
                </c:pt>
                <c:pt idx="6">
                  <c:v>80</c:v>
                </c:pt>
                <c:pt idx="7">
                  <c:v>80</c:v>
                </c:pt>
                <c:pt idx="8">
                  <c:v>82</c:v>
                </c:pt>
                <c:pt idx="9">
                  <c:v>41</c:v>
                </c:pt>
                <c:pt idx="10">
                  <c:v>46</c:v>
                </c:pt>
                <c:pt idx="11">
                  <c:v>157</c:v>
                </c:pt>
                <c:pt idx="12">
                  <c:v>36</c:v>
                </c:pt>
                <c:pt idx="13">
                  <c:v>68</c:v>
                </c:pt>
                <c:pt idx="14">
                  <c:v>61</c:v>
                </c:pt>
                <c:pt idx="15">
                  <c:v>56</c:v>
                </c:pt>
                <c:pt idx="16">
                  <c:v>151</c:v>
                </c:pt>
                <c:pt idx="17">
                  <c:v>147</c:v>
                </c:pt>
                <c:pt idx="18">
                  <c:v>117</c:v>
                </c:pt>
                <c:pt idx="19">
                  <c:v>76</c:v>
                </c:pt>
                <c:pt idx="20">
                  <c:v>136</c:v>
                </c:pt>
                <c:pt idx="21">
                  <c:v>150</c:v>
                </c:pt>
                <c:pt idx="22">
                  <c:v>25</c:v>
                </c:pt>
                <c:pt idx="23">
                  <c:v>65</c:v>
                </c:pt>
                <c:pt idx="24">
                  <c:v>52</c:v>
                </c:pt>
                <c:pt idx="25">
                  <c:v>280</c:v>
                </c:pt>
                <c:pt idx="26">
                  <c:v>117</c:v>
                </c:pt>
                <c:pt idx="27">
                  <c:v>73</c:v>
                </c:pt>
                <c:pt idx="28">
                  <c:v>47</c:v>
                </c:pt>
                <c:pt idx="29">
                  <c:v>83</c:v>
                </c:pt>
                <c:pt idx="30">
                  <c:v>112</c:v>
                </c:pt>
                <c:pt idx="31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7-4200-9854-EE14F0002A50}"/>
            </c:ext>
          </c:extLst>
        </c:ser>
        <c:ser>
          <c:idx val="1"/>
          <c:order val="1"/>
          <c:tx>
            <c:strRef>
              <c:f>STTCA!$A$193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STTCA!$N$186:$DA$186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STTCA!$B$193:$DA$193</c:f>
              <c:numCache>
                <c:formatCode>_-* #,##0_-;\-* #,##0_-;_-* "-"??_-;_-@_-</c:formatCode>
                <c:ptCount val="32"/>
                <c:pt idx="0">
                  <c:v>13</c:v>
                </c:pt>
                <c:pt idx="1">
                  <c:v>265</c:v>
                </c:pt>
                <c:pt idx="2">
                  <c:v>583</c:v>
                </c:pt>
                <c:pt idx="3">
                  <c:v>47</c:v>
                </c:pt>
                <c:pt idx="4">
                  <c:v>43</c:v>
                </c:pt>
                <c:pt idx="5">
                  <c:v>25</c:v>
                </c:pt>
                <c:pt idx="6">
                  <c:v>74</c:v>
                </c:pt>
                <c:pt idx="7">
                  <c:v>40</c:v>
                </c:pt>
                <c:pt idx="8">
                  <c:v>50</c:v>
                </c:pt>
                <c:pt idx="9">
                  <c:v>62</c:v>
                </c:pt>
                <c:pt idx="10">
                  <c:v>14</c:v>
                </c:pt>
                <c:pt idx="11">
                  <c:v>36</c:v>
                </c:pt>
                <c:pt idx="12">
                  <c:v>1</c:v>
                </c:pt>
                <c:pt idx="13">
                  <c:v>12</c:v>
                </c:pt>
                <c:pt idx="14">
                  <c:v>9</c:v>
                </c:pt>
                <c:pt idx="15">
                  <c:v>0</c:v>
                </c:pt>
                <c:pt idx="16">
                  <c:v>13</c:v>
                </c:pt>
                <c:pt idx="17">
                  <c:v>12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56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7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2</c:v>
                </c:pt>
                <c:pt idx="3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7-4200-9854-EE14F0002A50}"/>
            </c:ext>
          </c:extLst>
        </c:ser>
        <c:ser>
          <c:idx val="2"/>
          <c:order val="2"/>
          <c:tx>
            <c:strRef>
              <c:f>STTCA!$A$194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STTCA!$N$186:$DA$186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STTCA!$B$194:$DA$194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07-4200-9854-EE14F0002A50}"/>
            </c:ext>
          </c:extLst>
        </c:ser>
        <c:ser>
          <c:idx val="3"/>
          <c:order val="3"/>
          <c:tx>
            <c:strRef>
              <c:f>STTCA!$A$195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STTCA!$N$186:$DA$186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STTCA!$B$195:$DA$195</c:f>
              <c:numCache>
                <c:formatCode>_-* #,##0_-;\-* #,##0_-;_-* "-"??_-;_-@_-</c:formatCode>
                <c:ptCount val="32"/>
                <c:pt idx="0">
                  <c:v>3</c:v>
                </c:pt>
                <c:pt idx="1">
                  <c:v>29</c:v>
                </c:pt>
                <c:pt idx="2">
                  <c:v>34</c:v>
                </c:pt>
                <c:pt idx="3">
                  <c:v>19</c:v>
                </c:pt>
                <c:pt idx="4">
                  <c:v>5</c:v>
                </c:pt>
                <c:pt idx="5">
                  <c:v>57</c:v>
                </c:pt>
                <c:pt idx="6">
                  <c:v>14</c:v>
                </c:pt>
                <c:pt idx="7">
                  <c:v>17</c:v>
                </c:pt>
                <c:pt idx="8">
                  <c:v>8</c:v>
                </c:pt>
                <c:pt idx="9">
                  <c:v>2</c:v>
                </c:pt>
                <c:pt idx="10">
                  <c:v>10</c:v>
                </c:pt>
                <c:pt idx="11">
                  <c:v>2</c:v>
                </c:pt>
                <c:pt idx="12">
                  <c:v>5</c:v>
                </c:pt>
                <c:pt idx="13">
                  <c:v>4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0</c:v>
                </c:pt>
                <c:pt idx="18">
                  <c:v>5</c:v>
                </c:pt>
                <c:pt idx="19">
                  <c:v>14</c:v>
                </c:pt>
                <c:pt idx="20">
                  <c:v>29</c:v>
                </c:pt>
                <c:pt idx="21">
                  <c:v>4</c:v>
                </c:pt>
                <c:pt idx="22">
                  <c:v>2</c:v>
                </c:pt>
                <c:pt idx="23">
                  <c:v>20</c:v>
                </c:pt>
                <c:pt idx="24">
                  <c:v>5</c:v>
                </c:pt>
                <c:pt idx="25">
                  <c:v>30</c:v>
                </c:pt>
                <c:pt idx="26">
                  <c:v>39</c:v>
                </c:pt>
                <c:pt idx="27">
                  <c:v>11</c:v>
                </c:pt>
                <c:pt idx="28">
                  <c:v>5</c:v>
                </c:pt>
                <c:pt idx="29">
                  <c:v>30</c:v>
                </c:pt>
                <c:pt idx="30">
                  <c:v>13</c:v>
                </c:pt>
                <c:pt idx="31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07-4200-9854-EE14F0002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68272"/>
        <c:axId val="-1364672624"/>
      </c:barChart>
      <c:lineChart>
        <c:grouping val="standard"/>
        <c:varyColors val="0"/>
        <c:ser>
          <c:idx val="4"/>
          <c:order val="4"/>
          <c:tx>
            <c:strRef>
              <c:f>STTCA!$A$190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STTCA!$B$130:$DA$130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STTCA!$B$190:$DA$190</c:f>
              <c:numCache>
                <c:formatCode>0.00%</c:formatCode>
                <c:ptCount val="32"/>
                <c:pt idx="0">
                  <c:v>1.6913130333220578E-3</c:v>
                </c:pt>
                <c:pt idx="1">
                  <c:v>3.934227421886146E-3</c:v>
                </c:pt>
                <c:pt idx="2">
                  <c:v>2.6507541021565414E-3</c:v>
                </c:pt>
                <c:pt idx="3">
                  <c:v>1.2418705569181242E-3</c:v>
                </c:pt>
                <c:pt idx="4">
                  <c:v>5.0254304107856139E-4</c:v>
                </c:pt>
                <c:pt idx="5">
                  <c:v>8.1613818562494835E-4</c:v>
                </c:pt>
                <c:pt idx="6">
                  <c:v>5.2645927931485083E-4</c:v>
                </c:pt>
                <c:pt idx="7">
                  <c:v>5.0615888216473442E-4</c:v>
                </c:pt>
                <c:pt idx="8">
                  <c:v>6.7558438048912308E-4</c:v>
                </c:pt>
                <c:pt idx="9">
                  <c:v>8.003902855487628E-4</c:v>
                </c:pt>
                <c:pt idx="10">
                  <c:v>3.3531488462772862E-4</c:v>
                </c:pt>
                <c:pt idx="11">
                  <c:v>9.2681929875425978E-4</c:v>
                </c:pt>
                <c:pt idx="12">
                  <c:v>3.291845628115497E-4</c:v>
                </c:pt>
                <c:pt idx="13">
                  <c:v>2.9297488089175975E-4</c:v>
                </c:pt>
                <c:pt idx="14">
                  <c:v>2.654965153582359E-4</c:v>
                </c:pt>
                <c:pt idx="15">
                  <c:v>3.1341739884453452E-4</c:v>
                </c:pt>
                <c:pt idx="16">
                  <c:v>6.2793873436300159E-4</c:v>
                </c:pt>
                <c:pt idx="17">
                  <c:v>5.2578843463854522E-4</c:v>
                </c:pt>
                <c:pt idx="18">
                  <c:v>5.7209526512336088E-4</c:v>
                </c:pt>
                <c:pt idx="19">
                  <c:v>6.6885393638142982E-4</c:v>
                </c:pt>
                <c:pt idx="20">
                  <c:v>6.9422478916516389E-4</c:v>
                </c:pt>
                <c:pt idx="21">
                  <c:v>5.9309133324107473E-4</c:v>
                </c:pt>
                <c:pt idx="22">
                  <c:v>1.9156039625636254E-4</c:v>
                </c:pt>
                <c:pt idx="23">
                  <c:v>5.0915886954750746E-4</c:v>
                </c:pt>
                <c:pt idx="24">
                  <c:v>2.7688870951089251E-4</c:v>
                </c:pt>
                <c:pt idx="25">
                  <c:v>1.5792200546001635E-3</c:v>
                </c:pt>
                <c:pt idx="26">
                  <c:v>8.3008347820639323E-4</c:v>
                </c:pt>
                <c:pt idx="27">
                  <c:v>5.1779698703070841E-4</c:v>
                </c:pt>
                <c:pt idx="28">
                  <c:v>2.7143604473266018E-4</c:v>
                </c:pt>
                <c:pt idx="29">
                  <c:v>5.3818837513109718E-4</c:v>
                </c:pt>
                <c:pt idx="30">
                  <c:v>5.6684787945332656E-4</c:v>
                </c:pt>
                <c:pt idx="31">
                  <c:v>1.2374304202330151E-3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07-4200-9854-EE14F0002A50}"/>
            </c:ext>
          </c:extLst>
        </c:ser>
        <c:ser>
          <c:idx val="5"/>
          <c:order val="5"/>
          <c:tx>
            <c:strRef>
              <c:f>STTCA!$A$196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STTCA!$Z$196:$DA$196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07-4200-9854-EE14F0002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59024"/>
        <c:axId val="-1364668816"/>
      </c:lineChart>
      <c:catAx>
        <c:axId val="-136466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2624"/>
        <c:crosses val="autoZero"/>
        <c:auto val="1"/>
        <c:lblAlgn val="ctr"/>
        <c:lblOffset val="100"/>
        <c:noMultiLvlLbl val="0"/>
      </c:catAx>
      <c:valAx>
        <c:axId val="-136467262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8272"/>
        <c:crosses val="autoZero"/>
        <c:crossBetween val="between"/>
      </c:valAx>
      <c:catAx>
        <c:axId val="-1364659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68816"/>
        <c:crosses val="autoZero"/>
        <c:auto val="1"/>
        <c:lblAlgn val="ctr"/>
        <c:lblOffset val="100"/>
        <c:noMultiLvlLbl val="0"/>
      </c:catAx>
      <c:valAx>
        <c:axId val="-136466881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788123186507736"/>
              <c:y val="0.3507066200058325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90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4649827303471434E-2"/>
          <c:y val="0.88283316698088787"/>
          <c:w val="0.86409121881627327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STTCA on Aug'25</a:t>
            </a:r>
          </a:p>
        </c:rich>
      </c:tx>
      <c:layout>
        <c:manualLayout>
          <c:xMode val="edge"/>
          <c:yMode val="edge"/>
          <c:x val="0.36617372565043033"/>
          <c:y val="4.5030621172353468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0845677000655294E-2"/>
          <c:y val="0.10337631558431434"/>
          <c:w val="0.88305758509158316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STTCA!$A$192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STTCA!$DB$192:$EF$192</c:f>
              <c:numCache>
                <c:formatCode>_-* #,##0_-;\-* #,##0_-;_-* "-"??_-;_-@_-</c:formatCode>
                <c:ptCount val="31"/>
                <c:pt idx="0">
                  <c:v>10</c:v>
                </c:pt>
                <c:pt idx="1">
                  <c:v>2</c:v>
                </c:pt>
                <c:pt idx="2">
                  <c:v>0</c:v>
                </c:pt>
                <c:pt idx="3">
                  <c:v>12</c:v>
                </c:pt>
                <c:pt idx="4">
                  <c:v>11</c:v>
                </c:pt>
                <c:pt idx="5">
                  <c:v>3</c:v>
                </c:pt>
                <c:pt idx="6">
                  <c:v>13</c:v>
                </c:pt>
                <c:pt idx="7">
                  <c:v>8</c:v>
                </c:pt>
                <c:pt idx="8">
                  <c:v>14</c:v>
                </c:pt>
                <c:pt idx="9">
                  <c:v>0</c:v>
                </c:pt>
                <c:pt idx="10">
                  <c:v>6</c:v>
                </c:pt>
                <c:pt idx="11">
                  <c:v>14</c:v>
                </c:pt>
                <c:pt idx="12">
                  <c:v>31</c:v>
                </c:pt>
                <c:pt idx="13">
                  <c:v>13</c:v>
                </c:pt>
                <c:pt idx="14">
                  <c:v>10</c:v>
                </c:pt>
                <c:pt idx="15">
                  <c:v>9</c:v>
                </c:pt>
                <c:pt idx="16">
                  <c:v>0</c:v>
                </c:pt>
                <c:pt idx="17">
                  <c:v>12</c:v>
                </c:pt>
                <c:pt idx="18">
                  <c:v>16</c:v>
                </c:pt>
                <c:pt idx="19">
                  <c:v>13</c:v>
                </c:pt>
                <c:pt idx="20">
                  <c:v>20</c:v>
                </c:pt>
                <c:pt idx="21">
                  <c:v>4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DF-438C-82BA-18DB46C34324}"/>
            </c:ext>
          </c:extLst>
        </c:ser>
        <c:ser>
          <c:idx val="1"/>
          <c:order val="1"/>
          <c:tx>
            <c:strRef>
              <c:f>STTCA!$A$193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STTCA!$DB$193:$EF$193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DF-438C-82BA-18DB46C34324}"/>
            </c:ext>
          </c:extLst>
        </c:ser>
        <c:ser>
          <c:idx val="2"/>
          <c:order val="2"/>
          <c:tx>
            <c:strRef>
              <c:f>STTCA!$A$194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STTCA!$DB$194:$EF$194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DF-438C-82BA-18DB46C34324}"/>
            </c:ext>
          </c:extLst>
        </c:ser>
        <c:ser>
          <c:idx val="3"/>
          <c:order val="3"/>
          <c:tx>
            <c:strRef>
              <c:f>STTCA!$A$195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STTCA!$DB$195:$EF$195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22</c:v>
                </c:pt>
                <c:pt idx="13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DF-438C-82BA-18DB46C34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60112"/>
        <c:axId val="-1364652496"/>
      </c:barChart>
      <c:lineChart>
        <c:grouping val="standard"/>
        <c:varyColors val="0"/>
        <c:ser>
          <c:idx val="4"/>
          <c:order val="4"/>
          <c:tx>
            <c:strRef>
              <c:f>STTCA!$A$190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STTCA!$DB$186:$EF$186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STTCA!$DB$190:$EF$190</c:f>
              <c:numCache>
                <c:formatCode>0.00%</c:formatCode>
                <c:ptCount val="31"/>
                <c:pt idx="0">
                  <c:v>6.2123377026775172E-4</c:v>
                </c:pt>
                <c:pt idx="1">
                  <c:v>1.5658028654192438E-4</c:v>
                </c:pt>
                <c:pt idx="2">
                  <c:v>0</c:v>
                </c:pt>
                <c:pt idx="3">
                  <c:v>1.165954139137194E-3</c:v>
                </c:pt>
                <c:pt idx="4">
                  <c:v>7.946869501050122E-4</c:v>
                </c:pt>
                <c:pt idx="5">
                  <c:v>2.9988004798080768E-4</c:v>
                </c:pt>
                <c:pt idx="6">
                  <c:v>1.2643454580820851E-3</c:v>
                </c:pt>
                <c:pt idx="7">
                  <c:v>1.4423510321824574E-3</c:v>
                </c:pt>
                <c:pt idx="8">
                  <c:v>1.2096774193548388E-3</c:v>
                </c:pt>
                <c:pt idx="9">
                  <c:v>0</c:v>
                </c:pt>
                <c:pt idx="10">
                  <c:v>5.0028140829216439E-4</c:v>
                </c:pt>
                <c:pt idx="11">
                  <c:v>1.5816528272044287E-3</c:v>
                </c:pt>
                <c:pt idx="12">
                  <c:v>5.0790067720090292E-3</c:v>
                </c:pt>
                <c:pt idx="13">
                  <c:v>1.9092542677448339E-3</c:v>
                </c:pt>
                <c:pt idx="14">
                  <c:v>1.0491606714628297E-3</c:v>
                </c:pt>
                <c:pt idx="15">
                  <c:v>7.8480615288023861E-4</c:v>
                </c:pt>
                <c:pt idx="16">
                  <c:v>0</c:v>
                </c:pt>
                <c:pt idx="17">
                  <c:v>1.4749262536873156E-3</c:v>
                </c:pt>
                <c:pt idx="18">
                  <c:v>1.441578148710167E-3</c:v>
                </c:pt>
                <c:pt idx="19">
                  <c:v>1.1036590542490873E-3</c:v>
                </c:pt>
                <c:pt idx="20">
                  <c:v>2.6364355391510679E-3</c:v>
                </c:pt>
                <c:pt idx="21">
                  <c:v>5.0207104305259197E-4</c:v>
                </c:pt>
                <c:pt idx="22">
                  <c:v>7.7579519006982156E-4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DF-438C-82BA-18DB46C34324}"/>
            </c:ext>
          </c:extLst>
        </c:ser>
        <c:ser>
          <c:idx val="5"/>
          <c:order val="5"/>
          <c:tx>
            <c:strRef>
              <c:f>STTCA!$A$196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STTCA!$DB$196:$EF$196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DF-438C-82BA-18DB46C34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80240"/>
        <c:axId val="-1364658480"/>
      </c:lineChart>
      <c:catAx>
        <c:axId val="-136466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2496"/>
        <c:crosses val="autoZero"/>
        <c:auto val="1"/>
        <c:lblAlgn val="ctr"/>
        <c:lblOffset val="100"/>
        <c:noMultiLvlLbl val="0"/>
      </c:catAx>
      <c:valAx>
        <c:axId val="-13646524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0112"/>
        <c:crosses val="autoZero"/>
        <c:crossBetween val="between"/>
      </c:valAx>
      <c:catAx>
        <c:axId val="-1364680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58480"/>
        <c:crosses val="autoZero"/>
        <c:auto val="1"/>
        <c:lblAlgn val="ctr"/>
        <c:lblOffset val="100"/>
        <c:noMultiLvlLbl val="0"/>
      </c:catAx>
      <c:valAx>
        <c:axId val="-136465848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80240"/>
        <c:crosses val="max"/>
        <c:crossBetween val="between"/>
        <c:majorUnit val="2.0000000000000052E-3"/>
        <c:minorUnit val="2.0000000000000052E-3"/>
      </c:valAx>
    </c:plotArea>
    <c:legend>
      <c:legendPos val="r"/>
      <c:layout>
        <c:manualLayout>
          <c:xMode val="edge"/>
          <c:yMode val="edge"/>
          <c:x val="4.972125959511467E-2"/>
          <c:y val="0.88283311736749071"/>
          <c:w val="0.88294656610398348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M11P</a:t>
            </a:r>
            <a:r>
              <a:rPr lang="en-US" baseline="0"/>
              <a:t> 5D on </a:t>
            </a:r>
            <a:r>
              <a:rPr lang="en-US"/>
              <a:t>Jan'23-</a:t>
            </a:r>
            <a:r>
              <a:rPr lang="en-US" baseline="0"/>
              <a:t> Aug'25</a:t>
            </a:r>
            <a:endParaRPr lang="en-US"/>
          </a:p>
        </c:rich>
      </c:tx>
      <c:layout>
        <c:manualLayout>
          <c:xMode val="edge"/>
          <c:yMode val="edge"/>
          <c:x val="0.25461551448994701"/>
          <c:y val="2.302158621145960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1894123899223194E-2"/>
          <c:y val="0.10337631558431434"/>
          <c:w val="0.9088582904434033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STTCA!$A$164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STTCA!$N$130:$DA$130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STTCA!$T$164:$DA$164</c:f>
              <c:numCache>
                <c:formatCode>_-* #,##0_-;\-* #,##0_-;_-* "-"??_-;_-@_-</c:formatCode>
                <c:ptCount val="32"/>
                <c:pt idx="0">
                  <c:v>64</c:v>
                </c:pt>
                <c:pt idx="1">
                  <c:v>213</c:v>
                </c:pt>
                <c:pt idx="2">
                  <c:v>352</c:v>
                </c:pt>
                <c:pt idx="3">
                  <c:v>128</c:v>
                </c:pt>
                <c:pt idx="4">
                  <c:v>66</c:v>
                </c:pt>
                <c:pt idx="5">
                  <c:v>43</c:v>
                </c:pt>
                <c:pt idx="6">
                  <c:v>22</c:v>
                </c:pt>
                <c:pt idx="7">
                  <c:v>67</c:v>
                </c:pt>
                <c:pt idx="8">
                  <c:v>73</c:v>
                </c:pt>
                <c:pt idx="9">
                  <c:v>19</c:v>
                </c:pt>
                <c:pt idx="10">
                  <c:v>9</c:v>
                </c:pt>
                <c:pt idx="11">
                  <c:v>38</c:v>
                </c:pt>
                <c:pt idx="12">
                  <c:v>23</c:v>
                </c:pt>
                <c:pt idx="13">
                  <c:v>14</c:v>
                </c:pt>
                <c:pt idx="14">
                  <c:v>16</c:v>
                </c:pt>
                <c:pt idx="15">
                  <c:v>27</c:v>
                </c:pt>
                <c:pt idx="16">
                  <c:v>106</c:v>
                </c:pt>
                <c:pt idx="17">
                  <c:v>54</c:v>
                </c:pt>
                <c:pt idx="18">
                  <c:v>112</c:v>
                </c:pt>
                <c:pt idx="19">
                  <c:v>44</c:v>
                </c:pt>
                <c:pt idx="20">
                  <c:v>52</c:v>
                </c:pt>
                <c:pt idx="21">
                  <c:v>141</c:v>
                </c:pt>
                <c:pt idx="22">
                  <c:v>25</c:v>
                </c:pt>
                <c:pt idx="23">
                  <c:v>56</c:v>
                </c:pt>
                <c:pt idx="24">
                  <c:v>35</c:v>
                </c:pt>
                <c:pt idx="25">
                  <c:v>272</c:v>
                </c:pt>
                <c:pt idx="26">
                  <c:v>65</c:v>
                </c:pt>
                <c:pt idx="27">
                  <c:v>39</c:v>
                </c:pt>
                <c:pt idx="28">
                  <c:v>13</c:v>
                </c:pt>
                <c:pt idx="29">
                  <c:v>35</c:v>
                </c:pt>
                <c:pt idx="30">
                  <c:v>56</c:v>
                </c:pt>
                <c:pt idx="31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A-48B8-92D4-C8BF55B49B44}"/>
            </c:ext>
          </c:extLst>
        </c:ser>
        <c:ser>
          <c:idx val="1"/>
          <c:order val="1"/>
          <c:tx>
            <c:strRef>
              <c:f>STTCA!$A$165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STTCA!$N$130:$DA$130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STTCA!$T$165:$DA$165</c:f>
              <c:numCache>
                <c:formatCode>_-* #,##0_-;\-* #,##0_-;_-* "-"??_-;_-@_-</c:formatCode>
                <c:ptCount val="32"/>
                <c:pt idx="0">
                  <c:v>1</c:v>
                </c:pt>
                <c:pt idx="1">
                  <c:v>257</c:v>
                </c:pt>
                <c:pt idx="2">
                  <c:v>511</c:v>
                </c:pt>
                <c:pt idx="3">
                  <c:v>28</c:v>
                </c:pt>
                <c:pt idx="4">
                  <c:v>10</c:v>
                </c:pt>
                <c:pt idx="5">
                  <c:v>8</c:v>
                </c:pt>
                <c:pt idx="6">
                  <c:v>12</c:v>
                </c:pt>
                <c:pt idx="7">
                  <c:v>31</c:v>
                </c:pt>
                <c:pt idx="8">
                  <c:v>37</c:v>
                </c:pt>
                <c:pt idx="9">
                  <c:v>62</c:v>
                </c:pt>
                <c:pt idx="10">
                  <c:v>10</c:v>
                </c:pt>
                <c:pt idx="11">
                  <c:v>18</c:v>
                </c:pt>
                <c:pt idx="12">
                  <c:v>0</c:v>
                </c:pt>
                <c:pt idx="13">
                  <c:v>10</c:v>
                </c:pt>
                <c:pt idx="14">
                  <c:v>4</c:v>
                </c:pt>
                <c:pt idx="15">
                  <c:v>0</c:v>
                </c:pt>
                <c:pt idx="16">
                  <c:v>6</c:v>
                </c:pt>
                <c:pt idx="17">
                  <c:v>0</c:v>
                </c:pt>
                <c:pt idx="18">
                  <c:v>4</c:v>
                </c:pt>
                <c:pt idx="19">
                  <c:v>5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5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A-48B8-92D4-C8BF55B49B44}"/>
            </c:ext>
          </c:extLst>
        </c:ser>
        <c:ser>
          <c:idx val="2"/>
          <c:order val="2"/>
          <c:tx>
            <c:strRef>
              <c:f>STTCA!$A$166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STTCA!$N$130:$DA$130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STTCA!$T$166:$DA$166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A-48B8-92D4-C8BF55B49B44}"/>
            </c:ext>
          </c:extLst>
        </c:ser>
        <c:ser>
          <c:idx val="3"/>
          <c:order val="3"/>
          <c:tx>
            <c:strRef>
              <c:f>STTCA!$A$167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STTCA!$N$130:$DA$130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STTCA!$T$167:$DA$167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28</c:v>
                </c:pt>
                <c:pt idx="2">
                  <c:v>26</c:v>
                </c:pt>
                <c:pt idx="3">
                  <c:v>11</c:v>
                </c:pt>
                <c:pt idx="4">
                  <c:v>2</c:v>
                </c:pt>
                <c:pt idx="5">
                  <c:v>5</c:v>
                </c:pt>
                <c:pt idx="6">
                  <c:v>8</c:v>
                </c:pt>
                <c:pt idx="7">
                  <c:v>10</c:v>
                </c:pt>
                <c:pt idx="8">
                  <c:v>8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14</c:v>
                </c:pt>
                <c:pt idx="20">
                  <c:v>22</c:v>
                </c:pt>
                <c:pt idx="21">
                  <c:v>4</c:v>
                </c:pt>
                <c:pt idx="22">
                  <c:v>2</c:v>
                </c:pt>
                <c:pt idx="23">
                  <c:v>20</c:v>
                </c:pt>
                <c:pt idx="24">
                  <c:v>2</c:v>
                </c:pt>
                <c:pt idx="25">
                  <c:v>25</c:v>
                </c:pt>
                <c:pt idx="26">
                  <c:v>29</c:v>
                </c:pt>
                <c:pt idx="27">
                  <c:v>9</c:v>
                </c:pt>
                <c:pt idx="28">
                  <c:v>3</c:v>
                </c:pt>
                <c:pt idx="29">
                  <c:v>11</c:v>
                </c:pt>
                <c:pt idx="30">
                  <c:v>3</c:v>
                </c:pt>
                <c:pt idx="3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4A-48B8-92D4-C8BF55B49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83504"/>
        <c:axId val="-1364682960"/>
      </c:barChart>
      <c:lineChart>
        <c:grouping val="standard"/>
        <c:varyColors val="0"/>
        <c:ser>
          <c:idx val="4"/>
          <c:order val="4"/>
          <c:tx>
            <c:strRef>
              <c:f>STTCA!$A$162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STTCA!$T$158:$DA$158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STTCA!$T$162:$DA$162</c:f>
              <c:numCache>
                <c:formatCode>0.00%</c:formatCode>
                <c:ptCount val="32"/>
                <c:pt idx="0">
                  <c:v>1.2166816412099431E-3</c:v>
                </c:pt>
                <c:pt idx="1">
                  <c:v>2.8234333630039517E-3</c:v>
                </c:pt>
                <c:pt idx="2">
                  <c:v>2.9986777483944089E-3</c:v>
                </c:pt>
                <c:pt idx="3">
                  <c:v>6.7938375418512601E-4</c:v>
                </c:pt>
                <c:pt idx="4">
                  <c:v>3.4484435582632226E-4</c:v>
                </c:pt>
                <c:pt idx="5">
                  <c:v>4.4965472940420746E-4</c:v>
                </c:pt>
                <c:pt idx="6">
                  <c:v>3.2467030503548184E-4</c:v>
                </c:pt>
                <c:pt idx="7">
                  <c:v>5.7927794077419423E-4</c:v>
                </c:pt>
                <c:pt idx="8">
                  <c:v>6.3454165120643575E-4</c:v>
                </c:pt>
                <c:pt idx="9">
                  <c:v>7.5803932671494986E-4</c:v>
                </c:pt>
                <c:pt idx="10">
                  <c:v>3.056382208638301E-4</c:v>
                </c:pt>
                <c:pt idx="11">
                  <c:v>1.3435700575815739E-3</c:v>
                </c:pt>
                <c:pt idx="12">
                  <c:v>3.5941431094025907E-4</c:v>
                </c:pt>
                <c:pt idx="13">
                  <c:v>2.9959928595503515E-4</c:v>
                </c:pt>
                <c:pt idx="14">
                  <c:v>2.0182042019011484E-4</c:v>
                </c:pt>
                <c:pt idx="15">
                  <c:v>2.4171023419036023E-4</c:v>
                </c:pt>
                <c:pt idx="16">
                  <c:v>7.972494892620459E-4</c:v>
                </c:pt>
                <c:pt idx="17">
                  <c:v>3.5843959297192888E-4</c:v>
                </c:pt>
                <c:pt idx="18">
                  <c:v>6.5972411536993625E-4</c:v>
                </c:pt>
                <c:pt idx="19">
                  <c:v>4.8316588695452103E-4</c:v>
                </c:pt>
                <c:pt idx="20">
                  <c:v>4.7708426186904036E-4</c:v>
                </c:pt>
                <c:pt idx="21">
                  <c:v>4.2798868929201818E-4</c:v>
                </c:pt>
                <c:pt idx="22">
                  <c:v>1.9156039625636254E-4</c:v>
                </c:pt>
                <c:pt idx="23">
                  <c:v>5.5919769845999892E-4</c:v>
                </c:pt>
                <c:pt idx="24">
                  <c:v>3.0352792846080211E-4</c:v>
                </c:pt>
                <c:pt idx="25">
                  <c:v>2.4105040507642573E-3</c:v>
                </c:pt>
                <c:pt idx="26">
                  <c:v>7.167334871323941E-4</c:v>
                </c:pt>
                <c:pt idx="27">
                  <c:v>4.4110349390725801E-4</c:v>
                </c:pt>
                <c:pt idx="28">
                  <c:v>1.2713345834790071E-4</c:v>
                </c:pt>
                <c:pt idx="29">
                  <c:v>3.5817710714830059E-4</c:v>
                </c:pt>
                <c:pt idx="30">
                  <c:v>4.6021064067356733E-4</c:v>
                </c:pt>
                <c:pt idx="31">
                  <c:v>1.4566505789092E-3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A-48B8-92D4-C8BF55B49B44}"/>
            </c:ext>
          </c:extLst>
        </c:ser>
        <c:ser>
          <c:idx val="5"/>
          <c:order val="5"/>
          <c:tx>
            <c:strRef>
              <c:f>STTCA!$A$168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STTCA!$Z$168:$DA$168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4A-48B8-92D4-C8BF55B49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57936"/>
        <c:axId val="-1364671536"/>
      </c:lineChart>
      <c:catAx>
        <c:axId val="-136468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82960"/>
        <c:crosses val="autoZero"/>
        <c:auto val="1"/>
        <c:lblAlgn val="ctr"/>
        <c:lblOffset val="100"/>
        <c:noMultiLvlLbl val="0"/>
      </c:catAx>
      <c:valAx>
        <c:axId val="-13646829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83504"/>
        <c:crosses val="autoZero"/>
        <c:crossBetween val="between"/>
      </c:valAx>
      <c:catAx>
        <c:axId val="-1364657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71536"/>
        <c:crosses val="autoZero"/>
        <c:auto val="1"/>
        <c:lblAlgn val="ctr"/>
        <c:lblOffset val="100"/>
        <c:noMultiLvlLbl val="0"/>
      </c:catAx>
      <c:valAx>
        <c:axId val="-136467153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79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8161208876773266E-2"/>
          <c:y val="0.89050701251805964"/>
          <c:w val="0.8621529842500385"/>
          <c:h val="0.1094929907014773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M11P</a:t>
            </a:r>
            <a:r>
              <a:rPr lang="en-US" baseline="0"/>
              <a:t> 5D</a:t>
            </a:r>
            <a:r>
              <a:rPr lang="en-US"/>
              <a:t> on Aug'25</a:t>
            </a:r>
          </a:p>
        </c:rich>
      </c:tx>
      <c:layout>
        <c:manualLayout>
          <c:xMode val="edge"/>
          <c:yMode val="edge"/>
          <c:x val="0.36915577590707743"/>
          <c:y val="1.0531315088077179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STTCA!$A$164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STTCA!$DB$164:$EF$164</c:f>
              <c:numCache>
                <c:formatCode>_-* #,##0_-;\-* #,##0_-;_-* "-"??_-;_-@_-</c:formatCode>
                <c:ptCount val="31"/>
                <c:pt idx="0">
                  <c:v>6</c:v>
                </c:pt>
                <c:pt idx="1">
                  <c:v>2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12</c:v>
                </c:pt>
                <c:pt idx="9">
                  <c:v>0</c:v>
                </c:pt>
                <c:pt idx="10">
                  <c:v>6</c:v>
                </c:pt>
                <c:pt idx="11">
                  <c:v>14</c:v>
                </c:pt>
                <c:pt idx="12">
                  <c:v>29</c:v>
                </c:pt>
                <c:pt idx="13">
                  <c:v>11</c:v>
                </c:pt>
                <c:pt idx="14">
                  <c:v>10</c:v>
                </c:pt>
                <c:pt idx="15">
                  <c:v>9</c:v>
                </c:pt>
                <c:pt idx="16">
                  <c:v>0</c:v>
                </c:pt>
                <c:pt idx="17">
                  <c:v>5</c:v>
                </c:pt>
                <c:pt idx="18">
                  <c:v>13</c:v>
                </c:pt>
                <c:pt idx="19">
                  <c:v>12</c:v>
                </c:pt>
                <c:pt idx="20">
                  <c:v>10</c:v>
                </c:pt>
                <c:pt idx="21">
                  <c:v>4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B-4731-8233-5463CB226D07}"/>
            </c:ext>
          </c:extLst>
        </c:ser>
        <c:ser>
          <c:idx val="1"/>
          <c:order val="1"/>
          <c:tx>
            <c:strRef>
              <c:f>STTCA!$A$165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STTCA!$DB$165:$EF$165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B-4731-8233-5463CB226D07}"/>
            </c:ext>
          </c:extLst>
        </c:ser>
        <c:ser>
          <c:idx val="2"/>
          <c:order val="2"/>
          <c:tx>
            <c:strRef>
              <c:f>STTCA!$A$166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STTCA!$DB$166:$EF$166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B-4731-8233-5463CB226D07}"/>
            </c:ext>
          </c:extLst>
        </c:ser>
        <c:ser>
          <c:idx val="3"/>
          <c:order val="3"/>
          <c:tx>
            <c:strRef>
              <c:f>STTCA!$A$167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STTCA!$DB$130:$EF$130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STTCA!$DB$167:$EF$167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22</c:v>
                </c:pt>
                <c:pt idx="13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CB-4731-8233-5463CB226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57392"/>
        <c:axId val="-1364672080"/>
      </c:barChart>
      <c:lineChart>
        <c:grouping val="standard"/>
        <c:varyColors val="0"/>
        <c:ser>
          <c:idx val="4"/>
          <c:order val="4"/>
          <c:tx>
            <c:strRef>
              <c:f>STTCA!$A$162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STTCA!$DB$158:$EF$158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STTCA!$DB$162:$EF$162</c:f>
              <c:numCache>
                <c:formatCode>0.00%</c:formatCode>
                <c:ptCount val="31"/>
                <c:pt idx="0">
                  <c:v>5.6353902507748658E-4</c:v>
                </c:pt>
                <c:pt idx="1">
                  <c:v>1.9823570224997521E-4</c:v>
                </c:pt>
                <c:pt idx="2">
                  <c:v>0</c:v>
                </c:pt>
                <c:pt idx="3">
                  <c:v>1.2949496961848789E-3</c:v>
                </c:pt>
                <c:pt idx="4">
                  <c:v>2.5400050800101598E-4</c:v>
                </c:pt>
                <c:pt idx="5">
                  <c:v>3.5945363048166788E-4</c:v>
                </c:pt>
                <c:pt idx="6">
                  <c:v>6.2893081761006286E-4</c:v>
                </c:pt>
                <c:pt idx="7">
                  <c:v>2.0636285468615648E-3</c:v>
                </c:pt>
                <c:pt idx="8">
                  <c:v>1.5731081304851797E-3</c:v>
                </c:pt>
                <c:pt idx="9">
                  <c:v>0</c:v>
                </c:pt>
                <c:pt idx="10">
                  <c:v>4.6517809675704412E-4</c:v>
                </c:pt>
                <c:pt idx="11">
                  <c:v>1.5816528272044287E-3</c:v>
                </c:pt>
                <c:pt idx="12">
                  <c:v>7.3291050035236083E-3</c:v>
                </c:pt>
                <c:pt idx="13">
                  <c:v>2.4797487187964953E-3</c:v>
                </c:pt>
                <c:pt idx="14">
                  <c:v>1.6406890894175555E-3</c:v>
                </c:pt>
                <c:pt idx="15">
                  <c:v>1.0382059800664453E-3</c:v>
                </c:pt>
                <c:pt idx="16">
                  <c:v>0</c:v>
                </c:pt>
                <c:pt idx="17">
                  <c:v>1.3280212483399733E-3</c:v>
                </c:pt>
                <c:pt idx="18">
                  <c:v>2.3240371845949536E-3</c:v>
                </c:pt>
                <c:pt idx="19">
                  <c:v>2.3382696804364772E-3</c:v>
                </c:pt>
                <c:pt idx="20">
                  <c:v>3.5335689045936395E-3</c:v>
                </c:pt>
                <c:pt idx="21">
                  <c:v>7.2952763085901878E-4</c:v>
                </c:pt>
                <c:pt idx="22">
                  <c:v>4.691531785127844E-4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CB-4731-8233-5463CB226D07}"/>
            </c:ext>
          </c:extLst>
        </c:ser>
        <c:ser>
          <c:idx val="5"/>
          <c:order val="5"/>
          <c:tx>
            <c:strRef>
              <c:f>STTCA!$A$168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STTCA!$DB$168:$EF$168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CB-4731-8233-5463CB226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55760"/>
        <c:axId val="-1364681872"/>
      </c:lineChart>
      <c:catAx>
        <c:axId val="-136465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2080"/>
        <c:crosses val="autoZero"/>
        <c:auto val="1"/>
        <c:lblAlgn val="ctr"/>
        <c:lblOffset val="100"/>
        <c:noMultiLvlLbl val="0"/>
      </c:catAx>
      <c:valAx>
        <c:axId val="-136467208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7392"/>
        <c:crosses val="autoZero"/>
        <c:crossBetween val="between"/>
      </c:valAx>
      <c:catAx>
        <c:axId val="-1364655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81872"/>
        <c:crosses val="autoZero"/>
        <c:auto val="1"/>
        <c:lblAlgn val="ctr"/>
        <c:lblOffset val="100"/>
        <c:noMultiLvlLbl val="0"/>
      </c:catAx>
      <c:valAx>
        <c:axId val="-136468187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55760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2071891125502948E-2"/>
          <c:y val="0.88283316698088787"/>
          <c:w val="0.91302857811132387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V11 1D on Aug'25</a:t>
            </a:r>
          </a:p>
        </c:rich>
      </c:tx>
      <c:layout>
        <c:manualLayout>
          <c:xMode val="edge"/>
          <c:yMode val="edge"/>
          <c:x val="0.36536138914543642"/>
          <c:y val="2.3021579256167341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3899019506508312E-2"/>
          <c:y val="0.10337631558431434"/>
          <c:w val="0.899688757423468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SP!$A$24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SP!$DB$24:$EF$24</c:f>
              <c:numCache>
                <c:formatCode>_-* #,##0_-;\-* #,##0_-;_-* "-"??_-;_-@_-</c:formatCode>
                <c:ptCount val="31"/>
                <c:pt idx="0">
                  <c:v>102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SP!$DA$18:$EE$18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5BA-4F34-9C6C-DAB9E8234A3F}"/>
            </c:ext>
          </c:extLst>
        </c:ser>
        <c:ser>
          <c:idx val="1"/>
          <c:order val="1"/>
          <c:tx>
            <c:strRef>
              <c:f>SP!$A$25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SP!$DB$25:$EF$25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SP!$DA$18:$EE$18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45BA-4F34-9C6C-DAB9E8234A3F}"/>
            </c:ext>
          </c:extLst>
        </c:ser>
        <c:ser>
          <c:idx val="2"/>
          <c:order val="2"/>
          <c:tx>
            <c:strRef>
              <c:f>SP!$A$26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SP!$DB$26:$EF$26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SP!$DA$18:$EE$18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45BA-4F34-9C6C-DAB9E8234A3F}"/>
            </c:ext>
          </c:extLst>
        </c:ser>
        <c:ser>
          <c:idx val="3"/>
          <c:order val="3"/>
          <c:tx>
            <c:strRef>
              <c:f>SP!$A$27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SP!$DB$27:$EF$27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SP!$DA$18:$EE$18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45BA-4F34-9C6C-DAB9E8234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81328"/>
        <c:axId val="-1364670992"/>
      </c:barChart>
      <c:lineChart>
        <c:grouping val="standard"/>
        <c:varyColors val="0"/>
        <c:ser>
          <c:idx val="4"/>
          <c:order val="4"/>
          <c:tx>
            <c:strRef>
              <c:f>SP!$A$22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SP!$DB$22:$EF$22</c:f>
              <c:numCache>
                <c:formatCode>0.00%</c:formatCode>
                <c:ptCount val="31"/>
                <c:pt idx="0">
                  <c:v>0.44933920704845814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SP!$DA$18:$EE$18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45BA-4F34-9C6C-DAB9E8234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79696"/>
        <c:axId val="-1364655216"/>
      </c:lineChart>
      <c:catAx>
        <c:axId val="-136468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0992"/>
        <c:crosses val="autoZero"/>
        <c:auto val="1"/>
        <c:lblAlgn val="ctr"/>
        <c:lblOffset val="100"/>
        <c:noMultiLvlLbl val="0"/>
      </c:catAx>
      <c:valAx>
        <c:axId val="-136467099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81328"/>
        <c:crosses val="autoZero"/>
        <c:crossBetween val="between"/>
      </c:valAx>
      <c:catAx>
        <c:axId val="-1364679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55216"/>
        <c:crosses val="autoZero"/>
        <c:auto val="1"/>
        <c:lblAlgn val="ctr"/>
        <c:lblOffset val="100"/>
        <c:noMultiLvlLbl val="0"/>
      </c:catAx>
      <c:valAx>
        <c:axId val="-136465521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96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784494661924E-2"/>
          <c:y val="0.88283316698088787"/>
          <c:w val="0.71223556810710953"/>
          <c:h val="9.7700195926213568E-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V11 2D on Aug'25</a:t>
            </a:r>
          </a:p>
        </c:rich>
      </c:tx>
      <c:layout/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1257786870273115E-2"/>
          <c:y val="0.10337631558431434"/>
          <c:w val="0.9014495791809304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SP!$A$52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SP!$DB$46:$EF$46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SP!$DB$52:$EF$52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9-4BA7-99E2-0B0AD3A2E188}"/>
            </c:ext>
          </c:extLst>
        </c:ser>
        <c:ser>
          <c:idx val="1"/>
          <c:order val="1"/>
          <c:tx>
            <c:strRef>
              <c:f>SP!$A$53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SP!$DB$46:$EF$46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SP!$DB$53:$EF$53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F9-4BA7-99E2-0B0AD3A2E188}"/>
            </c:ext>
          </c:extLst>
        </c:ser>
        <c:ser>
          <c:idx val="2"/>
          <c:order val="2"/>
          <c:tx>
            <c:strRef>
              <c:f>SP!$A$54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SP!$DB$46:$EF$46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SP!$DB$54:$EF$54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F9-4BA7-99E2-0B0AD3A2E188}"/>
            </c:ext>
          </c:extLst>
        </c:ser>
        <c:ser>
          <c:idx val="3"/>
          <c:order val="3"/>
          <c:tx>
            <c:strRef>
              <c:f>SP!$A$55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SP!$DB$46:$EF$46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SP!$DB$55:$EF$55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F9-4BA7-99E2-0B0AD3A2E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79152"/>
        <c:axId val="-1364669360"/>
      </c:barChart>
      <c:lineChart>
        <c:grouping val="standard"/>
        <c:varyColors val="0"/>
        <c:ser>
          <c:idx val="4"/>
          <c:order val="4"/>
          <c:tx>
            <c:strRef>
              <c:f>SP!$A$50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SP!$DB$46:$EF$46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SP!$DB$50:$EF$50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F9-4BA7-99E2-0B0AD3A2E188}"/>
            </c:ext>
          </c:extLst>
        </c:ser>
        <c:ser>
          <c:idx val="5"/>
          <c:order val="5"/>
          <c:tx>
            <c:strRef>
              <c:f>SP!$A$224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SP!$DB$224:$EF$224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F9-4BA7-99E2-0B0AD3A2E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76432"/>
        <c:axId val="-1364675888"/>
      </c:lineChart>
      <c:catAx>
        <c:axId val="-136467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9360"/>
        <c:crosses val="autoZero"/>
        <c:auto val="1"/>
        <c:lblAlgn val="ctr"/>
        <c:lblOffset val="100"/>
        <c:noMultiLvlLbl val="0"/>
      </c:catAx>
      <c:valAx>
        <c:axId val="-13646693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9152"/>
        <c:crosses val="autoZero"/>
        <c:crossBetween val="between"/>
      </c:valAx>
      <c:catAx>
        <c:axId val="-136467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4675888"/>
        <c:crosses val="autoZero"/>
        <c:auto val="1"/>
        <c:lblAlgn val="ctr"/>
        <c:lblOffset val="100"/>
        <c:noMultiLvlLbl val="0"/>
      </c:catAx>
      <c:valAx>
        <c:axId val="-136467588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643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707477878279E-2"/>
          <c:y val="0.88283316698088787"/>
          <c:w val="0.8897542339509632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All SP on Jan'23-</a:t>
            </a:r>
            <a:r>
              <a:rPr lang="en-US" baseline="0"/>
              <a:t> Aug'25 </a:t>
            </a:r>
            <a:endParaRPr lang="en-US"/>
          </a:p>
        </c:rich>
      </c:tx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7418122712126238E-2"/>
          <c:y val="0.10337631558431434"/>
          <c:w val="0.92028710567443617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SP!$A$220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SP!$N$214:$DA$214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SP!$N$220:$DA$220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21</c:v>
                </c:pt>
                <c:pt idx="7">
                  <c:v>322</c:v>
                </c:pt>
                <c:pt idx="8">
                  <c:v>420</c:v>
                </c:pt>
                <c:pt idx="9">
                  <c:v>465</c:v>
                </c:pt>
                <c:pt idx="10">
                  <c:v>504</c:v>
                </c:pt>
                <c:pt idx="11">
                  <c:v>895</c:v>
                </c:pt>
                <c:pt idx="12">
                  <c:v>600</c:v>
                </c:pt>
                <c:pt idx="13">
                  <c:v>657</c:v>
                </c:pt>
                <c:pt idx="14">
                  <c:v>655</c:v>
                </c:pt>
                <c:pt idx="15">
                  <c:v>527</c:v>
                </c:pt>
                <c:pt idx="16">
                  <c:v>768</c:v>
                </c:pt>
                <c:pt idx="17">
                  <c:v>381</c:v>
                </c:pt>
                <c:pt idx="18">
                  <c:v>395</c:v>
                </c:pt>
                <c:pt idx="19">
                  <c:v>421</c:v>
                </c:pt>
                <c:pt idx="20">
                  <c:v>841</c:v>
                </c:pt>
                <c:pt idx="21">
                  <c:v>943</c:v>
                </c:pt>
                <c:pt idx="22">
                  <c:v>526</c:v>
                </c:pt>
                <c:pt idx="23">
                  <c:v>134</c:v>
                </c:pt>
                <c:pt idx="24">
                  <c:v>471</c:v>
                </c:pt>
                <c:pt idx="25">
                  <c:v>796</c:v>
                </c:pt>
                <c:pt idx="26">
                  <c:v>774</c:v>
                </c:pt>
                <c:pt idx="27">
                  <c:v>783</c:v>
                </c:pt>
                <c:pt idx="28">
                  <c:v>1049</c:v>
                </c:pt>
                <c:pt idx="29">
                  <c:v>659</c:v>
                </c:pt>
                <c:pt idx="30">
                  <c:v>895</c:v>
                </c:pt>
                <c:pt idx="31">
                  <c:v>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B-4409-81FD-94F1BAC3F2DF}"/>
            </c:ext>
          </c:extLst>
        </c:ser>
        <c:ser>
          <c:idx val="1"/>
          <c:order val="1"/>
          <c:tx>
            <c:strRef>
              <c:f>SP!$A$221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SP!$N$214:$DA$214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SP!$N$221:$DA$221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</c:v>
                </c:pt>
                <c:pt idx="14">
                  <c:v>0</c:v>
                </c:pt>
                <c:pt idx="15">
                  <c:v>15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43</c:v>
                </c:pt>
                <c:pt idx="25">
                  <c:v>3</c:v>
                </c:pt>
                <c:pt idx="26">
                  <c:v>0</c:v>
                </c:pt>
                <c:pt idx="27">
                  <c:v>3</c:v>
                </c:pt>
                <c:pt idx="28">
                  <c:v>1</c:v>
                </c:pt>
                <c:pt idx="29">
                  <c:v>5</c:v>
                </c:pt>
                <c:pt idx="30">
                  <c:v>1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B-4409-81FD-94F1BAC3F2DF}"/>
            </c:ext>
          </c:extLst>
        </c:ser>
        <c:ser>
          <c:idx val="2"/>
          <c:order val="2"/>
          <c:tx>
            <c:strRef>
              <c:f>SP!$A$222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SP!$N$214:$DA$214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SP!$N$222:$DA$222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0B-4409-81FD-94F1BAC3F2DF}"/>
            </c:ext>
          </c:extLst>
        </c:ser>
        <c:ser>
          <c:idx val="3"/>
          <c:order val="3"/>
          <c:tx>
            <c:strRef>
              <c:f>SP!$A$223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SP!$N$214:$DA$214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SP!$N$223:$DA$223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9</c:v>
                </c:pt>
                <c:pt idx="8">
                  <c:v>1</c:v>
                </c:pt>
                <c:pt idx="9">
                  <c:v>8</c:v>
                </c:pt>
                <c:pt idx="10">
                  <c:v>20</c:v>
                </c:pt>
                <c:pt idx="11">
                  <c:v>11</c:v>
                </c:pt>
                <c:pt idx="12">
                  <c:v>10</c:v>
                </c:pt>
                <c:pt idx="13">
                  <c:v>16</c:v>
                </c:pt>
                <c:pt idx="14">
                  <c:v>2</c:v>
                </c:pt>
                <c:pt idx="15">
                  <c:v>8</c:v>
                </c:pt>
                <c:pt idx="16">
                  <c:v>22</c:v>
                </c:pt>
                <c:pt idx="17">
                  <c:v>6</c:v>
                </c:pt>
                <c:pt idx="18">
                  <c:v>0</c:v>
                </c:pt>
                <c:pt idx="19">
                  <c:v>43</c:v>
                </c:pt>
                <c:pt idx="20">
                  <c:v>6</c:v>
                </c:pt>
                <c:pt idx="21">
                  <c:v>21</c:v>
                </c:pt>
                <c:pt idx="22">
                  <c:v>18</c:v>
                </c:pt>
                <c:pt idx="23">
                  <c:v>1</c:v>
                </c:pt>
                <c:pt idx="24">
                  <c:v>7</c:v>
                </c:pt>
                <c:pt idx="25">
                  <c:v>7</c:v>
                </c:pt>
                <c:pt idx="26">
                  <c:v>21</c:v>
                </c:pt>
                <c:pt idx="27">
                  <c:v>10</c:v>
                </c:pt>
                <c:pt idx="28">
                  <c:v>6</c:v>
                </c:pt>
                <c:pt idx="29">
                  <c:v>4</c:v>
                </c:pt>
                <c:pt idx="30">
                  <c:v>2</c:v>
                </c:pt>
                <c:pt idx="3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0B-4409-81FD-94F1BAC3F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4675344"/>
        <c:axId val="-1364670448"/>
      </c:barChart>
      <c:lineChart>
        <c:grouping val="standard"/>
        <c:varyColors val="0"/>
        <c:ser>
          <c:idx val="4"/>
          <c:order val="4"/>
          <c:tx>
            <c:strRef>
              <c:f>SP!$A$218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SP!$N$214:$DA$214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SP!$N$218:$DA$218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1.0917030567685589E-3</c:v>
                </c:pt>
                <c:pt idx="6">
                  <c:v>4.6476254858881188E-4</c:v>
                </c:pt>
                <c:pt idx="7">
                  <c:v>8.7756164738409979E-4</c:v>
                </c:pt>
                <c:pt idx="8">
                  <c:v>8.6615177612548301E-4</c:v>
                </c:pt>
                <c:pt idx="9">
                  <c:v>8.0136214622741409E-4</c:v>
                </c:pt>
                <c:pt idx="10">
                  <c:v>7.9591229168059002E-4</c:v>
                </c:pt>
                <c:pt idx="11">
                  <c:v>1.3782800707699656E-3</c:v>
                </c:pt>
                <c:pt idx="12">
                  <c:v>1.0848513842525818E-3</c:v>
                </c:pt>
                <c:pt idx="13">
                  <c:v>2.1227391427495385E-3</c:v>
                </c:pt>
                <c:pt idx="14">
                  <c:v>1.9248273742919592E-3</c:v>
                </c:pt>
                <c:pt idx="15">
                  <c:v>1.3682545052889257E-3</c:v>
                </c:pt>
                <c:pt idx="16">
                  <c:v>1.7045920414971065E-3</c:v>
                </c:pt>
                <c:pt idx="17">
                  <c:v>9.3856406973021739E-4</c:v>
                </c:pt>
                <c:pt idx="18">
                  <c:v>8.6088529520737529E-4</c:v>
                </c:pt>
                <c:pt idx="19">
                  <c:v>9.6391436294588815E-4</c:v>
                </c:pt>
                <c:pt idx="20">
                  <c:v>1.665925818113157E-3</c:v>
                </c:pt>
                <c:pt idx="21">
                  <c:v>2.1156728783466149E-3</c:v>
                </c:pt>
                <c:pt idx="22">
                  <c:v>9.8218525386058382E-4</c:v>
                </c:pt>
                <c:pt idx="23">
                  <c:v>3.4659108413691119E-4</c:v>
                </c:pt>
                <c:pt idx="24">
                  <c:v>1.5252604799447277E-3</c:v>
                </c:pt>
                <c:pt idx="25">
                  <c:v>1.3786261631089218E-3</c:v>
                </c:pt>
                <c:pt idx="26">
                  <c:v>1.4051323563981245E-3</c:v>
                </c:pt>
                <c:pt idx="27">
                  <c:v>1.7755966986393041E-3</c:v>
                </c:pt>
                <c:pt idx="28">
                  <c:v>2.4411613085179424E-3</c:v>
                </c:pt>
                <c:pt idx="29">
                  <c:v>1.6187778227438284E-3</c:v>
                </c:pt>
                <c:pt idx="30">
                  <c:v>1.7029733763438413E-3</c:v>
                </c:pt>
                <c:pt idx="31">
                  <c:v>1.6181642659998383E-3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0B-4409-81FD-94F1BAC3F2DF}"/>
            </c:ext>
          </c:extLst>
        </c:ser>
        <c:ser>
          <c:idx val="5"/>
          <c:order val="5"/>
          <c:tx>
            <c:strRef>
              <c:f>SP!$A$224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SP!$Z$224:$DA$224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0B-4409-81FD-94F1BAC3F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4669904"/>
        <c:axId val="-1361029200"/>
      </c:lineChart>
      <c:catAx>
        <c:axId val="-136467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0448"/>
        <c:crosses val="autoZero"/>
        <c:auto val="1"/>
        <c:lblAlgn val="ctr"/>
        <c:lblOffset val="100"/>
        <c:noMultiLvlLbl val="0"/>
      </c:catAx>
      <c:valAx>
        <c:axId val="-136467044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75344"/>
        <c:crosses val="autoZero"/>
        <c:crossBetween val="between"/>
      </c:valAx>
      <c:catAx>
        <c:axId val="-1364669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1029200"/>
        <c:crosses val="autoZero"/>
        <c:auto val="1"/>
        <c:lblAlgn val="ctr"/>
        <c:lblOffset val="100"/>
        <c:noMultiLvlLbl val="0"/>
      </c:catAx>
      <c:valAx>
        <c:axId val="-136102920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466990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5788346101106552E-2"/>
          <c:y val="0.88283316698088787"/>
          <c:w val="0.89661726444374612"/>
          <c:h val="0.1171668472339965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All SP 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7353292102386454"/>
          <c:y val="1.8779209392807188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4707576238312043E-2"/>
          <c:y val="0.10337631558431434"/>
          <c:w val="0.9051192399625664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SP!$A$220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SP!$DB$220:$EF$220</c:f>
              <c:numCache>
                <c:formatCode>_-* #,##0_-;\-* #,##0_-;_-* "-"??_-;_-@_-</c:formatCode>
                <c:ptCount val="31"/>
                <c:pt idx="0">
                  <c:v>168</c:v>
                </c:pt>
                <c:pt idx="1">
                  <c:v>36</c:v>
                </c:pt>
                <c:pt idx="2">
                  <c:v>0</c:v>
                </c:pt>
                <c:pt idx="3">
                  <c:v>5</c:v>
                </c:pt>
                <c:pt idx="4">
                  <c:v>20</c:v>
                </c:pt>
                <c:pt idx="5">
                  <c:v>17</c:v>
                </c:pt>
                <c:pt idx="6">
                  <c:v>7</c:v>
                </c:pt>
                <c:pt idx="7">
                  <c:v>12</c:v>
                </c:pt>
                <c:pt idx="8">
                  <c:v>17</c:v>
                </c:pt>
                <c:pt idx="9">
                  <c:v>0</c:v>
                </c:pt>
                <c:pt idx="10">
                  <c:v>45</c:v>
                </c:pt>
                <c:pt idx="11">
                  <c:v>22</c:v>
                </c:pt>
                <c:pt idx="12">
                  <c:v>35</c:v>
                </c:pt>
                <c:pt idx="13">
                  <c:v>67</c:v>
                </c:pt>
                <c:pt idx="14">
                  <c:v>31</c:v>
                </c:pt>
                <c:pt idx="15">
                  <c:v>42</c:v>
                </c:pt>
                <c:pt idx="16">
                  <c:v>0</c:v>
                </c:pt>
                <c:pt idx="17">
                  <c:v>20</c:v>
                </c:pt>
                <c:pt idx="18">
                  <c:v>22</c:v>
                </c:pt>
                <c:pt idx="19">
                  <c:v>55</c:v>
                </c:pt>
                <c:pt idx="20">
                  <c:v>16</c:v>
                </c:pt>
                <c:pt idx="21">
                  <c:v>14</c:v>
                </c:pt>
                <c:pt idx="22">
                  <c:v>59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4-45D6-ABBC-11BA692F38B1}"/>
            </c:ext>
          </c:extLst>
        </c:ser>
        <c:ser>
          <c:idx val="1"/>
          <c:order val="1"/>
          <c:tx>
            <c:strRef>
              <c:f>SP!$A$221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SP!$DB$221:$EF$221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4-45D6-ABBC-11BA692F38B1}"/>
            </c:ext>
          </c:extLst>
        </c:ser>
        <c:ser>
          <c:idx val="2"/>
          <c:order val="2"/>
          <c:tx>
            <c:strRef>
              <c:f>SP!$A$222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SP!$DB$222:$EF$222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D4-45D6-ABBC-11BA692F38B1}"/>
            </c:ext>
          </c:extLst>
        </c:ser>
        <c:ser>
          <c:idx val="3"/>
          <c:order val="3"/>
          <c:tx>
            <c:strRef>
              <c:f>SP!$A$223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SP!$DB$223:$EF$223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</c:v>
                </c:pt>
                <c:pt idx="13">
                  <c:v>21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D4-45D6-ABBC-11BA692F3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1036816"/>
        <c:axId val="-1361043344"/>
      </c:barChart>
      <c:lineChart>
        <c:grouping val="standard"/>
        <c:varyColors val="0"/>
        <c:ser>
          <c:idx val="4"/>
          <c:order val="4"/>
          <c:tx>
            <c:strRef>
              <c:f>SP!$A$218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SP!$DB$214:$EF$214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SP!$DB$218:$EF$218</c:f>
              <c:numCache>
                <c:formatCode>0.00%</c:formatCode>
                <c:ptCount val="31"/>
                <c:pt idx="0">
                  <c:v>3.9160839160839161E-3</c:v>
                </c:pt>
                <c:pt idx="1">
                  <c:v>1.7639276789651625E-3</c:v>
                </c:pt>
                <c:pt idx="2">
                  <c:v>0</c:v>
                </c:pt>
                <c:pt idx="3">
                  <c:v>2.6102845210127906E-4</c:v>
                </c:pt>
                <c:pt idx="4">
                  <c:v>9.6760816476984752E-4</c:v>
                </c:pt>
                <c:pt idx="5">
                  <c:v>1.0946907498631637E-3</c:v>
                </c:pt>
                <c:pt idx="6">
                  <c:v>3.5556458576725756E-4</c:v>
                </c:pt>
                <c:pt idx="7">
                  <c:v>5.6686664462185271E-4</c:v>
                </c:pt>
                <c:pt idx="8">
                  <c:v>8.550447641082386E-4</c:v>
                </c:pt>
                <c:pt idx="9">
                  <c:v>0</c:v>
                </c:pt>
                <c:pt idx="10">
                  <c:v>2.0022246941045607E-3</c:v>
                </c:pt>
                <c:pt idx="11">
                  <c:v>1.0842779694430753E-3</c:v>
                </c:pt>
                <c:pt idx="12">
                  <c:v>3.4838250977603982E-3</c:v>
                </c:pt>
                <c:pt idx="13">
                  <c:v>4.9388259063867998E-3</c:v>
                </c:pt>
                <c:pt idx="14">
                  <c:v>1.3600070193910678E-3</c:v>
                </c:pt>
                <c:pt idx="15">
                  <c:v>1.5345829222843362E-3</c:v>
                </c:pt>
                <c:pt idx="16">
                  <c:v>0</c:v>
                </c:pt>
                <c:pt idx="17">
                  <c:v>6.4381136327056174E-4</c:v>
                </c:pt>
                <c:pt idx="18">
                  <c:v>1.1441647597254005E-3</c:v>
                </c:pt>
                <c:pt idx="19">
                  <c:v>1.9015350573917853E-3</c:v>
                </c:pt>
                <c:pt idx="20">
                  <c:v>6.3668921607640272E-4</c:v>
                </c:pt>
                <c:pt idx="21">
                  <c:v>5.7670126874279125E-4</c:v>
                </c:pt>
                <c:pt idx="22">
                  <c:v>2.5501383125864454E-3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D4-45D6-ABBC-11BA692F38B1}"/>
            </c:ext>
          </c:extLst>
        </c:ser>
        <c:ser>
          <c:idx val="5"/>
          <c:order val="5"/>
          <c:tx>
            <c:strRef>
              <c:f>SP!$A$224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SP!$DB$224:$EF$224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D4-45D6-ABBC-11BA692F3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1028112"/>
        <c:axId val="-1361038992"/>
      </c:lineChart>
      <c:catAx>
        <c:axId val="-136103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43344"/>
        <c:crosses val="autoZero"/>
        <c:auto val="1"/>
        <c:lblAlgn val="ctr"/>
        <c:lblOffset val="100"/>
        <c:noMultiLvlLbl val="0"/>
      </c:catAx>
      <c:valAx>
        <c:axId val="-136104334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6816"/>
        <c:crosses val="autoZero"/>
        <c:crossBetween val="between"/>
      </c:valAx>
      <c:catAx>
        <c:axId val="-1361028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1038992"/>
        <c:crosses val="autoZero"/>
        <c:auto val="1"/>
        <c:lblAlgn val="ctr"/>
        <c:lblOffset val="100"/>
        <c:noMultiLvlLbl val="0"/>
      </c:catAx>
      <c:valAx>
        <c:axId val="-136103899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2811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586599735931714E-2"/>
          <c:y val="0.88283316698088787"/>
          <c:w val="0.876722042527463"/>
          <c:h val="0.1171668472339965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 V11 4D on Aug'25</a:t>
            </a:r>
          </a:p>
        </c:rich>
      </c:tx>
      <c:layout>
        <c:manualLayout>
          <c:xMode val="edge"/>
          <c:yMode val="edge"/>
          <c:x val="0.36258908985708138"/>
          <c:y val="1.5336691706533009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SP!$A$108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SP!$DB$18:$EF$18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SP!$DB$108:$EF$108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8-4DC7-86CC-232CD63EC401}"/>
            </c:ext>
          </c:extLst>
        </c:ser>
        <c:ser>
          <c:idx val="1"/>
          <c:order val="1"/>
          <c:tx>
            <c:strRef>
              <c:f>SP!$A$109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SP!$DB$18:$EF$18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SP!$DB$109:$EF$109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8-4DC7-86CC-232CD63EC401}"/>
            </c:ext>
          </c:extLst>
        </c:ser>
        <c:ser>
          <c:idx val="2"/>
          <c:order val="2"/>
          <c:tx>
            <c:strRef>
              <c:f>SP!$A$110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SP!$DB$18:$EF$18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SP!$DB$110:$EF$110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28-4DC7-86CC-232CD63EC401}"/>
            </c:ext>
          </c:extLst>
        </c:ser>
        <c:ser>
          <c:idx val="3"/>
          <c:order val="3"/>
          <c:tx>
            <c:strRef>
              <c:f>SP!$A$111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SP!$DB$18:$EF$18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SP!$DB$111:$EF$111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28-4DC7-86CC-232CD63EC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1031920"/>
        <c:axId val="-1361035184"/>
      </c:barChart>
      <c:lineChart>
        <c:grouping val="standard"/>
        <c:varyColors val="0"/>
        <c:ser>
          <c:idx val="4"/>
          <c:order val="4"/>
          <c:tx>
            <c:strRef>
              <c:f>SP!$A$106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SP!$DB$102:$EF$102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SP!$DB$106:$EF$106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1.8259281801582471E-3</c:v>
                </c:pt>
                <c:pt idx="22">
                  <c:v>3.1261493196027951E-3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28-4DC7-86CC-232CD63EC401}"/>
            </c:ext>
          </c:extLst>
        </c:ser>
        <c:ser>
          <c:idx val="5"/>
          <c:order val="5"/>
          <c:tx>
            <c:strRef>
              <c:f>SP!$A$224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SP!$DB$224:$EF$224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28-4DC7-86CC-232CD63EC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1038448"/>
        <c:axId val="-1361037904"/>
      </c:lineChart>
      <c:catAx>
        <c:axId val="-1361031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5184"/>
        <c:crosses val="autoZero"/>
        <c:auto val="1"/>
        <c:lblAlgn val="ctr"/>
        <c:lblOffset val="100"/>
        <c:noMultiLvlLbl val="0"/>
      </c:catAx>
      <c:valAx>
        <c:axId val="-13610351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1920"/>
        <c:crosses val="autoZero"/>
        <c:crossBetween val="between"/>
      </c:valAx>
      <c:catAx>
        <c:axId val="-1361038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1037904"/>
        <c:crosses val="autoZero"/>
        <c:auto val="1"/>
        <c:lblAlgn val="ctr"/>
        <c:lblOffset val="100"/>
        <c:noMultiLvlLbl val="0"/>
      </c:catAx>
      <c:valAx>
        <c:axId val="-136103790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8448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7.1740740366375885E-2"/>
          <c:y val="0.88283316698088787"/>
          <c:w val="0.88919163211107499"/>
          <c:h val="0.117166923298879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CMR3 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635631303198274"/>
          <c:y val="7.673859752055793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SP!$A$164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SP!$DB$158:$EF$158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SP!$DB$164:$EF$164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D-4F36-A838-8C33AF8768DD}"/>
            </c:ext>
          </c:extLst>
        </c:ser>
        <c:ser>
          <c:idx val="1"/>
          <c:order val="1"/>
          <c:tx>
            <c:strRef>
              <c:f>SP!$A$165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SP!$DB$158:$EF$158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SP!$DB$165:$EF$165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8D-4F36-A838-8C33AF8768DD}"/>
            </c:ext>
          </c:extLst>
        </c:ser>
        <c:ser>
          <c:idx val="2"/>
          <c:order val="2"/>
          <c:tx>
            <c:strRef>
              <c:f>SP!$A$166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SP!$DB$158:$EF$158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SP!$DB$166:$EF$166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8D-4F36-A838-8C33AF8768DD}"/>
            </c:ext>
          </c:extLst>
        </c:ser>
        <c:ser>
          <c:idx val="3"/>
          <c:order val="3"/>
          <c:tx>
            <c:strRef>
              <c:f>SP!$A$167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SP!$DB$158:$EF$158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SP!$DB$167:$EF$167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8D-4F36-A838-8C33AF87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1041168"/>
        <c:axId val="-1361042800"/>
      </c:barChart>
      <c:lineChart>
        <c:grouping val="standard"/>
        <c:varyColors val="0"/>
        <c:ser>
          <c:idx val="4"/>
          <c:order val="4"/>
          <c:tx>
            <c:strRef>
              <c:f>SP!$A$162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SP!$DB$214:$EF$214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SP!$DB$162:$EF$162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8D-4F36-A838-8C33AF8768DD}"/>
            </c:ext>
          </c:extLst>
        </c:ser>
        <c:ser>
          <c:idx val="5"/>
          <c:order val="5"/>
          <c:tx>
            <c:strRef>
              <c:f>SP!$A$224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SP!$DB$214:$EF$214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SP!$DB$224:$EF$224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8D-4F36-A838-8C33AF87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1042256"/>
        <c:axId val="-1361030832"/>
      </c:lineChart>
      <c:catAx>
        <c:axId val="-1361041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42800"/>
        <c:crosses val="autoZero"/>
        <c:auto val="1"/>
        <c:lblAlgn val="ctr"/>
        <c:lblOffset val="100"/>
        <c:noMultiLvlLbl val="0"/>
      </c:catAx>
      <c:valAx>
        <c:axId val="-13610428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41168"/>
        <c:crosses val="autoZero"/>
        <c:crossBetween val="between"/>
      </c:valAx>
      <c:catAx>
        <c:axId val="-1361042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1030832"/>
        <c:crosses val="autoZero"/>
        <c:auto val="1"/>
        <c:lblAlgn val="ctr"/>
        <c:lblOffset val="100"/>
        <c:noMultiLvlLbl val="0"/>
      </c:catAx>
      <c:valAx>
        <c:axId val="-136103083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42256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7.1740829693585556E-2"/>
          <c:y val="0.88283316698088787"/>
          <c:w val="0.82195711186065612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CMR4 on Jan'23-Aug'</a:t>
            </a:r>
            <a:r>
              <a:rPr lang="en-US" baseline="0"/>
              <a:t>25 </a:t>
            </a:r>
            <a:endParaRPr lang="en-US"/>
          </a:p>
        </c:rich>
      </c:tx>
      <c:layout>
        <c:manualLayout>
          <c:xMode val="edge"/>
          <c:yMode val="edge"/>
          <c:x val="0.32173450678581983"/>
          <c:y val="2.1827909691065385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5776758429501218E-2"/>
          <c:y val="0.10337631558431434"/>
          <c:w val="0.91105036110269066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SP!$A$192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SP!$Z$192:$DA$192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4</c:v>
                </c:pt>
                <c:pt idx="8">
                  <c:v>72</c:v>
                </c:pt>
                <c:pt idx="9">
                  <c:v>85</c:v>
                </c:pt>
                <c:pt idx="10">
                  <c:v>132</c:v>
                </c:pt>
                <c:pt idx="11">
                  <c:v>383</c:v>
                </c:pt>
                <c:pt idx="12">
                  <c:v>270</c:v>
                </c:pt>
                <c:pt idx="13">
                  <c:v>412</c:v>
                </c:pt>
                <c:pt idx="14">
                  <c:v>326</c:v>
                </c:pt>
                <c:pt idx="15">
                  <c:v>313</c:v>
                </c:pt>
                <c:pt idx="16">
                  <c:v>286</c:v>
                </c:pt>
                <c:pt idx="17">
                  <c:v>166</c:v>
                </c:pt>
                <c:pt idx="18">
                  <c:v>142</c:v>
                </c:pt>
                <c:pt idx="19">
                  <c:v>211</c:v>
                </c:pt>
                <c:pt idx="20">
                  <c:v>200</c:v>
                </c:pt>
                <c:pt idx="21">
                  <c:v>492</c:v>
                </c:pt>
                <c:pt idx="22">
                  <c:v>211</c:v>
                </c:pt>
                <c:pt idx="23">
                  <c:v>57</c:v>
                </c:pt>
                <c:pt idx="24">
                  <c:v>10</c:v>
                </c:pt>
                <c:pt idx="25">
                  <c:v>268</c:v>
                </c:pt>
                <c:pt idx="26">
                  <c:v>326</c:v>
                </c:pt>
                <c:pt idx="27">
                  <c:v>291</c:v>
                </c:pt>
                <c:pt idx="28">
                  <c:v>493</c:v>
                </c:pt>
                <c:pt idx="29">
                  <c:v>356</c:v>
                </c:pt>
                <c:pt idx="30">
                  <c:v>272</c:v>
                </c:pt>
                <c:pt idx="31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F-4A30-BEA2-FB933B2B52D5}"/>
            </c:ext>
          </c:extLst>
        </c:ser>
        <c:ser>
          <c:idx val="1"/>
          <c:order val="1"/>
          <c:tx>
            <c:strRef>
              <c:f>SP!$A$193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SP!$Z$193:$DA$193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</c:v>
                </c:pt>
                <c:pt idx="14">
                  <c:v>0</c:v>
                </c:pt>
                <c:pt idx="15">
                  <c:v>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F-4A30-BEA2-FB933B2B52D5}"/>
            </c:ext>
          </c:extLst>
        </c:ser>
        <c:ser>
          <c:idx val="2"/>
          <c:order val="2"/>
          <c:tx>
            <c:strRef>
              <c:f>SP!$A$194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SP!$Z$194:$DA$194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F-4A30-BEA2-FB933B2B52D5}"/>
            </c:ext>
          </c:extLst>
        </c:ser>
        <c:ser>
          <c:idx val="3"/>
          <c:order val="3"/>
          <c:tx>
            <c:strRef>
              <c:f>SP!$A$195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SP!$Z$195:$DA$195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7</c:v>
                </c:pt>
                <c:pt idx="11">
                  <c:v>4</c:v>
                </c:pt>
                <c:pt idx="12">
                  <c:v>6</c:v>
                </c:pt>
                <c:pt idx="13">
                  <c:v>14</c:v>
                </c:pt>
                <c:pt idx="14">
                  <c:v>1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22</c:v>
                </c:pt>
                <c:pt idx="20">
                  <c:v>1</c:v>
                </c:pt>
                <c:pt idx="21">
                  <c:v>16</c:v>
                </c:pt>
                <c:pt idx="22">
                  <c:v>10</c:v>
                </c:pt>
                <c:pt idx="23">
                  <c:v>1</c:v>
                </c:pt>
                <c:pt idx="24">
                  <c:v>0</c:v>
                </c:pt>
                <c:pt idx="25">
                  <c:v>5</c:v>
                </c:pt>
                <c:pt idx="26">
                  <c:v>14</c:v>
                </c:pt>
                <c:pt idx="27">
                  <c:v>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EF-4A30-BEA2-FB933B2B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1039536"/>
        <c:axId val="-1361034640"/>
      </c:barChart>
      <c:lineChart>
        <c:grouping val="standard"/>
        <c:varyColors val="0"/>
        <c:ser>
          <c:idx val="4"/>
          <c:order val="4"/>
          <c:tx>
            <c:strRef>
              <c:f>SP!$A$190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SP!$Z$158:$DA$158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SP!$Z$190:$DA$190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2.2222222222222222E-3</c:v>
                </c:pt>
                <c:pt idx="6">
                  <c:v>1.8823883743693999E-4</c:v>
                </c:pt>
                <c:pt idx="7">
                  <c:v>1.4842851311736984E-4</c:v>
                </c:pt>
                <c:pt idx="8">
                  <c:v>8.0040020010005008E-4</c:v>
                </c:pt>
                <c:pt idx="9">
                  <c:v>7.0680090404766794E-4</c:v>
                </c:pt>
                <c:pt idx="10">
                  <c:v>6.4222811573043056E-4</c:v>
                </c:pt>
                <c:pt idx="11">
                  <c:v>1.203425564863705E-3</c:v>
                </c:pt>
                <c:pt idx="12">
                  <c:v>9.4739226845527008E-4</c:v>
                </c:pt>
                <c:pt idx="13">
                  <c:v>2.1472150374158392E-3</c:v>
                </c:pt>
                <c:pt idx="14">
                  <c:v>2.09558964894067E-3</c:v>
                </c:pt>
                <c:pt idx="15">
                  <c:v>1.8480924842343494E-3</c:v>
                </c:pt>
                <c:pt idx="16">
                  <c:v>1.8845454188533065E-3</c:v>
                </c:pt>
                <c:pt idx="17">
                  <c:v>1.071728820520719E-3</c:v>
                </c:pt>
                <c:pt idx="18">
                  <c:v>1.1674943269641858E-3</c:v>
                </c:pt>
                <c:pt idx="19">
                  <c:v>1.5656708193901275E-3</c:v>
                </c:pt>
                <c:pt idx="20">
                  <c:v>1.2309991303389228E-3</c:v>
                </c:pt>
                <c:pt idx="21">
                  <c:v>2.7045588853810074E-3</c:v>
                </c:pt>
                <c:pt idx="22">
                  <c:v>1.0161853963582858E-3</c:v>
                </c:pt>
                <c:pt idx="23">
                  <c:v>4.2973149190919327E-4</c:v>
                </c:pt>
                <c:pt idx="24">
                  <c:v>2.8706760442084113E-4</c:v>
                </c:pt>
                <c:pt idx="25">
                  <c:v>2.456206645253583E-3</c:v>
                </c:pt>
                <c:pt idx="26">
                  <c:v>2.738622633910592E-3</c:v>
                </c:pt>
                <c:pt idx="27">
                  <c:v>2.0909199346061283E-3</c:v>
                </c:pt>
                <c:pt idx="28">
                  <c:v>2.1609348563613891E-3</c:v>
                </c:pt>
                <c:pt idx="29">
                  <c:v>2.5692098957882277E-3</c:v>
                </c:pt>
                <c:pt idx="30">
                  <c:v>2.2711521922463532E-3</c:v>
                </c:pt>
                <c:pt idx="31">
                  <c:v>1.9160830753509061E-3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EF-4A30-BEA2-FB933B2B52D5}"/>
            </c:ext>
          </c:extLst>
        </c:ser>
        <c:ser>
          <c:idx val="5"/>
          <c:order val="5"/>
          <c:tx>
            <c:strRef>
              <c:f>SP!$A$196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SP!$Z$196:$DA$196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EF-4A30-BEA2-FB933B2B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1037360"/>
        <c:axId val="-1361035728"/>
      </c:lineChart>
      <c:catAx>
        <c:axId val="-1361039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4640"/>
        <c:crosses val="autoZero"/>
        <c:auto val="1"/>
        <c:lblAlgn val="ctr"/>
        <c:lblOffset val="100"/>
        <c:noMultiLvlLbl val="0"/>
      </c:catAx>
      <c:valAx>
        <c:axId val="-136103464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9536"/>
        <c:crosses val="autoZero"/>
        <c:crossBetween val="between"/>
      </c:valAx>
      <c:catAx>
        <c:axId val="-1361037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1035728"/>
        <c:crosses val="autoZero"/>
        <c:auto val="1"/>
        <c:lblAlgn val="ctr"/>
        <c:lblOffset val="100"/>
        <c:noMultiLvlLbl val="0"/>
      </c:catAx>
      <c:valAx>
        <c:axId val="-1361035728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62401580965364"/>
              <c:y val="0.3471879813472015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7360"/>
        <c:crosses val="max"/>
        <c:crossBetween val="between"/>
        <c:majorUnit val="2.0000000000000005E-3"/>
        <c:minorUnit val="2.0000000000000005E-3"/>
      </c:valAx>
    </c:plotArea>
    <c:legend>
      <c:legendPos val="r"/>
      <c:layout>
        <c:manualLayout>
          <c:xMode val="edge"/>
          <c:yMode val="edge"/>
          <c:x val="2.4630776114817812E-2"/>
          <c:y val="0.88283316698088787"/>
          <c:w val="0.89684370001652836"/>
          <c:h val="0.1171668550040017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CMR4 on Aug'25</a:t>
            </a:r>
          </a:p>
        </c:rich>
      </c:tx>
      <c:layout>
        <c:manualLayout>
          <c:xMode val="edge"/>
          <c:yMode val="edge"/>
          <c:x val="0.3635631303198274"/>
          <c:y val="7.673859752055793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SP!$A$192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SP!$DB$192:$EF$192</c:f>
              <c:numCache>
                <c:formatCode>_-* #,##0_-;\-* #,##0_-;_-* "-"??_-;_-@_-</c:formatCode>
                <c:ptCount val="31"/>
                <c:pt idx="0">
                  <c:v>19</c:v>
                </c:pt>
                <c:pt idx="1">
                  <c:v>16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33</c:v>
                </c:pt>
                <c:pt idx="11">
                  <c:v>0</c:v>
                </c:pt>
                <c:pt idx="12">
                  <c:v>31</c:v>
                </c:pt>
                <c:pt idx="13">
                  <c:v>34</c:v>
                </c:pt>
                <c:pt idx="14">
                  <c:v>9</c:v>
                </c:pt>
                <c:pt idx="15">
                  <c:v>18</c:v>
                </c:pt>
                <c:pt idx="16">
                  <c:v>0</c:v>
                </c:pt>
                <c:pt idx="17">
                  <c:v>2</c:v>
                </c:pt>
                <c:pt idx="18">
                  <c:v>4</c:v>
                </c:pt>
                <c:pt idx="19">
                  <c:v>17</c:v>
                </c:pt>
                <c:pt idx="20">
                  <c:v>1</c:v>
                </c:pt>
                <c:pt idx="21">
                  <c:v>2</c:v>
                </c:pt>
                <c:pt idx="22">
                  <c:v>25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SP!$DB$186:$EF$186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D55-4B6E-9E2D-E7D086FBD502}"/>
            </c:ext>
          </c:extLst>
        </c:ser>
        <c:ser>
          <c:idx val="1"/>
          <c:order val="1"/>
          <c:tx>
            <c:strRef>
              <c:f>SP!$A$193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SP!$DB$193:$EF$193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SP!$DB$186:$EF$186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BD55-4B6E-9E2D-E7D086FBD502}"/>
            </c:ext>
          </c:extLst>
        </c:ser>
        <c:ser>
          <c:idx val="2"/>
          <c:order val="2"/>
          <c:tx>
            <c:strRef>
              <c:f>SP!$A$194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SP!$DB$194:$EF$194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SP!$DB$186:$EF$186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BD55-4B6E-9E2D-E7D086FBD502}"/>
            </c:ext>
          </c:extLst>
        </c:ser>
        <c:ser>
          <c:idx val="3"/>
          <c:order val="3"/>
          <c:tx>
            <c:strRef>
              <c:f>SP!$A$195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SP!$DB$195:$EF$195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</c:v>
                </c:pt>
                <c:pt idx="13">
                  <c:v>21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SP!$DB$186:$EF$186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BD55-4B6E-9E2D-E7D086FBD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1034096"/>
        <c:axId val="-1361030288"/>
      </c:barChart>
      <c:lineChart>
        <c:grouping val="standard"/>
        <c:varyColors val="0"/>
        <c:ser>
          <c:idx val="4"/>
          <c:order val="4"/>
          <c:tx>
            <c:strRef>
              <c:f>SP!$A$190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SP!$DB$190:$EF$190</c:f>
              <c:numCache>
                <c:formatCode>0.00%</c:formatCode>
                <c:ptCount val="31"/>
                <c:pt idx="0">
                  <c:v>1.9882796149016326E-3</c:v>
                </c:pt>
                <c:pt idx="1">
                  <c:v>2.9613177864149546E-3</c:v>
                </c:pt>
                <c:pt idx="2">
                  <c:v>0</c:v>
                </c:pt>
                <c:pt idx="3">
                  <c:v>1.9841269841269841E-4</c:v>
                </c:pt>
                <c:pt idx="4">
                  <c:v>2.0648358455502787E-4</c:v>
                </c:pt>
                <c:pt idx="5">
                  <c:v>8.6760367863959742E-4</c:v>
                </c:pt>
                <c:pt idx="6">
                  <c:v>0</c:v>
                </c:pt>
                <c:pt idx="7">
                  <c:v>3.4548281223009154E-4</c:v>
                </c:pt>
                <c:pt idx="8">
                  <c:v>0</c:v>
                </c:pt>
                <c:pt idx="9">
                  <c:v>0</c:v>
                </c:pt>
                <c:pt idx="10">
                  <c:v>5.685733976567884E-3</c:v>
                </c:pt>
                <c:pt idx="11">
                  <c:v>0</c:v>
                </c:pt>
                <c:pt idx="12">
                  <c:v>6.587615283267457E-3</c:v>
                </c:pt>
                <c:pt idx="13">
                  <c:v>9.4942171586397377E-3</c:v>
                </c:pt>
                <c:pt idx="14">
                  <c:v>1.5701325889741801E-3</c:v>
                </c:pt>
                <c:pt idx="15">
                  <c:v>1.6741071428571428E-3</c:v>
                </c:pt>
                <c:pt idx="16">
                  <c:v>0</c:v>
                </c:pt>
                <c:pt idx="17">
                  <c:v>1.7661603673613564E-4</c:v>
                </c:pt>
                <c:pt idx="18">
                  <c:v>5.2198877724128926E-4</c:v>
                </c:pt>
                <c:pt idx="19">
                  <c:v>1.6107636914913777E-3</c:v>
                </c:pt>
                <c:pt idx="20">
                  <c:v>1.224889759921607E-4</c:v>
                </c:pt>
                <c:pt idx="21">
                  <c:v>3.28893274132544E-4</c:v>
                </c:pt>
                <c:pt idx="22">
                  <c:v>4.4193035177655998E-3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SP!$DB$186:$EF$186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4-BD55-4B6E-9E2D-E7D086FBD502}"/>
            </c:ext>
          </c:extLst>
        </c:ser>
        <c:ser>
          <c:idx val="5"/>
          <c:order val="5"/>
          <c:tx>
            <c:strRef>
              <c:f>SP!$A$196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SP!$DB$196:$EF$196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55-4B6E-9E2D-E7D086FBD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1033008"/>
        <c:axId val="-1361036272"/>
      </c:lineChart>
      <c:catAx>
        <c:axId val="-136103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0288"/>
        <c:crosses val="autoZero"/>
        <c:auto val="1"/>
        <c:lblAlgn val="ctr"/>
        <c:lblOffset val="100"/>
        <c:noMultiLvlLbl val="0"/>
      </c:catAx>
      <c:valAx>
        <c:axId val="-13610302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4096"/>
        <c:crosses val="autoZero"/>
        <c:crossBetween val="between"/>
      </c:valAx>
      <c:catAx>
        <c:axId val="-1361033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1036272"/>
        <c:crosses val="autoZero"/>
        <c:auto val="1"/>
        <c:lblAlgn val="ctr"/>
        <c:lblOffset val="100"/>
        <c:noMultiLvlLbl val="0"/>
      </c:catAx>
      <c:valAx>
        <c:axId val="-136103627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3008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2986272465282471E-2"/>
          <c:y val="0.88283316698088787"/>
          <c:w val="0.90132048020369293"/>
          <c:h val="0.1171668472339965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V11-4D on Jan'23-Aug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2941499641318156"/>
          <c:y val="1.3973962835078613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4558657920284785E-2"/>
          <c:y val="0.10337631558431434"/>
          <c:w val="0.91745024293926292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SP!$A$108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SP!$AX$108:$DA$108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166</c:v>
                </c:pt>
                <c:pt idx="8">
                  <c:v>105</c:v>
                </c:pt>
                <c:pt idx="9">
                  <c:v>193</c:v>
                </c:pt>
                <c:pt idx="10">
                  <c:v>148</c:v>
                </c:pt>
                <c:pt idx="11">
                  <c:v>276</c:v>
                </c:pt>
                <c:pt idx="12">
                  <c:v>218</c:v>
                </c:pt>
                <c:pt idx="13">
                  <c:v>191</c:v>
                </c:pt>
                <c:pt idx="14">
                  <c:v>209</c:v>
                </c:pt>
                <c:pt idx="15">
                  <c:v>171</c:v>
                </c:pt>
                <c:pt idx="16">
                  <c:v>343</c:v>
                </c:pt>
                <c:pt idx="17">
                  <c:v>161</c:v>
                </c:pt>
                <c:pt idx="18">
                  <c:v>158</c:v>
                </c:pt>
                <c:pt idx="19">
                  <c:v>132</c:v>
                </c:pt>
                <c:pt idx="20">
                  <c:v>202</c:v>
                </c:pt>
                <c:pt idx="21">
                  <c:v>334</c:v>
                </c:pt>
                <c:pt idx="22">
                  <c:v>175</c:v>
                </c:pt>
                <c:pt idx="23">
                  <c:v>77</c:v>
                </c:pt>
                <c:pt idx="24">
                  <c:v>62</c:v>
                </c:pt>
                <c:pt idx="25">
                  <c:v>182</c:v>
                </c:pt>
                <c:pt idx="26">
                  <c:v>306</c:v>
                </c:pt>
                <c:pt idx="27">
                  <c:v>279</c:v>
                </c:pt>
                <c:pt idx="28">
                  <c:v>205</c:v>
                </c:pt>
                <c:pt idx="29">
                  <c:v>166</c:v>
                </c:pt>
                <c:pt idx="30">
                  <c:v>100</c:v>
                </c:pt>
                <c:pt idx="3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F-4703-9974-5F22925F3089}"/>
            </c:ext>
          </c:extLst>
        </c:ser>
        <c:ser>
          <c:idx val="1"/>
          <c:order val="1"/>
          <c:tx>
            <c:strRef>
              <c:f>SP!$A$109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SP!$AX$109:$DA$109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FF-4703-9974-5F22925F3089}"/>
            </c:ext>
          </c:extLst>
        </c:ser>
        <c:ser>
          <c:idx val="2"/>
          <c:order val="2"/>
          <c:tx>
            <c:strRef>
              <c:f>SP!$A$110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SP!$AX$110:$DA$110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FF-4703-9974-5F22925F3089}"/>
            </c:ext>
          </c:extLst>
        </c:ser>
        <c:ser>
          <c:idx val="3"/>
          <c:order val="3"/>
          <c:tx>
            <c:strRef>
              <c:f>SP!$A$111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SP!$AX$111:$DA$111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17</c:v>
                </c:pt>
                <c:pt idx="17">
                  <c:v>3</c:v>
                </c:pt>
                <c:pt idx="18">
                  <c:v>0</c:v>
                </c:pt>
                <c:pt idx="19">
                  <c:v>20</c:v>
                </c:pt>
                <c:pt idx="20">
                  <c:v>3</c:v>
                </c:pt>
                <c:pt idx="21">
                  <c:v>4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5</c:v>
                </c:pt>
                <c:pt idx="27">
                  <c:v>1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FF-4703-9974-5F22925F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1033552"/>
        <c:axId val="-1361040624"/>
      </c:barChart>
      <c:lineChart>
        <c:grouping val="standard"/>
        <c:varyColors val="0"/>
        <c:ser>
          <c:idx val="4"/>
          <c:order val="4"/>
          <c:tx>
            <c:strRef>
              <c:f>SP!$A$106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SP!$AX$106:$DA$106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3.9560874295321927E-4</c:v>
                </c:pt>
                <c:pt idx="7">
                  <c:v>1.1786284670158383E-3</c:v>
                </c:pt>
                <c:pt idx="8">
                  <c:v>6.0952602095608506E-4</c:v>
                </c:pt>
                <c:pt idx="9">
                  <c:v>1.2637777835682832E-3</c:v>
                </c:pt>
                <c:pt idx="10">
                  <c:v>1.1808129623547443E-3</c:v>
                </c:pt>
                <c:pt idx="11">
                  <c:v>1.2764987462958741E-3</c:v>
                </c:pt>
                <c:pt idx="12">
                  <c:v>1.161636428918411E-3</c:v>
                </c:pt>
                <c:pt idx="13">
                  <c:v>2.0654044750430291E-3</c:v>
                </c:pt>
                <c:pt idx="14">
                  <c:v>1.5217912046104638E-3</c:v>
                </c:pt>
                <c:pt idx="15">
                  <c:v>1.2937997684026935E-3</c:v>
                </c:pt>
                <c:pt idx="16">
                  <c:v>2.2800539612770837E-3</c:v>
                </c:pt>
                <c:pt idx="17">
                  <c:v>1.2898861911391111E-3</c:v>
                </c:pt>
                <c:pt idx="18">
                  <c:v>1.3435945405842085E-3</c:v>
                </c:pt>
                <c:pt idx="19">
                  <c:v>1.2339164671023258E-3</c:v>
                </c:pt>
                <c:pt idx="20">
                  <c:v>1.3301755182818025E-3</c:v>
                </c:pt>
                <c:pt idx="21">
                  <c:v>1.8124296208912006E-3</c:v>
                </c:pt>
                <c:pt idx="22">
                  <c:v>8.4772457752742367E-4</c:v>
                </c:pt>
                <c:pt idx="23">
                  <c:v>3.0249935178710332E-4</c:v>
                </c:pt>
                <c:pt idx="24">
                  <c:v>7.7891404306640875E-4</c:v>
                </c:pt>
                <c:pt idx="25">
                  <c:v>7.1007085519870594E-4</c:v>
                </c:pt>
                <c:pt idx="26">
                  <c:v>1.1410331670090989E-3</c:v>
                </c:pt>
                <c:pt idx="27">
                  <c:v>1.5781404995941924E-3</c:v>
                </c:pt>
                <c:pt idx="28">
                  <c:v>2.0383526943856247E-3</c:v>
                </c:pt>
                <c:pt idx="29">
                  <c:v>1.3296721453355258E-3</c:v>
                </c:pt>
                <c:pt idx="30">
                  <c:v>2.848597065945022E-3</c:v>
                </c:pt>
                <c:pt idx="31">
                  <c:v>2.7847396268448898E-3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FF-4703-9974-5F22925F3089}"/>
            </c:ext>
          </c:extLst>
        </c:ser>
        <c:ser>
          <c:idx val="5"/>
          <c:order val="5"/>
          <c:tx>
            <c:strRef>
              <c:f>'FDB Fan Motor'!#REF!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FF-4703-9974-5F22925F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1032464"/>
        <c:axId val="-1361031376"/>
      </c:lineChart>
      <c:catAx>
        <c:axId val="-136103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40624"/>
        <c:crosses val="autoZero"/>
        <c:auto val="1"/>
        <c:lblAlgn val="ctr"/>
        <c:lblOffset val="100"/>
        <c:noMultiLvlLbl val="0"/>
      </c:catAx>
      <c:valAx>
        <c:axId val="-136104062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7.1651328694287194E-3"/>
              <c:y val="0.35167969913635844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3552"/>
        <c:crosses val="autoZero"/>
        <c:crossBetween val="between"/>
      </c:valAx>
      <c:catAx>
        <c:axId val="-1361032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1031376"/>
        <c:crosses val="autoZero"/>
        <c:auto val="1"/>
        <c:lblAlgn val="ctr"/>
        <c:lblOffset val="100"/>
        <c:noMultiLvlLbl val="0"/>
      </c:catAx>
      <c:valAx>
        <c:axId val="-136103137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859577161443734"/>
              <c:y val="0.34711375258388516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3246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27890401668185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V11-2D</a:t>
            </a:r>
            <a:r>
              <a:rPr lang="en-US" baseline="0"/>
              <a:t> </a:t>
            </a:r>
            <a:r>
              <a:rPr lang="en-US"/>
              <a:t>on Jan'23</a:t>
            </a:r>
            <a:r>
              <a:rPr lang="en-US" baseline="0"/>
              <a:t> -Aug'25 </a:t>
            </a:r>
            <a:endParaRPr lang="en-US"/>
          </a:p>
        </c:rich>
      </c:tx>
      <c:layout>
        <c:manualLayout>
          <c:xMode val="edge"/>
          <c:yMode val="edge"/>
          <c:x val="0.2941499641318156"/>
          <c:y val="1.3973962835078613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4558657920284785E-2"/>
          <c:y val="0.10337631558431434"/>
          <c:w val="0.9145166133016294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SP!$A$164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SP!$BV$164:$DA$164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A-4826-BD6C-DD26D4EF16AC}"/>
            </c:ext>
          </c:extLst>
        </c:ser>
        <c:ser>
          <c:idx val="1"/>
          <c:order val="1"/>
          <c:tx>
            <c:strRef>
              <c:f>SP!$A$165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SP!$BV$165:$DA$165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1A-4826-BD6C-DD26D4EF16AC}"/>
            </c:ext>
          </c:extLst>
        </c:ser>
        <c:ser>
          <c:idx val="2"/>
          <c:order val="2"/>
          <c:tx>
            <c:strRef>
              <c:f>SP!$A$166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SP!$BV$166:$DA$166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1A-4826-BD6C-DD26D4EF16AC}"/>
            </c:ext>
          </c:extLst>
        </c:ser>
        <c:ser>
          <c:idx val="3"/>
          <c:order val="3"/>
          <c:tx>
            <c:strRef>
              <c:f>SP!$A$167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SP!$BV$167:$DA$167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1A-4826-BD6C-DD26D4EF1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1029744"/>
        <c:axId val="-1361040080"/>
      </c:barChart>
      <c:lineChart>
        <c:grouping val="standard"/>
        <c:varyColors val="0"/>
        <c:ser>
          <c:idx val="4"/>
          <c:order val="4"/>
          <c:tx>
            <c:strRef>
              <c:f>SP!$A$162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SP!$BV$162:$DA$162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1.0080645161290322E-2</c:v>
                </c:pt>
                <c:pt idx="7">
                  <c:v>1.7903915652664037E-3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1A-4826-BD6C-DD26D4EF16AC}"/>
            </c:ext>
          </c:extLst>
        </c:ser>
        <c:ser>
          <c:idx val="5"/>
          <c:order val="5"/>
          <c:tx>
            <c:strRef>
              <c:f>SP!$A$224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SP!$BV$224:$DA$224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1A-4826-BD6C-DD26D4EF1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1028656"/>
        <c:axId val="-1361041712"/>
      </c:lineChart>
      <c:catAx>
        <c:axId val="-136102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40080"/>
        <c:crosses val="autoZero"/>
        <c:auto val="1"/>
        <c:lblAlgn val="ctr"/>
        <c:lblOffset val="100"/>
        <c:noMultiLvlLbl val="0"/>
      </c:catAx>
      <c:valAx>
        <c:axId val="-136104008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7.1651328694287194E-3"/>
              <c:y val="0.35167969913635844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29744"/>
        <c:crosses val="autoZero"/>
        <c:crossBetween val="between"/>
      </c:valAx>
      <c:catAx>
        <c:axId val="-1361028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61041712"/>
        <c:crosses val="autoZero"/>
        <c:auto val="1"/>
        <c:lblAlgn val="ctr"/>
        <c:lblOffset val="100"/>
        <c:noMultiLvlLbl val="0"/>
      </c:catAx>
      <c:valAx>
        <c:axId val="-136104171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859577161443734"/>
              <c:y val="0.34711375258388516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610286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27890401668185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CMR3 on Jan'23-Aug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32173450678581983"/>
          <c:y val="2.1827909691065385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5776758429501218E-2"/>
          <c:y val="0.10337631558431434"/>
          <c:w val="0.91105036110269066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SP!$A$164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SP!$AX$164:$DA$164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F-4A30-BEA2-FB933B2B52D5}"/>
            </c:ext>
          </c:extLst>
        </c:ser>
        <c:ser>
          <c:idx val="1"/>
          <c:order val="1"/>
          <c:tx>
            <c:strRef>
              <c:f>SP!$A$165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SP!$AY$165:$DA$165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F-4A30-BEA2-FB933B2B52D5}"/>
            </c:ext>
          </c:extLst>
        </c:ser>
        <c:ser>
          <c:idx val="2"/>
          <c:order val="2"/>
          <c:tx>
            <c:strRef>
              <c:f>SP!$A$166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SP!$AX$166:$DA$166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F-4A30-BEA2-FB933B2B52D5}"/>
            </c:ext>
          </c:extLst>
        </c:ser>
        <c:ser>
          <c:idx val="3"/>
          <c:order val="3"/>
          <c:tx>
            <c:strRef>
              <c:f>SP!$A$167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SP!$AX$167:$DA$167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EF-4A30-BEA2-FB933B2B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695280"/>
        <c:axId val="-1357712144"/>
      </c:barChart>
      <c:lineChart>
        <c:grouping val="standard"/>
        <c:varyColors val="0"/>
        <c:ser>
          <c:idx val="4"/>
          <c:order val="4"/>
          <c:tx>
            <c:strRef>
              <c:f>SP!$A$162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SP!$Z$158:$DA$158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SP!$AX$162:$DA$162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1.0080645161290322E-2</c:v>
                </c:pt>
                <c:pt idx="7">
                  <c:v>1.7903915652664037E-3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EF-4A30-BEA2-FB933B2B52D5}"/>
            </c:ext>
          </c:extLst>
        </c:ser>
        <c:ser>
          <c:idx val="5"/>
          <c:order val="5"/>
          <c:tx>
            <c:strRef>
              <c:f>SP!$A$196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SP!$Z$196:$DA$196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EF-4A30-BEA2-FB933B2B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19216"/>
        <c:axId val="-1357703984"/>
      </c:lineChart>
      <c:catAx>
        <c:axId val="-135769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2144"/>
        <c:crosses val="autoZero"/>
        <c:auto val="1"/>
        <c:lblAlgn val="ctr"/>
        <c:lblOffset val="100"/>
        <c:noMultiLvlLbl val="0"/>
      </c:catAx>
      <c:valAx>
        <c:axId val="-135771214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5280"/>
        <c:crosses val="autoZero"/>
        <c:crossBetween val="between"/>
      </c:valAx>
      <c:catAx>
        <c:axId val="-1357719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703984"/>
        <c:crosses val="autoZero"/>
        <c:auto val="1"/>
        <c:lblAlgn val="ctr"/>
        <c:lblOffset val="100"/>
        <c:noMultiLvlLbl val="0"/>
      </c:catAx>
      <c:valAx>
        <c:axId val="-135770398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62401580965364"/>
              <c:y val="0.3471879813472015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9216"/>
        <c:crosses val="max"/>
        <c:crossBetween val="between"/>
        <c:majorUnit val="2.0000000000000005E-3"/>
        <c:minorUnit val="2.0000000000000005E-3"/>
      </c:valAx>
    </c:plotArea>
    <c:legend>
      <c:legendPos val="r"/>
      <c:layout>
        <c:manualLayout>
          <c:xMode val="edge"/>
          <c:yMode val="edge"/>
          <c:x val="2.4630776114817812E-2"/>
          <c:y val="0.88283316698088787"/>
          <c:w val="0.89684370001652836"/>
          <c:h val="0.1171668550040017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V15CMR-2D 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635631303198274"/>
          <c:y val="7.673859752055793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SP!$A$136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SP!$DB$158:$EF$158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SP!$DB$136:$EF$136</c:f>
              <c:numCache>
                <c:formatCode>_-* #,##0_-;\-* #,##0_-;_-* "-"??_-;_-@_-</c:formatCode>
                <c:ptCount val="31"/>
                <c:pt idx="0">
                  <c:v>47</c:v>
                </c:pt>
                <c:pt idx="1">
                  <c:v>20</c:v>
                </c:pt>
                <c:pt idx="2">
                  <c:v>0</c:v>
                </c:pt>
                <c:pt idx="3">
                  <c:v>4</c:v>
                </c:pt>
                <c:pt idx="4">
                  <c:v>19</c:v>
                </c:pt>
                <c:pt idx="5">
                  <c:v>12</c:v>
                </c:pt>
                <c:pt idx="6">
                  <c:v>7</c:v>
                </c:pt>
                <c:pt idx="7">
                  <c:v>10</c:v>
                </c:pt>
                <c:pt idx="8">
                  <c:v>17</c:v>
                </c:pt>
                <c:pt idx="9">
                  <c:v>0</c:v>
                </c:pt>
                <c:pt idx="10">
                  <c:v>12</c:v>
                </c:pt>
                <c:pt idx="11">
                  <c:v>22</c:v>
                </c:pt>
                <c:pt idx="12">
                  <c:v>4</c:v>
                </c:pt>
                <c:pt idx="13">
                  <c:v>33</c:v>
                </c:pt>
                <c:pt idx="14">
                  <c:v>22</c:v>
                </c:pt>
                <c:pt idx="15">
                  <c:v>24</c:v>
                </c:pt>
                <c:pt idx="16">
                  <c:v>0</c:v>
                </c:pt>
                <c:pt idx="17">
                  <c:v>18</c:v>
                </c:pt>
                <c:pt idx="18">
                  <c:v>18</c:v>
                </c:pt>
                <c:pt idx="19">
                  <c:v>38</c:v>
                </c:pt>
                <c:pt idx="20">
                  <c:v>15</c:v>
                </c:pt>
                <c:pt idx="21">
                  <c:v>9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D-4F36-A838-8C33AF8768DD}"/>
            </c:ext>
          </c:extLst>
        </c:ser>
        <c:ser>
          <c:idx val="1"/>
          <c:order val="1"/>
          <c:tx>
            <c:strRef>
              <c:f>SP!$A$137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SP!$DB$158:$EF$158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SP!$DB$137:$EF$137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8D-4F36-A838-8C33AF8768DD}"/>
            </c:ext>
          </c:extLst>
        </c:ser>
        <c:ser>
          <c:idx val="2"/>
          <c:order val="2"/>
          <c:tx>
            <c:strRef>
              <c:f>SP!$A$138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SP!$DB$158:$EF$158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SP!$DB$138:$EF$138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8D-4F36-A838-8C33AF8768DD}"/>
            </c:ext>
          </c:extLst>
        </c:ser>
        <c:ser>
          <c:idx val="3"/>
          <c:order val="3"/>
          <c:tx>
            <c:strRef>
              <c:f>SP!$A$139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SP!$DB$158:$EF$158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SP!$DB$139:$EF$139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8D-4F36-A838-8C33AF87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711056"/>
        <c:axId val="-1357695824"/>
      </c:barChart>
      <c:lineChart>
        <c:grouping val="standard"/>
        <c:varyColors val="0"/>
        <c:ser>
          <c:idx val="4"/>
          <c:order val="4"/>
          <c:tx>
            <c:strRef>
              <c:f>SP!$A$134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SP!$DB$214:$EF$214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SP!$DB$134:$EF$134</c:f>
              <c:numCache>
                <c:formatCode>0.00%</c:formatCode>
                <c:ptCount val="31"/>
                <c:pt idx="0">
                  <c:v>1.4222168426786092E-3</c:v>
                </c:pt>
                <c:pt idx="1">
                  <c:v>1.3328002132480341E-3</c:v>
                </c:pt>
                <c:pt idx="2">
                  <c:v>0</c:v>
                </c:pt>
                <c:pt idx="3">
                  <c:v>2.8338646829613885E-4</c:v>
                </c:pt>
                <c:pt idx="4">
                  <c:v>1.1862396204033216E-3</c:v>
                </c:pt>
                <c:pt idx="5">
                  <c:v>1.16073681554378E-3</c:v>
                </c:pt>
                <c:pt idx="6">
                  <c:v>4.6391410961627678E-4</c:v>
                </c:pt>
                <c:pt idx="7">
                  <c:v>6.5019505851755528E-4</c:v>
                </c:pt>
                <c:pt idx="8">
                  <c:v>1.070798689846309E-3</c:v>
                </c:pt>
                <c:pt idx="9">
                  <c:v>0</c:v>
                </c:pt>
                <c:pt idx="10">
                  <c:v>7.1981284865934854E-4</c:v>
                </c:pt>
                <c:pt idx="11">
                  <c:v>1.3310745401742497E-3</c:v>
                </c:pt>
                <c:pt idx="12">
                  <c:v>5.5294442908487699E-4</c:v>
                </c:pt>
                <c:pt idx="13">
                  <c:v>2.7442827442827442E-3</c:v>
                </c:pt>
                <c:pt idx="14">
                  <c:v>1.2894150744344156E-3</c:v>
                </c:pt>
                <c:pt idx="15">
                  <c:v>1.4635038721873285E-3</c:v>
                </c:pt>
                <c:pt idx="16">
                  <c:v>0</c:v>
                </c:pt>
                <c:pt idx="17">
                  <c:v>9.1775862948044668E-4</c:v>
                </c:pt>
                <c:pt idx="18">
                  <c:v>1.285255265976437E-3</c:v>
                </c:pt>
                <c:pt idx="19">
                  <c:v>2.0685900925421882E-3</c:v>
                </c:pt>
                <c:pt idx="20">
                  <c:v>8.9434772239446693E-4</c:v>
                </c:pt>
                <c:pt idx="21">
                  <c:v>6.5345240688303205E-4</c:v>
                </c:pt>
                <c:pt idx="22">
                  <c:v>1.4118428701935055E-3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8D-4F36-A838-8C33AF8768DD}"/>
            </c:ext>
          </c:extLst>
        </c:ser>
        <c:ser>
          <c:idx val="5"/>
          <c:order val="5"/>
          <c:tx>
            <c:strRef>
              <c:f>SP!$A$224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SP!$DB$214:$EF$214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SP!$DB$224:$EF$224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8D-4F36-A838-8C33AF87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21392"/>
        <c:axId val="-1357719760"/>
      </c:lineChart>
      <c:catAx>
        <c:axId val="-135771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5824"/>
        <c:crosses val="autoZero"/>
        <c:auto val="1"/>
        <c:lblAlgn val="ctr"/>
        <c:lblOffset val="100"/>
        <c:noMultiLvlLbl val="0"/>
      </c:catAx>
      <c:valAx>
        <c:axId val="-135769582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1056"/>
        <c:crosses val="autoZero"/>
        <c:crossBetween val="between"/>
      </c:valAx>
      <c:catAx>
        <c:axId val="-1357721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719760"/>
        <c:crosses val="autoZero"/>
        <c:auto val="1"/>
        <c:lblAlgn val="ctr"/>
        <c:lblOffset val="100"/>
        <c:noMultiLvlLbl val="0"/>
      </c:catAx>
      <c:valAx>
        <c:axId val="-135771976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21392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7.1740829693585556E-2"/>
          <c:y val="0.88283316698088787"/>
          <c:w val="0.82195711186065612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 V15CMR-2D on Jan'23-Aug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32173450678581983"/>
          <c:y val="2.1827909691065385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5776758429501218E-2"/>
          <c:y val="0.10337631558431434"/>
          <c:w val="0.91105036110269066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SP!$A$136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SP!$BJ$136:$DA$136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84</c:v>
                </c:pt>
                <c:pt idx="24">
                  <c:v>399</c:v>
                </c:pt>
                <c:pt idx="25">
                  <c:v>346</c:v>
                </c:pt>
                <c:pt idx="26">
                  <c:v>141</c:v>
                </c:pt>
                <c:pt idx="27">
                  <c:v>213</c:v>
                </c:pt>
                <c:pt idx="28">
                  <c:v>325</c:v>
                </c:pt>
                <c:pt idx="29">
                  <c:v>132</c:v>
                </c:pt>
                <c:pt idx="30">
                  <c:v>523</c:v>
                </c:pt>
                <c:pt idx="31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F-4A30-BEA2-FB933B2B52D5}"/>
            </c:ext>
          </c:extLst>
        </c:ser>
        <c:ser>
          <c:idx val="1"/>
          <c:order val="1"/>
          <c:tx>
            <c:strRef>
              <c:f>SP!$A$137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SP!$BJ$137:$DA$137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43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4</c:v>
                </c:pt>
                <c:pt idx="30">
                  <c:v>1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F-4A30-BEA2-FB933B2B52D5}"/>
            </c:ext>
          </c:extLst>
        </c:ser>
        <c:ser>
          <c:idx val="2"/>
          <c:order val="2"/>
          <c:tx>
            <c:strRef>
              <c:f>SP!$A$138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SP!$BJ$138:$DA$138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F-4A30-BEA2-FB933B2B52D5}"/>
            </c:ext>
          </c:extLst>
        </c:ser>
        <c:ser>
          <c:idx val="3"/>
          <c:order val="3"/>
          <c:tx>
            <c:strRef>
              <c:f>SP!$A$139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SP!$Z$186:$DA$186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SP!$BJ$139:$DA$139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7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EF-4A30-BEA2-FB933B2B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720304"/>
        <c:axId val="-1357690384"/>
      </c:barChart>
      <c:lineChart>
        <c:grouping val="standard"/>
        <c:varyColors val="0"/>
        <c:ser>
          <c:idx val="4"/>
          <c:order val="4"/>
          <c:tx>
            <c:strRef>
              <c:f>SP!$A$134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SP!$BJ$130:$DA$130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SP!$BJ$134:$DA$134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6.2584383438343838E-4</c:v>
                </c:pt>
                <c:pt idx="24">
                  <c:v>1.9766848046207761E-3</c:v>
                </c:pt>
                <c:pt idx="25">
                  <c:v>1.6465292020995627E-3</c:v>
                </c:pt>
                <c:pt idx="26">
                  <c:v>9.0469110808844466E-4</c:v>
                </c:pt>
                <c:pt idx="27">
                  <c:v>1.7037905431809301E-3</c:v>
                </c:pt>
                <c:pt idx="28">
                  <c:v>3.2336616288584584E-3</c:v>
                </c:pt>
                <c:pt idx="29">
                  <c:v>1.0081823495032144E-3</c:v>
                </c:pt>
                <c:pt idx="30">
                  <c:v>1.4174535420169879E-3</c:v>
                </c:pt>
                <c:pt idx="31">
                  <c:v>1.1677288902273383E-3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EF-4A30-BEA2-FB933B2B52D5}"/>
            </c:ext>
          </c:extLst>
        </c:ser>
        <c:ser>
          <c:idx val="5"/>
          <c:order val="5"/>
          <c:tx>
            <c:strRef>
              <c:f>SP!$A$196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SP!$BJ$130:$DA$130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SP!$Z$196:$DA$196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EF-4A30-BEA2-FB933B2B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692560"/>
        <c:axId val="-1357696912"/>
      </c:lineChart>
      <c:catAx>
        <c:axId val="-135772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0384"/>
        <c:crosses val="autoZero"/>
        <c:auto val="1"/>
        <c:lblAlgn val="ctr"/>
        <c:lblOffset val="100"/>
        <c:noMultiLvlLbl val="0"/>
      </c:catAx>
      <c:valAx>
        <c:axId val="-13576903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20304"/>
        <c:crosses val="autoZero"/>
        <c:crossBetween val="between"/>
      </c:valAx>
      <c:catAx>
        <c:axId val="-1357692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696912"/>
        <c:crosses val="autoZero"/>
        <c:auto val="1"/>
        <c:lblAlgn val="ctr"/>
        <c:lblOffset val="100"/>
        <c:noMultiLvlLbl val="0"/>
      </c:catAx>
      <c:valAx>
        <c:axId val="-135769691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62401580965364"/>
              <c:y val="0.3471879813472015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2560"/>
        <c:crosses val="max"/>
        <c:crossBetween val="between"/>
        <c:majorUnit val="2.0000000000000005E-3"/>
        <c:minorUnit val="2.0000000000000005E-3"/>
      </c:valAx>
    </c:plotArea>
    <c:legend>
      <c:legendPos val="r"/>
      <c:layout>
        <c:manualLayout>
          <c:xMode val="edge"/>
          <c:yMode val="edge"/>
          <c:x val="2.4630776114817812E-2"/>
          <c:y val="0.88283316698088787"/>
          <c:w val="0.89684370001652836"/>
          <c:h val="0.1171668550040017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 VR Vader on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35023106160282452"/>
          <c:y val="7.6738597520557787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SP!$A$80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SP!$DB$80:$EF$80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EFD-4877-8157-39EC3728AE6D}"/>
            </c:ext>
          </c:extLst>
        </c:ser>
        <c:ser>
          <c:idx val="1"/>
          <c:order val="1"/>
          <c:tx>
            <c:strRef>
              <c:f>SP!$A$81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SP!$DB$81:$EF$81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EFD-4877-8157-39EC3728AE6D}"/>
            </c:ext>
          </c:extLst>
        </c:ser>
        <c:ser>
          <c:idx val="2"/>
          <c:order val="2"/>
          <c:tx>
            <c:strRef>
              <c:f>SP!$A$26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SP!$DB$82:$EF$82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9EFD-4877-8157-39EC3728AE6D}"/>
            </c:ext>
          </c:extLst>
        </c:ser>
        <c:ser>
          <c:idx val="3"/>
          <c:order val="3"/>
          <c:tx>
            <c:strRef>
              <c:f>SP!$A$83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SP!$DB$83:$EF$83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9EFD-4877-8157-39EC3728A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708880"/>
        <c:axId val="-1357712688"/>
      </c:barChart>
      <c:lineChart>
        <c:grouping val="standard"/>
        <c:varyColors val="0"/>
        <c:ser>
          <c:idx val="4"/>
          <c:order val="4"/>
          <c:tx>
            <c:strRef>
              <c:f>SP!$A$78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SP!$DB$78:$EF$78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3.787878787878788E-3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9EFD-4877-8157-39EC3728AE6D}"/>
            </c:ext>
          </c:extLst>
        </c:ser>
        <c:ser>
          <c:idx val="5"/>
          <c:order val="5"/>
          <c:tx>
            <c:strRef>
              <c:f>SP!$A$84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SP!$DB$84:$EF$84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FD-4877-8157-39EC3728A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02896"/>
        <c:axId val="-1357718128"/>
      </c:lineChart>
      <c:catAx>
        <c:axId val="-135770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2688"/>
        <c:crosses val="autoZero"/>
        <c:auto val="1"/>
        <c:lblAlgn val="ctr"/>
        <c:lblOffset val="100"/>
        <c:noMultiLvlLbl val="0"/>
      </c:catAx>
      <c:valAx>
        <c:axId val="-1357712688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8880"/>
        <c:crosses val="autoZero"/>
        <c:crossBetween val="between"/>
      </c:valAx>
      <c:catAx>
        <c:axId val="-135770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718128"/>
        <c:crosses val="autoZero"/>
        <c:auto val="1"/>
        <c:lblAlgn val="ctr"/>
        <c:lblOffset val="100"/>
        <c:noMultiLvlLbl val="0"/>
      </c:catAx>
      <c:valAx>
        <c:axId val="-135771812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2896"/>
        <c:crosses val="max"/>
        <c:crossBetween val="between"/>
        <c:majorUnit val="2.0000000000000005E-3"/>
        <c:minorUnit val="2.0000000000000005E-3"/>
      </c:valAx>
    </c:plotArea>
    <c:legend>
      <c:legendPos val="r"/>
      <c:layout>
        <c:manualLayout>
          <c:xMode val="edge"/>
          <c:yMode val="edge"/>
          <c:x val="5.6298468211826554E-2"/>
          <c:y val="0.88283315276600349"/>
          <c:w val="0.90444358327577157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VR Vader on Jan'23-	Aug'</a:t>
            </a:r>
            <a:r>
              <a:rPr lang="en-US" baseline="0"/>
              <a:t>25</a:t>
            </a:r>
            <a:endParaRPr lang="en-US"/>
          </a:p>
        </c:rich>
      </c:tx>
      <c:layout>
        <c:manualLayout>
          <c:xMode val="edge"/>
          <c:yMode val="edge"/>
          <c:x val="0.29414998260275554"/>
          <c:y val="6.3001161048587299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598701089279527E-2"/>
          <c:y val="0.10337631558431434"/>
          <c:w val="0.9321596174341731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SP!$A$80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SP!$BV$80:$DA$80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52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2-4B15-ABA2-8A2AE9F5C256}"/>
            </c:ext>
          </c:extLst>
        </c:ser>
        <c:ser>
          <c:idx val="1"/>
          <c:order val="1"/>
          <c:tx>
            <c:strRef>
              <c:f>SP!$A$81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SP!$BV$81:$DA$81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2-4B15-ABA2-8A2AE9F5C256}"/>
            </c:ext>
          </c:extLst>
        </c:ser>
        <c:ser>
          <c:idx val="2"/>
          <c:order val="2"/>
          <c:tx>
            <c:strRef>
              <c:f>SP!$A$82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SP!$BV$82:$DA$82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2-4B15-ABA2-8A2AE9F5C256}"/>
            </c:ext>
          </c:extLst>
        </c:ser>
        <c:ser>
          <c:idx val="3"/>
          <c:order val="3"/>
          <c:tx>
            <c:strRef>
              <c:f>SP!$A$83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SP!$BV$83:$DA$83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0</c:v>
                </c:pt>
                <c:pt idx="30">
                  <c:v>0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32-4B15-ABA2-8A2AE9F5C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692016"/>
        <c:axId val="-1357689296"/>
      </c:barChart>
      <c:lineChart>
        <c:grouping val="standard"/>
        <c:varyColors val="0"/>
        <c:ser>
          <c:idx val="4"/>
          <c:order val="4"/>
          <c:tx>
            <c:strRef>
              <c:f>SP!$A$78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SP!$BV$74:$DA$74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SP!$BV$78:$DA$78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4.2833346553502027E-3</c:v>
                </c:pt>
                <c:pt idx="3">
                  <c:v>1.9677292404565131E-4</c:v>
                </c:pt>
                <c:pt idx="4">
                  <c:v>0</c:v>
                </c:pt>
                <c:pt idx="5">
                  <c:v>1.7692852087756547E-4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1.502742505071756E-4</c:v>
                </c:pt>
                <c:pt idx="14">
                  <c:v>0</c:v>
                </c:pt>
                <c:pt idx="15">
                  <c:v>1.2915724895059736E-4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1.4795088030773783E-4</c:v>
                </c:pt>
                <c:pt idx="24">
                  <c:v>0</c:v>
                </c:pt>
                <c:pt idx="25">
                  <c:v>0</c:v>
                </c:pt>
                <c:pt idx="26">
                  <c:v>9.0843023255813952E-5</c:v>
                </c:pt>
                <c:pt idx="27">
                  <c:v>0</c:v>
                </c:pt>
                <c:pt idx="28">
                  <c:v>2.5559105431309905E-3</c:v>
                </c:pt>
                <c:pt idx="29">
                  <c:v>4.9436424757761516E-4</c:v>
                </c:pt>
                <c:pt idx="30">
                  <c:v>0</c:v>
                </c:pt>
                <c:pt idx="31">
                  <c:v>9.1428571428571427E-4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32-4B15-ABA2-8A2AE9F5C256}"/>
            </c:ext>
          </c:extLst>
        </c:ser>
        <c:ser>
          <c:idx val="5"/>
          <c:order val="5"/>
          <c:tx>
            <c:strRef>
              <c:f>SP!$A$84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SP!$BV$74:$DA$74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SP!$BV$84:$DA$84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32-4B15-ABA2-8A2AE9F5C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689840"/>
        <c:axId val="-1357708336"/>
      </c:lineChart>
      <c:catAx>
        <c:axId val="-135769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89296"/>
        <c:crosses val="autoZero"/>
        <c:auto val="1"/>
        <c:lblAlgn val="ctr"/>
        <c:lblOffset val="100"/>
        <c:noMultiLvlLbl val="0"/>
      </c:catAx>
      <c:valAx>
        <c:axId val="-13576892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7.1651328694287194E-3"/>
              <c:y val="0.35167969913635844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2016"/>
        <c:crosses val="autoZero"/>
        <c:crossBetween val="between"/>
      </c:valAx>
      <c:catAx>
        <c:axId val="-1357689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708336"/>
        <c:crosses val="autoZero"/>
        <c:auto val="1"/>
        <c:lblAlgn val="ctr"/>
        <c:lblOffset val="100"/>
        <c:noMultiLvlLbl val="0"/>
      </c:catAx>
      <c:valAx>
        <c:axId val="-135770833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859577161443734"/>
              <c:y val="0.34711375258388516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898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27890401668185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V11-1D</a:t>
            </a:r>
            <a:r>
              <a:rPr lang="en-US" baseline="0"/>
              <a:t> </a:t>
            </a:r>
            <a:r>
              <a:rPr lang="en-US"/>
              <a:t>on Jan'23</a:t>
            </a:r>
            <a:r>
              <a:rPr lang="en-US" baseline="0"/>
              <a:t> -Aug'25 </a:t>
            </a:r>
            <a:endParaRPr lang="en-US"/>
          </a:p>
        </c:rich>
      </c:tx>
      <c:layout>
        <c:manualLayout>
          <c:xMode val="edge"/>
          <c:yMode val="edge"/>
          <c:x val="0.2941499641318156"/>
          <c:y val="1.3973962835078613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4558657920284785E-2"/>
          <c:y val="0.10337631558431434"/>
          <c:w val="0.9145166133016294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SP!$A$24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SP!$BV$24:$DA$24</c:f>
              <c:numCache>
                <c:formatCode>_-* #,##0_-;\-* #,##0_-;_-* "-"??_-;_-@_-</c:formatCode>
                <c:ptCount val="32"/>
                <c:pt idx="28">
                  <c:v>25</c:v>
                </c:pt>
                <c:pt idx="29">
                  <c:v>0</c:v>
                </c:pt>
                <c:pt idx="30">
                  <c:v>0</c:v>
                </c:pt>
                <c:pt idx="31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A-4826-BD6C-DD26D4EF16AC}"/>
            </c:ext>
          </c:extLst>
        </c:ser>
        <c:ser>
          <c:idx val="1"/>
          <c:order val="1"/>
          <c:tx>
            <c:strRef>
              <c:f>SP!$A$25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SP!$BV$25:$DA$25</c:f>
              <c:numCache>
                <c:formatCode>_-* #,##0_-;\-* #,##0_-;_-* "-"??_-;_-@_-</c:formatCode>
                <c:ptCount val="32"/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1A-4826-BD6C-DD26D4EF16AC}"/>
            </c:ext>
          </c:extLst>
        </c:ser>
        <c:ser>
          <c:idx val="2"/>
          <c:order val="2"/>
          <c:tx>
            <c:strRef>
              <c:f>SP!$A$26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SP!$BV$26:$DA$26</c:f>
              <c:numCache>
                <c:formatCode>_-* #,##0_-;\-* #,##0_-;_-* "-"??_-;_-@_-</c:formatCode>
                <c:ptCount val="32"/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1A-4826-BD6C-DD26D4EF16AC}"/>
            </c:ext>
          </c:extLst>
        </c:ser>
        <c:ser>
          <c:idx val="3"/>
          <c:order val="3"/>
          <c:tx>
            <c:strRef>
              <c:f>SP!$A$27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SP!$BV$27:$DA$27</c:f>
              <c:numCache>
                <c:formatCode>_-* #,##0_-;\-* #,##0_-;_-* "-"??_-;_-@_-</c:formatCode>
                <c:ptCount val="32"/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1A-4826-BD6C-DD26D4EF1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717040"/>
        <c:axId val="-1357700720"/>
      </c:barChart>
      <c:lineChart>
        <c:grouping val="standard"/>
        <c:varyColors val="0"/>
        <c:ser>
          <c:idx val="4"/>
          <c:order val="4"/>
          <c:tx>
            <c:strRef>
              <c:f>SP!$A$22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SP!$BV$22:$DA$22</c:f>
              <c:numCache>
                <c:formatCode>0.00%</c:formatCode>
                <c:ptCount val="32"/>
                <c:pt idx="28">
                  <c:v>6.5963060686015831E-2</c:v>
                </c:pt>
                <c:pt idx="29">
                  <c:v>0</c:v>
                </c:pt>
                <c:pt idx="30">
                  <c:v>0</c:v>
                </c:pt>
                <c:pt idx="31">
                  <c:v>0.44933920704845814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1A-4826-BD6C-DD26D4EF16AC}"/>
            </c:ext>
          </c:extLst>
        </c:ser>
        <c:ser>
          <c:idx val="5"/>
          <c:order val="5"/>
          <c:tx>
            <c:strRef>
              <c:f>SP!$A$224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SP!$BV$214:$DA$214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SP!$BV$224:$DA$224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1A-4826-BD6C-DD26D4EF1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14320"/>
        <c:axId val="-1357694736"/>
      </c:lineChart>
      <c:catAx>
        <c:axId val="-1357717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0720"/>
        <c:crosses val="autoZero"/>
        <c:auto val="1"/>
        <c:lblAlgn val="ctr"/>
        <c:lblOffset val="100"/>
        <c:noMultiLvlLbl val="0"/>
      </c:catAx>
      <c:valAx>
        <c:axId val="-135770072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7.1651328694287194E-3"/>
              <c:y val="0.35167969913635844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7040"/>
        <c:crosses val="autoZero"/>
        <c:crossBetween val="between"/>
      </c:valAx>
      <c:catAx>
        <c:axId val="-1357714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694736"/>
        <c:crosses val="autoZero"/>
        <c:auto val="1"/>
        <c:lblAlgn val="ctr"/>
        <c:lblOffset val="100"/>
        <c:noMultiLvlLbl val="0"/>
      </c:catAx>
      <c:valAx>
        <c:axId val="-135769473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859577161443734"/>
              <c:y val="0.34711375258388516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43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27890401668185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X1215 on Jan'20-Aug'21</a:t>
            </a:r>
          </a:p>
        </c:rich>
      </c:tx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7.2072144482614592E-2"/>
          <c:y val="0.10337631558431434"/>
          <c:w val="0.84774449424110521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'FDB Fan Motor'!$B$24:$DA$24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Motor'!$N$18:$DA$18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13E-420E-B6F7-E630B070BE47}"/>
            </c:ext>
          </c:extLst>
        </c:ser>
        <c:ser>
          <c:idx val="1"/>
          <c:order val="1"/>
          <c:tx>
            <c:strRef>
              <c:f>'FDB Fan Motor'!$A$25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'FDB Fan Motor'!$B$25:$DA$25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Motor'!$N$18:$DA$18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13E-420E-B6F7-E630B070BE47}"/>
            </c:ext>
          </c:extLst>
        </c:ser>
        <c:ser>
          <c:idx val="2"/>
          <c:order val="2"/>
          <c:tx>
            <c:strRef>
              <c:f>'FDB Fan Motor'!$A$26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'FDB Fan Motor'!$B$26:$DA$26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Motor'!$N$18:$DA$18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913E-420E-B6F7-E630B070BE47}"/>
            </c:ext>
          </c:extLst>
        </c:ser>
        <c:ser>
          <c:idx val="3"/>
          <c:order val="3"/>
          <c:tx>
            <c:strRef>
              <c:f>'FDB Fan Motor'!$A$27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'FDB Fan Motor'!$B$27:$DA$27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Motor'!$N$18:$DA$18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913E-420E-B6F7-E630B070B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698000"/>
        <c:axId val="-1357691472"/>
      </c:barChart>
      <c:lineChart>
        <c:grouping val="standard"/>
        <c:varyColors val="0"/>
        <c:ser>
          <c:idx val="4"/>
          <c:order val="4"/>
          <c:tx>
            <c:strRef>
              <c:f>'FDB Fan Motor'!$A$22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'FDB Fan Motor'!$B$22:$DA$22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Motor'!$N$18:$DA$18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913E-420E-B6F7-E630B070BE47}"/>
            </c:ext>
          </c:extLst>
        </c:ser>
        <c:ser>
          <c:idx val="5"/>
          <c:order val="5"/>
          <c:tx>
            <c:strRef>
              <c:f>'FDB Fan Motor'!$A$28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Motor'!$Z$28:$DA$28</c:f>
            </c:numRef>
          </c:val>
          <c:smooth val="0"/>
          <c:extLst>
            <c:ext xmlns:c16="http://schemas.microsoft.com/office/drawing/2014/chart" uri="{C3380CC4-5D6E-409C-BE32-E72D297353CC}">
              <c16:uniqueId val="{00000005-913E-420E-B6F7-E630B070B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17584"/>
        <c:axId val="-1357715408"/>
      </c:lineChart>
      <c:catAx>
        <c:axId val="-135769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1472"/>
        <c:crosses val="autoZero"/>
        <c:auto val="1"/>
        <c:lblAlgn val="ctr"/>
        <c:lblOffset val="100"/>
        <c:noMultiLvlLbl val="0"/>
      </c:catAx>
      <c:valAx>
        <c:axId val="-135769147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8000"/>
        <c:crosses val="autoZero"/>
        <c:crossBetween val="between"/>
      </c:valAx>
      <c:catAx>
        <c:axId val="-1357717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715408"/>
        <c:crosses val="autoZero"/>
        <c:auto val="1"/>
        <c:lblAlgn val="ctr"/>
        <c:lblOffset val="100"/>
        <c:noMultiLvlLbl val="0"/>
      </c:catAx>
      <c:valAx>
        <c:axId val="-13577154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758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618571327228E-2"/>
          <c:y val="0.88283316698088787"/>
          <c:w val="0.848425663271972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9685039370078738" r="0.23622047244094491" t="0.15748031496063244" header="0.30000000000000032" footer="0.30000000000000032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X1215 on Aug'21</a:t>
            </a:r>
          </a:p>
        </c:rich>
      </c:tx>
      <c:layout>
        <c:manualLayout>
          <c:xMode val="edge"/>
          <c:yMode val="edge"/>
          <c:x val="0.36536138914543642"/>
          <c:y val="2.3021579256167341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3899019506508312E-2"/>
          <c:y val="0.10337631558431434"/>
          <c:w val="0.899688757423468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'FDB Fan Motor'!$DB$24:$EF$24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Motor'!$DB$18:$EF$18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6EF-46EC-BF94-1CB8AAAFFDA3}"/>
            </c:ext>
          </c:extLst>
        </c:ser>
        <c:ser>
          <c:idx val="1"/>
          <c:order val="1"/>
          <c:tx>
            <c:strRef>
              <c:f>'FDB Fan Motor'!$A$25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'FDB Fan Motor'!$DB$25:$EF$25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Motor'!$DB$18:$EF$18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6EF-46EC-BF94-1CB8AAAFFDA3}"/>
            </c:ext>
          </c:extLst>
        </c:ser>
        <c:ser>
          <c:idx val="2"/>
          <c:order val="2"/>
          <c:tx>
            <c:strRef>
              <c:f>'FDB Fan Motor'!$A$26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'FDB Fan Motor'!$DB$26:$EF$26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Motor'!$DB$18:$EF$18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26EF-46EC-BF94-1CB8AAAFFDA3}"/>
            </c:ext>
          </c:extLst>
        </c:ser>
        <c:ser>
          <c:idx val="3"/>
          <c:order val="3"/>
          <c:tx>
            <c:strRef>
              <c:f>'FDB Fan Motor'!$A$27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'FDB Fan Motor'!$DB$27:$EF$27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Motor'!$DB$18:$EF$18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26EF-46EC-BF94-1CB8AAAFF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713776"/>
        <c:axId val="-1357716496"/>
      </c:barChart>
      <c:lineChart>
        <c:grouping val="standard"/>
        <c:varyColors val="0"/>
        <c:ser>
          <c:idx val="4"/>
          <c:order val="4"/>
          <c:tx>
            <c:strRef>
              <c:f>'FDB Fan Motor'!$A$22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'FDB Fan Motor'!$DB$22:$EF$22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Motor'!$DB$18:$EF$18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26EF-46EC-BF94-1CB8AAAFFDA3}"/>
            </c:ext>
          </c:extLst>
        </c:ser>
        <c:ser>
          <c:idx val="5"/>
          <c:order val="5"/>
          <c:tx>
            <c:strRef>
              <c:f>'FDB Fan Motor'!$A$28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Motor'!$DB$28:$EF$28</c:f>
            </c:numRef>
          </c:val>
          <c:smooth val="0"/>
          <c:extLst>
            <c:ext xmlns:c16="http://schemas.microsoft.com/office/drawing/2014/chart" uri="{C3380CC4-5D6E-409C-BE32-E72D297353CC}">
              <c16:uniqueId val="{00000005-26EF-46EC-BF94-1CB8AAAFF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15952"/>
        <c:axId val="-1357702352"/>
      </c:lineChart>
      <c:catAx>
        <c:axId val="-135771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6496"/>
        <c:crosses val="autoZero"/>
        <c:auto val="1"/>
        <c:lblAlgn val="ctr"/>
        <c:lblOffset val="100"/>
        <c:noMultiLvlLbl val="0"/>
      </c:catAx>
      <c:valAx>
        <c:axId val="-1357716496"/>
        <c:scaling>
          <c:orientation val="minMax"/>
          <c:max val="2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3776"/>
        <c:crosses val="autoZero"/>
        <c:crossBetween val="between"/>
      </c:valAx>
      <c:catAx>
        <c:axId val="-1357715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702352"/>
        <c:crosses val="autoZero"/>
        <c:auto val="1"/>
        <c:lblAlgn val="ctr"/>
        <c:lblOffset val="100"/>
        <c:noMultiLvlLbl val="0"/>
      </c:catAx>
      <c:valAx>
        <c:axId val="-135770235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5952"/>
        <c:crosses val="max"/>
        <c:crossBetween val="between"/>
      </c:valAx>
      <c:spPr>
        <a:ln>
          <a:solidFill>
            <a:srgbClr val="00B050"/>
          </a:solidFill>
        </a:ln>
      </c:spPr>
    </c:plotArea>
    <c:legend>
      <c:legendPos val="r"/>
      <c:layout>
        <c:manualLayout>
          <c:xMode val="edge"/>
          <c:yMode val="edge"/>
          <c:x val="4.124943288022926E-2"/>
          <c:y val="0.88283316698088787"/>
          <c:w val="0.909242502596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X1780 on Jan'23-Aug'</a:t>
            </a:r>
            <a:r>
              <a:rPr lang="en-US" baseline="0"/>
              <a:t>25</a:t>
            </a:r>
            <a:endParaRPr lang="en-US"/>
          </a:p>
        </c:rich>
      </c:tx>
      <c:layout>
        <c:manualLayout>
          <c:xMode val="edge"/>
          <c:yMode val="edge"/>
          <c:x val="0.3725683297249201"/>
          <c:y val="2.1647837512364279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4954524293920972E-2"/>
          <c:y val="0.10337631558431434"/>
          <c:w val="0.91739147050336567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Motor'!$A$52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Motor'!$N$52:$DA$52</c:f>
              <c:numCache>
                <c:formatCode>_-* #,##0_-;\-* #,##0_-;_-* "-"??_-;_-@_-</c:formatCode>
                <c:ptCount val="32"/>
                <c:pt idx="0">
                  <c:v>23</c:v>
                </c:pt>
                <c:pt idx="1">
                  <c:v>16</c:v>
                </c:pt>
                <c:pt idx="2">
                  <c:v>9</c:v>
                </c:pt>
                <c:pt idx="3">
                  <c:v>15</c:v>
                </c:pt>
                <c:pt idx="4">
                  <c:v>25</c:v>
                </c:pt>
                <c:pt idx="5">
                  <c:v>185</c:v>
                </c:pt>
                <c:pt idx="6">
                  <c:v>38</c:v>
                </c:pt>
                <c:pt idx="7">
                  <c:v>10</c:v>
                </c:pt>
                <c:pt idx="8">
                  <c:v>31</c:v>
                </c:pt>
                <c:pt idx="9">
                  <c:v>202</c:v>
                </c:pt>
                <c:pt idx="10">
                  <c:v>132</c:v>
                </c:pt>
                <c:pt idx="11">
                  <c:v>40</c:v>
                </c:pt>
                <c:pt idx="12">
                  <c:v>59</c:v>
                </c:pt>
                <c:pt idx="13">
                  <c:v>251</c:v>
                </c:pt>
                <c:pt idx="14">
                  <c:v>196</c:v>
                </c:pt>
                <c:pt idx="15">
                  <c:v>78</c:v>
                </c:pt>
                <c:pt idx="16">
                  <c:v>64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9-42E3-8C04-5B78B2122AE4}"/>
            </c:ext>
          </c:extLst>
        </c:ser>
        <c:ser>
          <c:idx val="1"/>
          <c:order val="1"/>
          <c:tx>
            <c:strRef>
              <c:f>'FDB Fan Motor'!$A$53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Motor'!$N$53:$DA$53</c:f>
              <c:numCache>
                <c:formatCode>_-* #,##0_-;\-* #,##0_-;_-* "-"??_-;_-@_-</c:formatCode>
                <c:ptCount val="32"/>
                <c:pt idx="0">
                  <c:v>9</c:v>
                </c:pt>
                <c:pt idx="1">
                  <c:v>1</c:v>
                </c:pt>
                <c:pt idx="2">
                  <c:v>4</c:v>
                </c:pt>
                <c:pt idx="3">
                  <c:v>15</c:v>
                </c:pt>
                <c:pt idx="4">
                  <c:v>26</c:v>
                </c:pt>
                <c:pt idx="5">
                  <c:v>67</c:v>
                </c:pt>
                <c:pt idx="6">
                  <c:v>14</c:v>
                </c:pt>
                <c:pt idx="7">
                  <c:v>5</c:v>
                </c:pt>
                <c:pt idx="8">
                  <c:v>29</c:v>
                </c:pt>
                <c:pt idx="9">
                  <c:v>58</c:v>
                </c:pt>
                <c:pt idx="10">
                  <c:v>15</c:v>
                </c:pt>
                <c:pt idx="11">
                  <c:v>19</c:v>
                </c:pt>
                <c:pt idx="12">
                  <c:v>0</c:v>
                </c:pt>
                <c:pt idx="13">
                  <c:v>13</c:v>
                </c:pt>
                <c:pt idx="14">
                  <c:v>116</c:v>
                </c:pt>
                <c:pt idx="15">
                  <c:v>21</c:v>
                </c:pt>
                <c:pt idx="16">
                  <c:v>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D9-42E3-8C04-5B78B2122AE4}"/>
            </c:ext>
          </c:extLst>
        </c:ser>
        <c:ser>
          <c:idx val="2"/>
          <c:order val="2"/>
          <c:tx>
            <c:strRef>
              <c:f>'FDB Fan Motor'!$A$54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Motor'!$N$54:$DA$54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D9-42E3-8C04-5B78B2122AE4}"/>
            </c:ext>
          </c:extLst>
        </c:ser>
        <c:ser>
          <c:idx val="3"/>
          <c:order val="3"/>
          <c:tx>
            <c:strRef>
              <c:f>'FDB Fan Motor'!$A$55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Motor'!$N$55:$DA$55</c:f>
              <c:numCache>
                <c:formatCode>_-* #,##0_-;\-* #,##0_-;_-* "-"??_-;_-@_-</c:formatCode>
                <c:ptCount val="3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D9-42E3-8C04-5B78B2122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690928"/>
        <c:axId val="-1357720848"/>
      </c:barChart>
      <c:lineChart>
        <c:grouping val="standard"/>
        <c:varyColors val="0"/>
        <c:ser>
          <c:idx val="4"/>
          <c:order val="4"/>
          <c:tx>
            <c:strRef>
              <c:f>'FDB Fan Motor'!$A$50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Motor'!$N$50:$DA$50</c:f>
              <c:numCache>
                <c:formatCode>0.00%</c:formatCode>
                <c:ptCount val="32"/>
                <c:pt idx="0">
                  <c:v>5.7243963363863451E-4</c:v>
                </c:pt>
                <c:pt idx="1">
                  <c:v>3.6512027491408935E-3</c:v>
                </c:pt>
                <c:pt idx="2">
                  <c:v>7.6875768757687576E-4</c:v>
                </c:pt>
                <c:pt idx="3">
                  <c:v>1.12518601865631E-3</c:v>
                </c:pt>
                <c:pt idx="4">
                  <c:v>1.0506365621523628E-3</c:v>
                </c:pt>
                <c:pt idx="5">
                  <c:v>2.8205468542606849E-3</c:v>
                </c:pt>
                <c:pt idx="6">
                  <c:v>4.9532195927352776E-3</c:v>
                </c:pt>
                <c:pt idx="7">
                  <c:v>3.518867338701331E-4</c:v>
                </c:pt>
                <c:pt idx="8">
                  <c:v>1.2990387113535984E-3</c:v>
                </c:pt>
                <c:pt idx="9">
                  <c:v>2.8894694889735188E-3</c:v>
                </c:pt>
                <c:pt idx="10">
                  <c:v>1.8780502872675605E-3</c:v>
                </c:pt>
                <c:pt idx="11">
                  <c:v>1.4295406086450863E-3</c:v>
                </c:pt>
                <c:pt idx="12">
                  <c:v>3.1296414173562488E-3</c:v>
                </c:pt>
                <c:pt idx="13">
                  <c:v>4.2427359218308045E-3</c:v>
                </c:pt>
                <c:pt idx="14">
                  <c:v>3.8470074720722055E-3</c:v>
                </c:pt>
                <c:pt idx="15">
                  <c:v>2.5273154293883387E-3</c:v>
                </c:pt>
                <c:pt idx="16">
                  <c:v>1.6003282724661469E-3</c:v>
                </c:pt>
                <c:pt idx="17">
                  <c:v>8.7145969498910684E-3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D9-42E3-8C04-5B78B2122AE4}"/>
            </c:ext>
          </c:extLst>
        </c:ser>
        <c:ser>
          <c:idx val="5"/>
          <c:order val="5"/>
          <c:tx>
            <c:strRef>
              <c:f>'FDB Fan Motor'!$A$56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Motor'!$Z$56:$DA$56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D9-42E3-8C04-5B78B2122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18672"/>
        <c:axId val="-1357714864"/>
      </c:lineChart>
      <c:catAx>
        <c:axId val="-135769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20848"/>
        <c:crosses val="autoZero"/>
        <c:auto val="1"/>
        <c:lblAlgn val="ctr"/>
        <c:lblOffset val="100"/>
        <c:noMultiLvlLbl val="0"/>
      </c:catAx>
      <c:valAx>
        <c:axId val="-135772084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7.1651328694287194E-3"/>
              <c:y val="0.35167969913635844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0928"/>
        <c:crosses val="autoZero"/>
        <c:crossBetween val="between"/>
      </c:valAx>
      <c:catAx>
        <c:axId val="-1357718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714864"/>
        <c:crosses val="autoZero"/>
        <c:auto val="1"/>
        <c:lblAlgn val="ctr"/>
        <c:lblOffset val="100"/>
        <c:noMultiLvlLbl val="0"/>
      </c:catAx>
      <c:valAx>
        <c:axId val="-135771486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859577161443734"/>
              <c:y val="0.34711375258388516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86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27890401668185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X1780 on </a:t>
            </a:r>
            <a:r>
              <a:rPr lang="en-US" baseline="0"/>
              <a:t> Aug'25</a:t>
            </a:r>
          </a:p>
        </c:rich>
      </c:tx>
      <c:layout>
        <c:manualLayout>
          <c:xMode val="edge"/>
          <c:yMode val="edge"/>
          <c:x val="0.36105086498767325"/>
          <c:y val="1.534771950411155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Motor'!$A$52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Motor'!$DB$52:$EF$52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2-4FBB-B93E-D82552DE2668}"/>
            </c:ext>
          </c:extLst>
        </c:ser>
        <c:ser>
          <c:idx val="1"/>
          <c:order val="1"/>
          <c:tx>
            <c:strRef>
              <c:f>'FDB Fan Motor'!$A$53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Motor'!$DB$53:$EF$53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B2-4FBB-B93E-D82552DE2668}"/>
            </c:ext>
          </c:extLst>
        </c:ser>
        <c:ser>
          <c:idx val="2"/>
          <c:order val="2"/>
          <c:tx>
            <c:strRef>
              <c:f>'FDB Fan Motor'!$A$54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Motor'!$DB$54:$EF$54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B2-4FBB-B93E-D82552DE2668}"/>
            </c:ext>
          </c:extLst>
        </c:ser>
        <c:ser>
          <c:idx val="3"/>
          <c:order val="3"/>
          <c:tx>
            <c:strRef>
              <c:f>'FDB Fan Motor'!$A$55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Motor'!$DB$55:$EF$55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B2-4FBB-B93E-D82552DE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698544"/>
        <c:axId val="-1357713232"/>
      </c:barChart>
      <c:lineChart>
        <c:grouping val="standard"/>
        <c:varyColors val="0"/>
        <c:ser>
          <c:idx val="4"/>
          <c:order val="4"/>
          <c:tx>
            <c:strRef>
              <c:f>'FDB Fan Motor'!$A$50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'FDB Fan Motor'!$DB$46:$EE$46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'FDB Fan Motor'!$DB$50:$EF$50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B2-4FBB-B93E-D82552DE2668}"/>
            </c:ext>
          </c:extLst>
        </c:ser>
        <c:ser>
          <c:idx val="5"/>
          <c:order val="5"/>
          <c:tx>
            <c:strRef>
              <c:f>'FDB Fan Motor'!$A$56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Motor'!$DB$56:$EF$56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B2-4FBB-B93E-D82552DE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11600"/>
        <c:axId val="-1357710512"/>
      </c:lineChart>
      <c:catAx>
        <c:axId val="-1357698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3232"/>
        <c:crosses val="autoZero"/>
        <c:auto val="1"/>
        <c:lblAlgn val="ctr"/>
        <c:lblOffset val="100"/>
        <c:noMultiLvlLbl val="0"/>
      </c:catAx>
      <c:valAx>
        <c:axId val="-1357713232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8544"/>
        <c:crosses val="autoZero"/>
        <c:crossBetween val="between"/>
      </c:valAx>
      <c:catAx>
        <c:axId val="-1357711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710512"/>
        <c:crosses val="autoZero"/>
        <c:auto val="1"/>
        <c:lblAlgn val="ctr"/>
        <c:lblOffset val="100"/>
        <c:noMultiLvlLbl val="0"/>
      </c:catAx>
      <c:valAx>
        <c:axId val="-135771051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1160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4030226728618671E-2"/>
          <c:y val="0.89434394239408732"/>
          <c:w val="0.90019270025151388"/>
          <c:h val="0.10565599631534286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All FDB</a:t>
            </a:r>
            <a:r>
              <a:rPr lang="en-US" baseline="0"/>
              <a:t> Fan Motor</a:t>
            </a:r>
            <a:r>
              <a:rPr lang="en-US"/>
              <a:t> on Jan'23-</a:t>
            </a:r>
            <a:r>
              <a:rPr lang="en-US" baseline="0"/>
              <a:t> Aug'25</a:t>
            </a:r>
          </a:p>
        </c:rich>
      </c:tx>
      <c:layout>
        <c:manualLayout>
          <c:xMode val="edge"/>
          <c:yMode val="edge"/>
          <c:x val="0.2246921218410273"/>
          <c:y val="7.6738620704865377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898612235233874E-2"/>
          <c:y val="0.10337631558431434"/>
          <c:w val="0.914685943678162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Motor'!$A$252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'FDB Fan Motor'!$T$246:$DA$246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Motor'!$T$252:$DA$252</c:f>
              <c:numCache>
                <c:formatCode>_-* #,##0_-;\-* #,##0_-;_-* "-"??_-;_-@_-</c:formatCode>
                <c:ptCount val="32"/>
                <c:pt idx="0">
                  <c:v>41</c:v>
                </c:pt>
                <c:pt idx="1">
                  <c:v>16</c:v>
                </c:pt>
                <c:pt idx="2">
                  <c:v>10</c:v>
                </c:pt>
                <c:pt idx="3">
                  <c:v>15</c:v>
                </c:pt>
                <c:pt idx="4">
                  <c:v>81</c:v>
                </c:pt>
                <c:pt idx="5">
                  <c:v>217</c:v>
                </c:pt>
                <c:pt idx="6">
                  <c:v>197</c:v>
                </c:pt>
                <c:pt idx="7">
                  <c:v>115</c:v>
                </c:pt>
                <c:pt idx="8">
                  <c:v>128</c:v>
                </c:pt>
                <c:pt idx="9">
                  <c:v>511</c:v>
                </c:pt>
                <c:pt idx="10">
                  <c:v>524</c:v>
                </c:pt>
                <c:pt idx="11">
                  <c:v>255</c:v>
                </c:pt>
                <c:pt idx="12">
                  <c:v>171</c:v>
                </c:pt>
                <c:pt idx="13">
                  <c:v>534</c:v>
                </c:pt>
                <c:pt idx="14">
                  <c:v>352</c:v>
                </c:pt>
                <c:pt idx="15">
                  <c:v>127</c:v>
                </c:pt>
                <c:pt idx="16">
                  <c:v>97</c:v>
                </c:pt>
                <c:pt idx="17">
                  <c:v>109</c:v>
                </c:pt>
                <c:pt idx="18">
                  <c:v>501</c:v>
                </c:pt>
                <c:pt idx="19">
                  <c:v>887</c:v>
                </c:pt>
                <c:pt idx="20">
                  <c:v>972</c:v>
                </c:pt>
                <c:pt idx="21">
                  <c:v>160</c:v>
                </c:pt>
                <c:pt idx="22">
                  <c:v>163</c:v>
                </c:pt>
                <c:pt idx="23">
                  <c:v>48</c:v>
                </c:pt>
                <c:pt idx="24">
                  <c:v>78</c:v>
                </c:pt>
                <c:pt idx="25">
                  <c:v>38</c:v>
                </c:pt>
                <c:pt idx="26">
                  <c:v>230</c:v>
                </c:pt>
                <c:pt idx="27">
                  <c:v>400</c:v>
                </c:pt>
                <c:pt idx="28">
                  <c:v>228</c:v>
                </c:pt>
                <c:pt idx="29">
                  <c:v>111</c:v>
                </c:pt>
                <c:pt idx="30">
                  <c:v>54</c:v>
                </c:pt>
                <c:pt idx="3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9-45BB-9E88-F672A5F0ABEE}"/>
            </c:ext>
          </c:extLst>
        </c:ser>
        <c:ser>
          <c:idx val="1"/>
          <c:order val="1"/>
          <c:tx>
            <c:strRef>
              <c:f>'FDB Fan Motor'!$A$253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'FDB Fan Motor'!$T$246:$DA$246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Motor'!$T$253:$DA$253</c:f>
              <c:numCache>
                <c:formatCode>_-* #,##0_-;\-* #,##0_-;_-* "-"??_-;_-@_-</c:formatCode>
                <c:ptCount val="32"/>
                <c:pt idx="0">
                  <c:v>10</c:v>
                </c:pt>
                <c:pt idx="1">
                  <c:v>1</c:v>
                </c:pt>
                <c:pt idx="2">
                  <c:v>4</c:v>
                </c:pt>
                <c:pt idx="3">
                  <c:v>15</c:v>
                </c:pt>
                <c:pt idx="4">
                  <c:v>26</c:v>
                </c:pt>
                <c:pt idx="5">
                  <c:v>75</c:v>
                </c:pt>
                <c:pt idx="6">
                  <c:v>18</c:v>
                </c:pt>
                <c:pt idx="7">
                  <c:v>9</c:v>
                </c:pt>
                <c:pt idx="8">
                  <c:v>32</c:v>
                </c:pt>
                <c:pt idx="9">
                  <c:v>95</c:v>
                </c:pt>
                <c:pt idx="10">
                  <c:v>38</c:v>
                </c:pt>
                <c:pt idx="11">
                  <c:v>53</c:v>
                </c:pt>
                <c:pt idx="12">
                  <c:v>4</c:v>
                </c:pt>
                <c:pt idx="13">
                  <c:v>23</c:v>
                </c:pt>
                <c:pt idx="14">
                  <c:v>126</c:v>
                </c:pt>
                <c:pt idx="15">
                  <c:v>41</c:v>
                </c:pt>
                <c:pt idx="16">
                  <c:v>37</c:v>
                </c:pt>
                <c:pt idx="17">
                  <c:v>89</c:v>
                </c:pt>
                <c:pt idx="18">
                  <c:v>29</c:v>
                </c:pt>
                <c:pt idx="19">
                  <c:v>77</c:v>
                </c:pt>
                <c:pt idx="20">
                  <c:v>226</c:v>
                </c:pt>
                <c:pt idx="21">
                  <c:v>129</c:v>
                </c:pt>
                <c:pt idx="22">
                  <c:v>23</c:v>
                </c:pt>
                <c:pt idx="23">
                  <c:v>2</c:v>
                </c:pt>
                <c:pt idx="24">
                  <c:v>18</c:v>
                </c:pt>
                <c:pt idx="25">
                  <c:v>2</c:v>
                </c:pt>
                <c:pt idx="26">
                  <c:v>15</c:v>
                </c:pt>
                <c:pt idx="27">
                  <c:v>3</c:v>
                </c:pt>
                <c:pt idx="28">
                  <c:v>28</c:v>
                </c:pt>
                <c:pt idx="29">
                  <c:v>14</c:v>
                </c:pt>
                <c:pt idx="30">
                  <c:v>28</c:v>
                </c:pt>
                <c:pt idx="3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B9-45BB-9E88-F672A5F0ABEE}"/>
            </c:ext>
          </c:extLst>
        </c:ser>
        <c:ser>
          <c:idx val="2"/>
          <c:order val="2"/>
          <c:tx>
            <c:strRef>
              <c:f>'FDB Fan Motor'!$A$254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'FDB Fan Motor'!$T$246:$DA$246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Motor'!$T$254:$DA$254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B9-45BB-9E88-F672A5F0ABEE}"/>
            </c:ext>
          </c:extLst>
        </c:ser>
        <c:ser>
          <c:idx val="3"/>
          <c:order val="3"/>
          <c:tx>
            <c:strRef>
              <c:f>'FDB Fan Motor'!$A$255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'FDB Fan Motor'!$T$246:$DA$246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Motor'!$T$255:$DA$255</c:f>
              <c:numCache>
                <c:formatCode>_-* #,##0_-;\-* #,##0_-;_-* "-"??_-;_-@_-</c:formatCode>
                <c:ptCount val="32"/>
                <c:pt idx="0">
                  <c:v>5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  <c:pt idx="6">
                  <c:v>2</c:v>
                </c:pt>
                <c:pt idx="7">
                  <c:v>10</c:v>
                </c:pt>
                <c:pt idx="8">
                  <c:v>3</c:v>
                </c:pt>
                <c:pt idx="9">
                  <c:v>21</c:v>
                </c:pt>
                <c:pt idx="10">
                  <c:v>12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4</c:v>
                </c:pt>
                <c:pt idx="15">
                  <c:v>3</c:v>
                </c:pt>
                <c:pt idx="16">
                  <c:v>17</c:v>
                </c:pt>
                <c:pt idx="17">
                  <c:v>8</c:v>
                </c:pt>
                <c:pt idx="18">
                  <c:v>4</c:v>
                </c:pt>
                <c:pt idx="19">
                  <c:v>14</c:v>
                </c:pt>
                <c:pt idx="20">
                  <c:v>5</c:v>
                </c:pt>
                <c:pt idx="21">
                  <c:v>21</c:v>
                </c:pt>
                <c:pt idx="22">
                  <c:v>14</c:v>
                </c:pt>
                <c:pt idx="23">
                  <c:v>0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8</c:v>
                </c:pt>
                <c:pt idx="29">
                  <c:v>15</c:v>
                </c:pt>
                <c:pt idx="30">
                  <c:v>8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B9-45BB-9E88-F672A5F0A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709968"/>
        <c:axId val="-1357709424"/>
      </c:barChart>
      <c:lineChart>
        <c:grouping val="standard"/>
        <c:varyColors val="0"/>
        <c:ser>
          <c:idx val="4"/>
          <c:order val="4"/>
          <c:tx>
            <c:strRef>
              <c:f>'FDB Fan Motor'!$A$250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SP!$N$214:$DA$214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Motor'!$T$250:$DA$250</c:f>
              <c:numCache>
                <c:formatCode>0.00%</c:formatCode>
                <c:ptCount val="32"/>
                <c:pt idx="0">
                  <c:v>3.7076025714872119E-4</c:v>
                </c:pt>
                <c:pt idx="1">
                  <c:v>1.2345679012345679E-3</c:v>
                </c:pt>
                <c:pt idx="2">
                  <c:v>5.8537299235356533E-4</c:v>
                </c:pt>
                <c:pt idx="3">
                  <c:v>8.3127678919340175E-4</c:v>
                </c:pt>
                <c:pt idx="4">
                  <c:v>6.5877304976942944E-4</c:v>
                </c:pt>
                <c:pt idx="5">
                  <c:v>1.728885189216879E-3</c:v>
                </c:pt>
                <c:pt idx="6">
                  <c:v>1.6053739337579807E-3</c:v>
                </c:pt>
                <c:pt idx="7">
                  <c:v>6.2853256408452356E-4</c:v>
                </c:pt>
                <c:pt idx="8">
                  <c:v>6.931627784345578E-4</c:v>
                </c:pt>
                <c:pt idx="9">
                  <c:v>1.4391197269574439E-3</c:v>
                </c:pt>
                <c:pt idx="10">
                  <c:v>1.4273210129503273E-3</c:v>
                </c:pt>
                <c:pt idx="11">
                  <c:v>9.316891524333617E-4</c:v>
                </c:pt>
                <c:pt idx="12">
                  <c:v>2.0046014715597166E-3</c:v>
                </c:pt>
                <c:pt idx="13">
                  <c:v>3.1326276953533628E-3</c:v>
                </c:pt>
                <c:pt idx="14">
                  <c:v>1.554056668257264E-3</c:v>
                </c:pt>
                <c:pt idx="15">
                  <c:v>8.2955716991536604E-4</c:v>
                </c:pt>
                <c:pt idx="16">
                  <c:v>5.8471606420259831E-4</c:v>
                </c:pt>
                <c:pt idx="17">
                  <c:v>9.6628525506103858E-4</c:v>
                </c:pt>
                <c:pt idx="18">
                  <c:v>1.4235368760030071E-3</c:v>
                </c:pt>
                <c:pt idx="19">
                  <c:v>2.2542197472415772E-3</c:v>
                </c:pt>
                <c:pt idx="20">
                  <c:v>2.9451400289123562E-3</c:v>
                </c:pt>
                <c:pt idx="21">
                  <c:v>8.4473958858457068E-4</c:v>
                </c:pt>
                <c:pt idx="22">
                  <c:v>8.2359093885249078E-4</c:v>
                </c:pt>
                <c:pt idx="23">
                  <c:v>3.6722879073719381E-4</c:v>
                </c:pt>
                <c:pt idx="24">
                  <c:v>4.1682992505397945E-4</c:v>
                </c:pt>
                <c:pt idx="25">
                  <c:v>2.3514432699973045E-4</c:v>
                </c:pt>
                <c:pt idx="26">
                  <c:v>6.5455300149802175E-4</c:v>
                </c:pt>
                <c:pt idx="27">
                  <c:v>1.2789217899852529E-3</c:v>
                </c:pt>
                <c:pt idx="28">
                  <c:v>6.185639475626472E-4</c:v>
                </c:pt>
                <c:pt idx="29">
                  <c:v>3.8037483222752935E-4</c:v>
                </c:pt>
                <c:pt idx="30">
                  <c:v>4.8470486859112451E-4</c:v>
                </c:pt>
                <c:pt idx="31">
                  <c:v>6.21616021477284E-4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B9-45BB-9E88-F672A5F0ABEE}"/>
            </c:ext>
          </c:extLst>
        </c:ser>
        <c:ser>
          <c:idx val="5"/>
          <c:order val="5"/>
          <c:tx>
            <c:strRef>
              <c:f>'FDB Fan Motor'!$A$256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Motor'!$Z$256:$DA$256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B9-45BB-9E88-F672A5F0A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00176"/>
        <c:axId val="-1357699632"/>
      </c:lineChart>
      <c:catAx>
        <c:axId val="-1357709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9424"/>
        <c:crosses val="autoZero"/>
        <c:auto val="1"/>
        <c:lblAlgn val="ctr"/>
        <c:lblOffset val="100"/>
        <c:noMultiLvlLbl val="0"/>
      </c:catAx>
      <c:valAx>
        <c:axId val="-135770942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9968"/>
        <c:crosses val="autoZero"/>
        <c:crossBetween val="between"/>
      </c:valAx>
      <c:catAx>
        <c:axId val="-1357700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699632"/>
        <c:crosses val="autoZero"/>
        <c:auto val="1"/>
        <c:lblAlgn val="ctr"/>
        <c:lblOffset val="100"/>
        <c:noMultiLvlLbl val="0"/>
      </c:catAx>
      <c:valAx>
        <c:axId val="-135769963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01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5788346101106552E-2"/>
          <c:y val="0.88283316698088787"/>
          <c:w val="0.88420847595603014"/>
          <c:h val="0.1171669156836604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All FDB</a:t>
            </a:r>
            <a:r>
              <a:rPr lang="en-US" baseline="0"/>
              <a:t> Fan Motor </a:t>
            </a:r>
            <a:r>
              <a:rPr lang="en-US"/>
              <a:t>on Aug'</a:t>
            </a:r>
            <a:r>
              <a:rPr lang="en-US" baseline="0"/>
              <a:t>25</a:t>
            </a:r>
          </a:p>
        </c:rich>
      </c:tx>
      <c:layout>
        <c:manualLayout>
          <c:xMode val="edge"/>
          <c:yMode val="edge"/>
          <c:x val="0.33538201935291584"/>
          <c:y val="1.1105343967167966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Motor'!$A$252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'FDB Fan Motor'!$DB$246:$EF$246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Motor'!$DB$252:$EF$252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6</c:v>
                </c:pt>
                <c:pt idx="16">
                  <c:v>0</c:v>
                </c:pt>
                <c:pt idx="17">
                  <c:v>2</c:v>
                </c:pt>
                <c:pt idx="18">
                  <c:v>18</c:v>
                </c:pt>
                <c:pt idx="19">
                  <c:v>7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E-45CD-ADAD-502FF65A2B20}"/>
            </c:ext>
          </c:extLst>
        </c:ser>
        <c:ser>
          <c:idx val="1"/>
          <c:order val="1"/>
          <c:tx>
            <c:strRef>
              <c:f>'FDB Fan Motor'!$A$253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'FDB Fan Motor'!$DB$246:$EF$246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Motor'!$DB$253:$EF$253</c:f>
              <c:numCache>
                <c:formatCode>_-* #,##0_-;\-* #,##0_-;_-* "-"??_-;_-@_-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7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E-45CD-ADAD-502FF65A2B20}"/>
            </c:ext>
          </c:extLst>
        </c:ser>
        <c:ser>
          <c:idx val="2"/>
          <c:order val="2"/>
          <c:tx>
            <c:strRef>
              <c:f>'FDB Fan Motor'!$A$254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'FDB Fan Motor'!$DB$246:$EF$246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Motor'!$DB$254:$EF$254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E-45CD-ADAD-502FF65A2B20}"/>
            </c:ext>
          </c:extLst>
        </c:ser>
        <c:ser>
          <c:idx val="3"/>
          <c:order val="3"/>
          <c:tx>
            <c:strRef>
              <c:f>'FDB Fan Motor'!$A$255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'FDB Fan Motor'!$DB$246:$EF$246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Motor'!$DB$255:$EF$255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9E-45CD-ADAD-502FF65A2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694192"/>
        <c:axId val="-1357707792"/>
      </c:barChart>
      <c:lineChart>
        <c:grouping val="standard"/>
        <c:varyColors val="0"/>
        <c:ser>
          <c:idx val="4"/>
          <c:order val="4"/>
          <c:tx>
            <c:strRef>
              <c:f>'FDB Fan Motor'!$A$250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'FDB Fan Motor'!$DB$246:$EF$246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Motor'!$DB$250:$EF$250</c:f>
              <c:numCache>
                <c:formatCode>0.00%</c:formatCode>
                <c:ptCount val="31"/>
                <c:pt idx="0">
                  <c:v>3.3112582781456954E-4</c:v>
                </c:pt>
                <c:pt idx="1">
                  <c:v>2.2831050228310501E-3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2.8019052956010089E-4</c:v>
                </c:pt>
                <c:pt idx="7">
                  <c:v>1.854140914709518E-3</c:v>
                </c:pt>
                <c:pt idx="8">
                  <c:v>0</c:v>
                </c:pt>
                <c:pt idx="9">
                  <c:v>0</c:v>
                </c:pt>
                <c:pt idx="10">
                  <c:v>4.700720777185835E-4</c:v>
                </c:pt>
                <c:pt idx="11">
                  <c:v>0</c:v>
                </c:pt>
                <c:pt idx="12">
                  <c:v>1.2077294685990338E-3</c:v>
                </c:pt>
                <c:pt idx="13">
                  <c:v>3.0202355783751132E-4</c:v>
                </c:pt>
                <c:pt idx="14">
                  <c:v>5.6803837414794243E-4</c:v>
                </c:pt>
                <c:pt idx="15">
                  <c:v>8.7287732106014915E-4</c:v>
                </c:pt>
                <c:pt idx="16">
                  <c:v>0</c:v>
                </c:pt>
                <c:pt idx="17">
                  <c:v>8.7489063867016625E-4</c:v>
                </c:pt>
                <c:pt idx="18">
                  <c:v>1.858352260995251E-3</c:v>
                </c:pt>
                <c:pt idx="19">
                  <c:v>1.2805736970162632E-3</c:v>
                </c:pt>
                <c:pt idx="20">
                  <c:v>3.9693040486901297E-4</c:v>
                </c:pt>
                <c:pt idx="21">
                  <c:v>1.9778481012658228E-4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9E-45CD-ADAD-502FF65A2B20}"/>
            </c:ext>
          </c:extLst>
        </c:ser>
        <c:ser>
          <c:idx val="5"/>
          <c:order val="5"/>
          <c:tx>
            <c:strRef>
              <c:f>'FDB Fan Motor'!$A$256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Motor'!$DB$256:$EF$256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9E-45CD-ADAD-502FF65A2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07248"/>
        <c:axId val="-1357706704"/>
      </c:lineChart>
      <c:catAx>
        <c:axId val="-135769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7792"/>
        <c:crosses val="autoZero"/>
        <c:auto val="1"/>
        <c:lblAlgn val="ctr"/>
        <c:lblOffset val="100"/>
        <c:noMultiLvlLbl val="0"/>
      </c:catAx>
      <c:valAx>
        <c:axId val="-135770779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4192"/>
        <c:crosses val="autoZero"/>
        <c:crossBetween val="between"/>
      </c:valAx>
      <c:catAx>
        <c:axId val="-1357707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706704"/>
        <c:crosses val="autoZero"/>
        <c:auto val="1"/>
        <c:lblAlgn val="ctr"/>
        <c:lblOffset val="100"/>
        <c:noMultiLvlLbl val="0"/>
      </c:catAx>
      <c:valAx>
        <c:axId val="-135770670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72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288889972503548E-2"/>
          <c:y val="0.88283316698088787"/>
          <c:w val="0.87567748363034725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X1844 on Jan'23-Aug</a:t>
            </a:r>
            <a:r>
              <a:rPr lang="en-US" baseline="0"/>
              <a:t>'25</a:t>
            </a:r>
            <a:endParaRPr lang="en-US"/>
          </a:p>
        </c:rich>
      </c:tx>
      <c:layout>
        <c:manualLayout>
          <c:xMode val="edge"/>
          <c:yMode val="edge"/>
          <c:x val="0.25858881622849539"/>
          <c:y val="2.6376843739604645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5927612078793178E-2"/>
          <c:y val="0.10337631558431434"/>
          <c:w val="0.91904455579416211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Motor'!$A$80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Motor'!$Z$80:$DA$80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</c:v>
                </c:pt>
                <c:pt idx="5">
                  <c:v>8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31</c:v>
                </c:pt>
                <c:pt idx="10">
                  <c:v>14</c:v>
                </c:pt>
                <c:pt idx="11">
                  <c:v>41</c:v>
                </c:pt>
                <c:pt idx="12">
                  <c:v>1</c:v>
                </c:pt>
                <c:pt idx="13">
                  <c:v>171</c:v>
                </c:pt>
                <c:pt idx="14">
                  <c:v>35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1-4896-BE0A-201671AB7AF1}"/>
            </c:ext>
          </c:extLst>
        </c:ser>
        <c:ser>
          <c:idx val="1"/>
          <c:order val="1"/>
          <c:tx>
            <c:strRef>
              <c:f>'FDB Fan Motor'!$A$81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Motor'!$Z$81:$DA$81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1-4896-BE0A-201671AB7AF1}"/>
            </c:ext>
          </c:extLst>
        </c:ser>
        <c:ser>
          <c:idx val="2"/>
          <c:order val="2"/>
          <c:tx>
            <c:strRef>
              <c:f>'FDB Fan Motor'!$A$82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Motor'!$Z$82:$DA$82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91-4896-BE0A-201671AB7AF1}"/>
            </c:ext>
          </c:extLst>
        </c:ser>
        <c:ser>
          <c:idx val="3"/>
          <c:order val="3"/>
          <c:tx>
            <c:strRef>
              <c:f>'FDB Fan Motor'!$A$83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Motor'!$Z$83:$DA$83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91-4896-BE0A-201671AB7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706160"/>
        <c:axId val="-1357705616"/>
      </c:barChart>
      <c:lineChart>
        <c:grouping val="standard"/>
        <c:varyColors val="0"/>
        <c:ser>
          <c:idx val="4"/>
          <c:order val="4"/>
          <c:tx>
            <c:strRef>
              <c:f>'FDB Fan Motor'!$A$78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'FDB Fan Motor'!$Z$74:$DA$74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Motor'!$Z$78:$DA$78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9.1374269005847948E-5</c:v>
                </c:pt>
                <c:pt idx="4">
                  <c:v>6.2144651593283085E-4</c:v>
                </c:pt>
                <c:pt idx="5">
                  <c:v>8.0178173719376393E-4</c:v>
                </c:pt>
                <c:pt idx="6">
                  <c:v>9.139097057210747E-5</c:v>
                </c:pt>
                <c:pt idx="7">
                  <c:v>2.4624476729869491E-4</c:v>
                </c:pt>
                <c:pt idx="8">
                  <c:v>7.2301352035283056E-5</c:v>
                </c:pt>
                <c:pt idx="9">
                  <c:v>1.0142309277043518E-3</c:v>
                </c:pt>
                <c:pt idx="10">
                  <c:v>7.3217927932639503E-4</c:v>
                </c:pt>
                <c:pt idx="11">
                  <c:v>1.7120560598821468E-3</c:v>
                </c:pt>
                <c:pt idx="12">
                  <c:v>1.7760412041559364E-4</c:v>
                </c:pt>
                <c:pt idx="13">
                  <c:v>1.1333417753577308E-2</c:v>
                </c:pt>
                <c:pt idx="14">
                  <c:v>2.3431746669344581E-3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91-4896-BE0A-201671AB7AF1}"/>
            </c:ext>
          </c:extLst>
        </c:ser>
        <c:ser>
          <c:idx val="5"/>
          <c:order val="5"/>
          <c:tx>
            <c:strRef>
              <c:f>'FDB Fan Motor'!$A$84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Motor'!$Z$84:$DA$84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91-4896-BE0A-201671AB7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05072"/>
        <c:axId val="-1357693648"/>
      </c:lineChart>
      <c:catAx>
        <c:axId val="-135770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5616"/>
        <c:crosses val="autoZero"/>
        <c:auto val="1"/>
        <c:lblAlgn val="ctr"/>
        <c:lblOffset val="100"/>
        <c:noMultiLvlLbl val="0"/>
      </c:catAx>
      <c:valAx>
        <c:axId val="-13577056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>
            <c:manualLayout>
              <c:xMode val="edge"/>
              <c:yMode val="edge"/>
              <c:x val="6.1517613626169438E-3"/>
              <c:y val="0.35167969913635844"/>
            </c:manualLayout>
          </c:layout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6160"/>
        <c:crosses val="autoZero"/>
        <c:crossBetween val="between"/>
      </c:valAx>
      <c:catAx>
        <c:axId val="-135770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693648"/>
        <c:crosses val="autoZero"/>
        <c:auto val="1"/>
        <c:lblAlgn val="ctr"/>
        <c:lblOffset val="100"/>
        <c:noMultiLvlLbl val="0"/>
      </c:catAx>
      <c:valAx>
        <c:axId val="-135769364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53805645301495"/>
              <c:y val="0.34711375258388516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50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169958498032674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 X1844</a:t>
            </a:r>
            <a:r>
              <a:rPr lang="en-US" baseline="0"/>
              <a:t> </a:t>
            </a:r>
            <a:r>
              <a:rPr lang="en-US"/>
              <a:t>on 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36075649066160997"/>
          <c:y val="1.151078615043963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Motor'!$A$80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Motor'!$DB$80:$EF$80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0-495F-8A18-1E8A2BA3BA11}"/>
            </c:ext>
          </c:extLst>
        </c:ser>
        <c:ser>
          <c:idx val="1"/>
          <c:order val="1"/>
          <c:tx>
            <c:strRef>
              <c:f>'FDB Fan Motor'!$A$81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Motor'!$DB$81:$EF$81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0-495F-8A18-1E8A2BA3BA11}"/>
            </c:ext>
          </c:extLst>
        </c:ser>
        <c:ser>
          <c:idx val="2"/>
          <c:order val="2"/>
          <c:tx>
            <c:strRef>
              <c:f>'FDB Fan Motor'!$A$82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Motor'!$DB$82:$EF$82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10-495F-8A18-1E8A2BA3BA11}"/>
            </c:ext>
          </c:extLst>
        </c:ser>
        <c:ser>
          <c:idx val="3"/>
          <c:order val="3"/>
          <c:tx>
            <c:strRef>
              <c:f>'FDB Fan Motor'!$A$83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Motor'!$DB$83:$EF$83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10-495F-8A18-1E8A2BA3B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693104"/>
        <c:axId val="-1357704528"/>
      </c:barChart>
      <c:lineChart>
        <c:grouping val="standard"/>
        <c:varyColors val="0"/>
        <c:ser>
          <c:idx val="4"/>
          <c:order val="4"/>
          <c:tx>
            <c:strRef>
              <c:f>'FDB Fan Motor'!$A$78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'FDB Fan Motor'!$DB$74:$EF$74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Motor'!$DB$78:$EF$78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10-495F-8A18-1E8A2BA3BA11}"/>
            </c:ext>
          </c:extLst>
        </c:ser>
        <c:ser>
          <c:idx val="5"/>
          <c:order val="5"/>
          <c:tx>
            <c:strRef>
              <c:f>'FDB Fan Motor'!$A$84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Motor'!$DB$84:$EF$84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10-495F-8A18-1E8A2BA3B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703440"/>
        <c:axId val="-1357701808"/>
      </c:lineChart>
      <c:catAx>
        <c:axId val="-135769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4528"/>
        <c:crosses val="autoZero"/>
        <c:auto val="1"/>
        <c:lblAlgn val="ctr"/>
        <c:lblOffset val="100"/>
        <c:noMultiLvlLbl val="0"/>
      </c:catAx>
      <c:valAx>
        <c:axId val="-13577045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3104"/>
        <c:crosses val="autoZero"/>
        <c:crossBetween val="between"/>
      </c:valAx>
      <c:catAx>
        <c:axId val="-1357703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701808"/>
        <c:crosses val="autoZero"/>
        <c:auto val="1"/>
        <c:lblAlgn val="ctr"/>
        <c:lblOffset val="100"/>
        <c:noMultiLvlLbl val="0"/>
      </c:catAx>
      <c:valAx>
        <c:axId val="-13577018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3440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2308992542955781E-2"/>
          <c:y val="0.88283316698088787"/>
          <c:w val="0.90415719641556669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X1930 on Jan'23-Aug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24302872421507499"/>
          <c:y val="2.637814556591258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2443654224663332E-2"/>
          <c:y val="9.9539356791383038E-2"/>
          <c:w val="0.92424948574848087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Motor'!$A$108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Motor'!$Z$108:$DA$108</c:f>
              <c:numCache>
                <c:formatCode>_-* #,##0_-;\-* #,##0_-;_-* "-"??_-;_-@_-</c:formatCode>
                <c:ptCount val="32"/>
                <c:pt idx="0">
                  <c:v>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24</c:v>
                </c:pt>
                <c:pt idx="6">
                  <c:v>123</c:v>
                </c:pt>
                <c:pt idx="7">
                  <c:v>91</c:v>
                </c:pt>
                <c:pt idx="8">
                  <c:v>55</c:v>
                </c:pt>
                <c:pt idx="9">
                  <c:v>165</c:v>
                </c:pt>
                <c:pt idx="10">
                  <c:v>303</c:v>
                </c:pt>
                <c:pt idx="11">
                  <c:v>156</c:v>
                </c:pt>
                <c:pt idx="12">
                  <c:v>111</c:v>
                </c:pt>
                <c:pt idx="13">
                  <c:v>112</c:v>
                </c:pt>
                <c:pt idx="14">
                  <c:v>121</c:v>
                </c:pt>
                <c:pt idx="15">
                  <c:v>36</c:v>
                </c:pt>
                <c:pt idx="16">
                  <c:v>17</c:v>
                </c:pt>
                <c:pt idx="17">
                  <c:v>46</c:v>
                </c:pt>
                <c:pt idx="18">
                  <c:v>51</c:v>
                </c:pt>
                <c:pt idx="19">
                  <c:v>275</c:v>
                </c:pt>
                <c:pt idx="20">
                  <c:v>758</c:v>
                </c:pt>
                <c:pt idx="21">
                  <c:v>46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7-45A1-A4FA-864699D0D6CC}"/>
            </c:ext>
          </c:extLst>
        </c:ser>
        <c:ser>
          <c:idx val="1"/>
          <c:order val="1"/>
          <c:tx>
            <c:strRef>
              <c:f>'FDB Fan Motor'!$A$109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Motor'!$Z$109:$DA$109</c:f>
              <c:numCache>
                <c:formatCode>_-* #,##0_-;\-* #,##0_-;_-* "-"??_-;_-@_-</c:formatCode>
                <c:ptCount val="3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30</c:v>
                </c:pt>
                <c:pt idx="10">
                  <c:v>22</c:v>
                </c:pt>
                <c:pt idx="11">
                  <c:v>10</c:v>
                </c:pt>
                <c:pt idx="12">
                  <c:v>3</c:v>
                </c:pt>
                <c:pt idx="13">
                  <c:v>1</c:v>
                </c:pt>
                <c:pt idx="14">
                  <c:v>9</c:v>
                </c:pt>
                <c:pt idx="15">
                  <c:v>6</c:v>
                </c:pt>
                <c:pt idx="16">
                  <c:v>10</c:v>
                </c:pt>
                <c:pt idx="17">
                  <c:v>5</c:v>
                </c:pt>
                <c:pt idx="18">
                  <c:v>11</c:v>
                </c:pt>
                <c:pt idx="19">
                  <c:v>17</c:v>
                </c:pt>
                <c:pt idx="20">
                  <c:v>34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87-45A1-A4FA-864699D0D6CC}"/>
            </c:ext>
          </c:extLst>
        </c:ser>
        <c:ser>
          <c:idx val="2"/>
          <c:order val="2"/>
          <c:tx>
            <c:strRef>
              <c:f>'FDB Fan Motor'!$A$110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Motor'!$Z$110:$DA$110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87-45A1-A4FA-864699D0D6CC}"/>
            </c:ext>
          </c:extLst>
        </c:ser>
        <c:ser>
          <c:idx val="3"/>
          <c:order val="3"/>
          <c:tx>
            <c:strRef>
              <c:f>'FDB Fan Motor'!$A$111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Motor'!$Z$111:$DA$111</c:f>
              <c:numCache>
                <c:formatCode>_-* #,##0_-;\-* #,##0_-;_-* "-"??_-;_-@_-</c:formatCode>
                <c:ptCount val="3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8</c:v>
                </c:pt>
                <c:pt idx="20">
                  <c:v>3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87-45A1-A4FA-864699D0D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7701264"/>
        <c:axId val="-1357699088"/>
      </c:barChart>
      <c:lineChart>
        <c:grouping val="standard"/>
        <c:varyColors val="0"/>
        <c:ser>
          <c:idx val="4"/>
          <c:order val="4"/>
          <c:tx>
            <c:strRef>
              <c:f>'FDB Fan Motor'!$A$106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'FDB Fan Motor'!$Z$102:$DA$102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Motor'!$Z$106:$DA$106</c:f>
              <c:numCache>
                <c:formatCode>0.00%</c:formatCode>
                <c:ptCount val="32"/>
                <c:pt idx="0">
                  <c:v>2.4627113381088517E-4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3.6894923258559622E-4</c:v>
                </c:pt>
                <c:pt idx="5">
                  <c:v>4.7384007897334647E-4</c:v>
                </c:pt>
                <c:pt idx="6">
                  <c:v>1.3500337508437711E-3</c:v>
                </c:pt>
                <c:pt idx="7">
                  <c:v>7.6242526722628174E-4</c:v>
                </c:pt>
                <c:pt idx="8">
                  <c:v>6.2831172639118689E-4</c:v>
                </c:pt>
                <c:pt idx="9">
                  <c:v>1.6428523286378647E-3</c:v>
                </c:pt>
                <c:pt idx="10">
                  <c:v>1.8699108675819785E-3</c:v>
                </c:pt>
                <c:pt idx="11">
                  <c:v>1.2442785406390259E-3</c:v>
                </c:pt>
                <c:pt idx="12">
                  <c:v>1.9935858542081998E-3</c:v>
                </c:pt>
                <c:pt idx="13">
                  <c:v>1.1963368799957652E-3</c:v>
                </c:pt>
                <c:pt idx="14">
                  <c:v>7.5273709814231227E-4</c:v>
                </c:pt>
                <c:pt idx="15">
                  <c:v>4.3742253975858443E-4</c:v>
                </c:pt>
                <c:pt idx="16">
                  <c:v>2.9872607782296143E-4</c:v>
                </c:pt>
                <c:pt idx="17">
                  <c:v>5.5085538487122457E-4</c:v>
                </c:pt>
                <c:pt idx="18">
                  <c:v>3.5395400881459659E-4</c:v>
                </c:pt>
                <c:pt idx="19">
                  <c:v>1.567856844217744E-3</c:v>
                </c:pt>
                <c:pt idx="20">
                  <c:v>4.0880131227792318E-3</c:v>
                </c:pt>
                <c:pt idx="21">
                  <c:v>3.2047667938682131E-4</c:v>
                </c:pt>
                <c:pt idx="22">
                  <c:v>4.6274872744099955E-5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87-45A1-A4FA-864699D0D6CC}"/>
            </c:ext>
          </c:extLst>
        </c:ser>
        <c:ser>
          <c:idx val="5"/>
          <c:order val="5"/>
          <c:tx>
            <c:strRef>
              <c:f>'FDB Fan Motor'!$A$112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Motor'!$Z$112:$DA$112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87-45A1-A4FA-864699D0D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7697456"/>
        <c:axId val="-1357696368"/>
      </c:lineChart>
      <c:catAx>
        <c:axId val="-1357701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9088"/>
        <c:crosses val="autoZero"/>
        <c:auto val="1"/>
        <c:lblAlgn val="ctr"/>
        <c:lblOffset val="100"/>
        <c:noMultiLvlLbl val="0"/>
      </c:catAx>
      <c:valAx>
        <c:axId val="-13576990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701264"/>
        <c:crosses val="autoZero"/>
        <c:crossBetween val="between"/>
      </c:valAx>
      <c:catAx>
        <c:axId val="-1357697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7696368"/>
        <c:crosses val="autoZero"/>
        <c:auto val="1"/>
        <c:lblAlgn val="ctr"/>
        <c:lblOffset val="100"/>
        <c:noMultiLvlLbl val="0"/>
      </c:catAx>
      <c:valAx>
        <c:axId val="-135769636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76974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X1930 on Aug</a:t>
            </a:r>
            <a:r>
              <a:rPr lang="en-US" baseline="0"/>
              <a:t>'25</a:t>
            </a:r>
            <a:endParaRPr lang="en-US"/>
          </a:p>
        </c:rich>
      </c:tx>
      <c:layout>
        <c:manualLayout>
          <c:xMode val="edge"/>
          <c:yMode val="edge"/>
          <c:x val="0.35755456369610339"/>
          <c:y val="1.151079310572980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Motor'!$A$108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Motor'!$DB$108:$EF$108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4-4973-8885-4E5A7D486502}"/>
            </c:ext>
          </c:extLst>
        </c:ser>
        <c:ser>
          <c:idx val="1"/>
          <c:order val="1"/>
          <c:tx>
            <c:strRef>
              <c:f>'FDB Fan Motor'!$A$109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Motor'!$DB$109:$EF$109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4-4973-8885-4E5A7D486502}"/>
            </c:ext>
          </c:extLst>
        </c:ser>
        <c:ser>
          <c:idx val="2"/>
          <c:order val="2"/>
          <c:tx>
            <c:strRef>
              <c:f>'FDB Fan Motor'!$A$110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Motor'!$DB$110:$EF$110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94-4973-8885-4E5A7D486502}"/>
            </c:ext>
          </c:extLst>
        </c:ser>
        <c:ser>
          <c:idx val="3"/>
          <c:order val="3"/>
          <c:tx>
            <c:strRef>
              <c:f>'FDB Fan Motor'!$A$111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Motor'!$DB$111:$EF$111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94-4973-8885-4E5A7D486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85792"/>
        <c:axId val="-1353888512"/>
      </c:barChart>
      <c:lineChart>
        <c:grouping val="standard"/>
        <c:varyColors val="0"/>
        <c:ser>
          <c:idx val="4"/>
          <c:order val="4"/>
          <c:tx>
            <c:strRef>
              <c:f>'FDB Fan Motor'!$A$106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'FDB Fan Motor'!$DB$102:$EF$102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Motor'!$DB$106:$EF$106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94-4973-8885-4E5A7D486502}"/>
            </c:ext>
          </c:extLst>
        </c:ser>
        <c:ser>
          <c:idx val="5"/>
          <c:order val="5"/>
          <c:tx>
            <c:strRef>
              <c:f>'FDB Fan Motor'!$A$112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Motor'!$DB$112:$EF$112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94-4973-8885-4E5A7D486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68384"/>
        <c:axId val="-1353873824"/>
      </c:lineChart>
      <c:catAx>
        <c:axId val="-135388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8512"/>
        <c:crosses val="autoZero"/>
        <c:auto val="1"/>
        <c:lblAlgn val="ctr"/>
        <c:lblOffset val="100"/>
        <c:noMultiLvlLbl val="0"/>
      </c:catAx>
      <c:valAx>
        <c:axId val="-1353888512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5792"/>
        <c:crosses val="autoZero"/>
        <c:crossBetween val="between"/>
      </c:valAx>
      <c:catAx>
        <c:axId val="-1353868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73824"/>
        <c:crosses val="autoZero"/>
        <c:auto val="1"/>
        <c:lblAlgn val="ctr"/>
        <c:lblOffset val="100"/>
        <c:noMultiLvlLbl val="0"/>
      </c:catAx>
      <c:valAx>
        <c:axId val="-135387382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68384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X2676 on Jan'23-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24302872421507499"/>
          <c:y val="2.637814556591258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778324507235105E-2"/>
          <c:y val="0.10337631558431434"/>
          <c:w val="0.92674908142039081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Motor'!$A$136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Motor'!$Z$136:$DA$136</c:f>
              <c:numCache>
                <c:formatCode>General</c:formatCode>
                <c:ptCount val="32"/>
                <c:pt idx="2" formatCode="_(* #,##0_);_(* \(#,##0\);_(* &quot;-&quot;??_);_(@_)">
                  <c:v>1</c:v>
                </c:pt>
                <c:pt idx="3" formatCode="_(* #,##0_);_(* \(#,##0\);_(* &quot;-&quot;??_);_(@_)">
                  <c:v>0</c:v>
                </c:pt>
                <c:pt idx="4" formatCode="_(* #,##0_);_(* \(#,##0\);_(* &quot;-&quot;??_);_(@_)">
                  <c:v>0</c:v>
                </c:pt>
                <c:pt idx="5" formatCode="_(* #,##0_);_(* \(#,##0\);_(* &quot;-&quot;??_);_(@_)">
                  <c:v>0</c:v>
                </c:pt>
                <c:pt idx="6" formatCode="_(* #,##0_);_(* \(#,##0\);_(* &quot;-&quot;??_);_(@_)">
                  <c:v>36</c:v>
                </c:pt>
                <c:pt idx="7" formatCode="_(* #,##0_);_(* \(#,##0\);_(* &quot;-&quot;??_);_(@_)">
                  <c:v>12</c:v>
                </c:pt>
                <c:pt idx="8" formatCode="_(* #,##0_);_(* \(#,##0\);_(* &quot;-&quot;??_);_(@_)">
                  <c:v>42</c:v>
                </c:pt>
                <c:pt idx="9" formatCode="_(* #,##0_);_(* \(#,##0\);_(* &quot;-&quot;??_);_(@_)">
                  <c:v>113</c:v>
                </c:pt>
                <c:pt idx="10" formatCode="_(* #,##0_);_(* \(#,##0\);_(* &quot;-&quot;??_);_(@_)">
                  <c:v>75</c:v>
                </c:pt>
                <c:pt idx="11" formatCode="_(* #,##0_);_(* \(#,##0\);_(* &quot;-&quot;??_);_(@_)">
                  <c:v>18</c:v>
                </c:pt>
                <c:pt idx="12" formatCode="_(* #,##0_);_(* \(#,##0\);_(* &quot;-&quot;??_);_(@_)">
                  <c:v>0</c:v>
                </c:pt>
                <c:pt idx="13" formatCode="_(* #,##0_);_(* \(#,##0\);_(* &quot;-&quot;??_);_(@_)">
                  <c:v>0</c:v>
                </c:pt>
                <c:pt idx="14" formatCode="_(* #,##0_);_(* \(#,##0\);_(* &quot;-&quot;??_);_(@_)">
                  <c:v>0</c:v>
                </c:pt>
                <c:pt idx="15" formatCode="_(* #,##0_);_(* \(#,##0\);_(* &quot;-&quot;??_);_(@_)">
                  <c:v>13</c:v>
                </c:pt>
                <c:pt idx="16" formatCode="_(* #,##0_);_(* \(#,##0\);_(* &quot;-&quot;??_);_(@_)">
                  <c:v>16</c:v>
                </c:pt>
                <c:pt idx="17" formatCode="_(* #,##0_);_(* \(#,##0\);_(* &quot;-&quot;??_);_(@_)">
                  <c:v>63</c:v>
                </c:pt>
                <c:pt idx="18" formatCode="_(* #,##0_);_(* \(#,##0\);_(* &quot;-&quot;??_);_(@_)">
                  <c:v>12</c:v>
                </c:pt>
                <c:pt idx="19" formatCode="_(* #,##0_);_(* \(#,##0\);_(* &quot;-&quot;??_);_(@_)">
                  <c:v>0</c:v>
                </c:pt>
                <c:pt idx="20" formatCode="_(* #,##0_);_(* \(#,##0\);_(* &quot;-&quot;??_);_(@_)">
                  <c:v>0</c:v>
                </c:pt>
                <c:pt idx="21" formatCode="_(* #,##0_);_(* \(#,##0\);_(* &quot;-&quot;??_);_(@_)">
                  <c:v>0</c:v>
                </c:pt>
                <c:pt idx="22" formatCode="_(* #,##0_);_(* \(#,##0\);_(* &quot;-&quot;??_);_(@_)">
                  <c:v>0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0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0</c:v>
                </c:pt>
                <c:pt idx="27" formatCode="_(* #,##0_);_(* \(#,##0\);_(* &quot;-&quot;??_);_(@_)">
                  <c:v>0</c:v>
                </c:pt>
                <c:pt idx="28" formatCode="_(* #,##0_);_(* \(#,##0\);_(* &quot;-&quot;??_);_(@_)">
                  <c:v>0</c:v>
                </c:pt>
                <c:pt idx="29" formatCode="_(* #,##0_);_(* \(#,##0\);_(* &quot;-&quot;??_);_(@_)">
                  <c:v>0</c:v>
                </c:pt>
                <c:pt idx="30" formatCode="_(* #,##0_);_(* \(#,##0\);_(* &quot;-&quot;??_);_(@_)">
                  <c:v>0</c:v>
                </c:pt>
                <c:pt idx="31" formatCode="_-* #,##0_-;\-* #,##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B06-9558-79DCFFD74054}"/>
            </c:ext>
          </c:extLst>
        </c:ser>
        <c:ser>
          <c:idx val="1"/>
          <c:order val="1"/>
          <c:tx>
            <c:strRef>
              <c:f>'FDB Fan Motor'!$A$137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Motor'!$Z$137:$DA$137</c:f>
              <c:numCache>
                <c:formatCode>General</c:formatCode>
                <c:ptCount val="32"/>
                <c:pt idx="2" formatCode="_(* #,##0_);_(* \(#,##0\);_(* &quot;-&quot;??_);_(@_)">
                  <c:v>0</c:v>
                </c:pt>
                <c:pt idx="3" formatCode="_(* #,##0_);_(* \(#,##0\);_(* &quot;-&quot;??_);_(@_)">
                  <c:v>0</c:v>
                </c:pt>
                <c:pt idx="4" formatCode="_(* #,##0_);_(* \(#,##0\);_(* &quot;-&quot;??_);_(@_)">
                  <c:v>0</c:v>
                </c:pt>
                <c:pt idx="5" formatCode="_(* #,##0_);_(* \(#,##0\);_(* &quot;-&quot;??_);_(@_)">
                  <c:v>0</c:v>
                </c:pt>
                <c:pt idx="6" formatCode="_(* #,##0_);_(* \(#,##0\);_(* &quot;-&quot;??_);_(@_)">
                  <c:v>0</c:v>
                </c:pt>
                <c:pt idx="7" formatCode="_(* #,##0_);_(* \(#,##0\);_(* &quot;-&quot;??_);_(@_)">
                  <c:v>0</c:v>
                </c:pt>
                <c:pt idx="8" formatCode="_(* #,##0_);_(* \(#,##0\);_(* &quot;-&quot;??_);_(@_)">
                  <c:v>0</c:v>
                </c:pt>
                <c:pt idx="9" formatCode="_(* #,##0_);_(* \(#,##0\);_(* &quot;-&quot;??_);_(@_)">
                  <c:v>6</c:v>
                </c:pt>
                <c:pt idx="10" formatCode="_(* #,##0_);_(* \(#,##0\);_(* &quot;-&quot;??_);_(@_)">
                  <c:v>1</c:v>
                </c:pt>
                <c:pt idx="11" formatCode="_(* #,##0_);_(* \(#,##0\);_(* &quot;-&quot;??_);_(@_)">
                  <c:v>22</c:v>
                </c:pt>
                <c:pt idx="12" formatCode="_(* #,##0_);_(* \(#,##0\);_(* &quot;-&quot;??_);_(@_)">
                  <c:v>0</c:v>
                </c:pt>
                <c:pt idx="13" formatCode="_(* #,##0_);_(* \(#,##0\);_(* &quot;-&quot;??_);_(@_)">
                  <c:v>1</c:v>
                </c:pt>
                <c:pt idx="14" formatCode="_(* #,##0_);_(* \(#,##0\);_(* &quot;-&quot;??_);_(@_)">
                  <c:v>1</c:v>
                </c:pt>
                <c:pt idx="15" formatCode="_(* #,##0_);_(* \(#,##0\);_(* &quot;-&quot;??_);_(@_)">
                  <c:v>14</c:v>
                </c:pt>
                <c:pt idx="16" formatCode="_(* #,##0_);_(* \(#,##0\);_(* &quot;-&quot;??_);_(@_)">
                  <c:v>18</c:v>
                </c:pt>
                <c:pt idx="17" formatCode="_(* #,##0_);_(* \(#,##0\);_(* &quot;-&quot;??_);_(@_)">
                  <c:v>80</c:v>
                </c:pt>
                <c:pt idx="18" formatCode="_(* #,##0_);_(* \(#,##0\);_(* &quot;-&quot;??_);_(@_)">
                  <c:v>13</c:v>
                </c:pt>
                <c:pt idx="19" formatCode="_(* #,##0_);_(* \(#,##0\);_(* &quot;-&quot;??_);_(@_)">
                  <c:v>20</c:v>
                </c:pt>
                <c:pt idx="20" formatCode="_(* #,##0_);_(* \(#,##0\);_(* &quot;-&quot;??_);_(@_)">
                  <c:v>0</c:v>
                </c:pt>
                <c:pt idx="21" formatCode="_(* #,##0_);_(* \(#,##0\);_(* &quot;-&quot;??_);_(@_)">
                  <c:v>0</c:v>
                </c:pt>
                <c:pt idx="22" formatCode="_(* #,##0_);_(* \(#,##0\);_(* &quot;-&quot;??_);_(@_)">
                  <c:v>0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0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0</c:v>
                </c:pt>
                <c:pt idx="27" formatCode="_(* #,##0_);_(* \(#,##0\);_(* &quot;-&quot;??_);_(@_)">
                  <c:v>0</c:v>
                </c:pt>
                <c:pt idx="28" formatCode="_(* #,##0_);_(* \(#,##0\);_(* &quot;-&quot;??_);_(@_)">
                  <c:v>0</c:v>
                </c:pt>
                <c:pt idx="29" formatCode="_(* #,##0_);_(* \(#,##0\);_(* &quot;-&quot;??_);_(@_)">
                  <c:v>0</c:v>
                </c:pt>
                <c:pt idx="30" formatCode="_(* #,##0_);_(* \(#,##0\);_(* &quot;-&quot;??_);_(@_)">
                  <c:v>0</c:v>
                </c:pt>
                <c:pt idx="31" formatCode="_-* #,##0_-;\-* #,##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F-4B06-9558-79DCFFD74054}"/>
            </c:ext>
          </c:extLst>
        </c:ser>
        <c:ser>
          <c:idx val="2"/>
          <c:order val="2"/>
          <c:tx>
            <c:strRef>
              <c:f>'FDB Fan Motor'!$A$138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Motor'!$AX$138:$DA$138</c:f>
              <c:numCache>
                <c:formatCode>General</c:formatCode>
                <c:ptCount val="32"/>
                <c:pt idx="2" formatCode="_(* #,##0_);_(* \(#,##0\);_(* &quot;-&quot;??_);_(@_)">
                  <c:v>0</c:v>
                </c:pt>
                <c:pt idx="3" formatCode="_(* #,##0_);_(* \(#,##0\);_(* &quot;-&quot;??_);_(@_)">
                  <c:v>0</c:v>
                </c:pt>
                <c:pt idx="4" formatCode="_(* #,##0_);_(* \(#,##0\);_(* &quot;-&quot;??_);_(@_)">
                  <c:v>0</c:v>
                </c:pt>
                <c:pt idx="5" formatCode="_(* #,##0_);_(* \(#,##0\);_(* &quot;-&quot;??_);_(@_)">
                  <c:v>0</c:v>
                </c:pt>
                <c:pt idx="6" formatCode="_(* #,##0_);_(* \(#,##0\);_(* &quot;-&quot;??_);_(@_)">
                  <c:v>0</c:v>
                </c:pt>
                <c:pt idx="7" formatCode="_(* #,##0_);_(* \(#,##0\);_(* &quot;-&quot;??_);_(@_)">
                  <c:v>0</c:v>
                </c:pt>
                <c:pt idx="8" formatCode="_(* #,##0_);_(* \(#,##0\);_(* &quot;-&quot;??_);_(@_)">
                  <c:v>0</c:v>
                </c:pt>
                <c:pt idx="9" formatCode="_(* #,##0_);_(* \(#,##0\);_(* &quot;-&quot;??_);_(@_)">
                  <c:v>0</c:v>
                </c:pt>
                <c:pt idx="10" formatCode="_(* #,##0_);_(* \(#,##0\);_(* &quot;-&quot;??_);_(@_)">
                  <c:v>0</c:v>
                </c:pt>
                <c:pt idx="11" formatCode="_(* #,##0_);_(* \(#,##0\);_(* &quot;-&quot;??_);_(@_)">
                  <c:v>0</c:v>
                </c:pt>
                <c:pt idx="12" formatCode="_(* #,##0_);_(* \(#,##0\);_(* &quot;-&quot;??_);_(@_)">
                  <c:v>0</c:v>
                </c:pt>
                <c:pt idx="13" formatCode="_(* #,##0_);_(* \(#,##0\);_(* &quot;-&quot;??_);_(@_)">
                  <c:v>0</c:v>
                </c:pt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0</c:v>
                </c:pt>
                <c:pt idx="19" formatCode="_(* #,##0_);_(* \(#,##0\);_(* &quot;-&quot;??_);_(@_)">
                  <c:v>0</c:v>
                </c:pt>
                <c:pt idx="20" formatCode="_(* #,##0_);_(* \(#,##0\);_(* &quot;-&quot;??_);_(@_)">
                  <c:v>0</c:v>
                </c:pt>
                <c:pt idx="21" formatCode="_(* #,##0_);_(* \(#,##0\);_(* &quot;-&quot;??_);_(@_)">
                  <c:v>0</c:v>
                </c:pt>
                <c:pt idx="22" formatCode="_(* #,##0_);_(* \(#,##0\);_(* &quot;-&quot;??_);_(@_)">
                  <c:v>0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0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0</c:v>
                </c:pt>
                <c:pt idx="27" formatCode="_(* #,##0_);_(* \(#,##0\);_(* &quot;-&quot;??_);_(@_)">
                  <c:v>0</c:v>
                </c:pt>
                <c:pt idx="28" formatCode="_(* #,##0_);_(* \(#,##0\);_(* &quot;-&quot;??_);_(@_)">
                  <c:v>0</c:v>
                </c:pt>
                <c:pt idx="29" formatCode="_(* #,##0_);_(* \(#,##0\);_(* &quot;-&quot;??_);_(@_)">
                  <c:v>0</c:v>
                </c:pt>
                <c:pt idx="30" formatCode="_(* #,##0_);_(* \(#,##0\);_(* &quot;-&quot;??_);_(@_)">
                  <c:v>0</c:v>
                </c:pt>
                <c:pt idx="31" formatCode="_-* #,##0_-;\-* #,##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B06-9558-79DCFFD74054}"/>
            </c:ext>
          </c:extLst>
        </c:ser>
        <c:ser>
          <c:idx val="3"/>
          <c:order val="3"/>
          <c:tx>
            <c:strRef>
              <c:f>'FDB Fan Motor'!$A$139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Motor'!$Z$139:$DA$139</c:f>
              <c:numCache>
                <c:formatCode>General</c:formatCode>
                <c:ptCount val="32"/>
                <c:pt idx="2" formatCode="_(* #,##0_);_(* \(#,##0\);_(* &quot;-&quot;??_);_(@_)">
                  <c:v>0</c:v>
                </c:pt>
                <c:pt idx="3" formatCode="_(* #,##0_);_(* \(#,##0\);_(* &quot;-&quot;??_);_(@_)">
                  <c:v>0</c:v>
                </c:pt>
                <c:pt idx="4" formatCode="_(* #,##0_);_(* \(#,##0\);_(* &quot;-&quot;??_);_(@_)">
                  <c:v>0</c:v>
                </c:pt>
                <c:pt idx="5" formatCode="_(* #,##0_);_(* \(#,##0\);_(* &quot;-&quot;??_);_(@_)">
                  <c:v>0</c:v>
                </c:pt>
                <c:pt idx="6" formatCode="_(* #,##0_);_(* \(#,##0\);_(* &quot;-&quot;??_);_(@_)">
                  <c:v>0</c:v>
                </c:pt>
                <c:pt idx="7" formatCode="_(* #,##0_);_(* \(#,##0\);_(* &quot;-&quot;??_);_(@_)">
                  <c:v>0</c:v>
                </c:pt>
                <c:pt idx="8" formatCode="_(* #,##0_);_(* \(#,##0\);_(* &quot;-&quot;??_);_(@_)">
                  <c:v>0</c:v>
                </c:pt>
                <c:pt idx="9" formatCode="_(* #,##0_);_(* \(#,##0\);_(* &quot;-&quot;??_);_(@_)">
                  <c:v>20</c:v>
                </c:pt>
                <c:pt idx="10" formatCode="_(* #,##0_);_(* \(#,##0\);_(* &quot;-&quot;??_);_(@_)">
                  <c:v>2</c:v>
                </c:pt>
                <c:pt idx="11" formatCode="_(* #,##0_);_(* \(#,##0\);_(* &quot;-&quot;??_);_(@_)">
                  <c:v>0</c:v>
                </c:pt>
                <c:pt idx="12" formatCode="_(* #,##0_);_(* \(#,##0\);_(* &quot;-&quot;??_);_(@_)">
                  <c:v>0</c:v>
                </c:pt>
                <c:pt idx="13" formatCode="_(* #,##0_);_(* \(#,##0\);_(* &quot;-&quot;??_);_(@_)">
                  <c:v>0</c:v>
                </c:pt>
                <c:pt idx="14" formatCode="_(* #,##0_);_(* \(#,##0\);_(* &quot;-&quot;??_);_(@_)">
                  <c:v>0</c:v>
                </c:pt>
                <c:pt idx="15" formatCode="_(* #,##0_);_(* \(#,##0\);_(* &quot;-&quot;??_);_(@_)">
                  <c:v>3</c:v>
                </c:pt>
                <c:pt idx="16" formatCode="_(* #,##0_);_(* \(#,##0\);_(* &quot;-&quot;??_);_(@_)">
                  <c:v>8</c:v>
                </c:pt>
                <c:pt idx="17" formatCode="_(* #,##0_);_(* \(#,##0\);_(* &quot;-&quot;??_);_(@_)">
                  <c:v>2</c:v>
                </c:pt>
                <c:pt idx="18" formatCode="_(* #,##0_);_(* \(#,##0\);_(* &quot;-&quot;??_);_(@_)">
                  <c:v>0</c:v>
                </c:pt>
                <c:pt idx="19" formatCode="_(* #,##0_);_(* \(#,##0\);_(* &quot;-&quot;??_);_(@_)">
                  <c:v>0</c:v>
                </c:pt>
                <c:pt idx="20" formatCode="_(* #,##0_);_(* \(#,##0\);_(* &quot;-&quot;??_);_(@_)">
                  <c:v>0</c:v>
                </c:pt>
                <c:pt idx="21" formatCode="_(* #,##0_);_(* \(#,##0\);_(* &quot;-&quot;??_);_(@_)">
                  <c:v>0</c:v>
                </c:pt>
                <c:pt idx="22" formatCode="_(* #,##0_);_(* \(#,##0\);_(* &quot;-&quot;??_);_(@_)">
                  <c:v>0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0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0</c:v>
                </c:pt>
                <c:pt idx="27" formatCode="_(* #,##0_);_(* \(#,##0\);_(* &quot;-&quot;??_);_(@_)">
                  <c:v>0</c:v>
                </c:pt>
                <c:pt idx="28" formatCode="_(* #,##0_);_(* \(#,##0\);_(* &quot;-&quot;??_);_(@_)">
                  <c:v>0</c:v>
                </c:pt>
                <c:pt idx="29" formatCode="_(* #,##0_);_(* \(#,##0\);_(* &quot;-&quot;??_);_(@_)">
                  <c:v>0</c:v>
                </c:pt>
                <c:pt idx="30" formatCode="_(* #,##0_);_(* \(#,##0\);_(* &quot;-&quot;??_);_(@_)">
                  <c:v>0</c:v>
                </c:pt>
                <c:pt idx="31" formatCode="_-* #,##0_-;\-* #,##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AF-4B06-9558-79DCFFD74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93408"/>
        <c:axId val="-1353877632"/>
      </c:barChart>
      <c:lineChart>
        <c:grouping val="standard"/>
        <c:varyColors val="0"/>
        <c:ser>
          <c:idx val="4"/>
          <c:order val="4"/>
          <c:tx>
            <c:strRef>
              <c:f>'FDB Fan Motor'!$A$134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'FDB Fan Motor'!$Z$102:$DA$102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Motor'!$Z$134:$DA$134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2.9214139643587495E-4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1.8003600720144029E-3</c:v>
                </c:pt>
                <c:pt idx="7">
                  <c:v>7.4220682830282035E-4</c:v>
                </c:pt>
                <c:pt idx="8">
                  <c:v>5.2736655742645117E-4</c:v>
                </c:pt>
                <c:pt idx="9">
                  <c:v>7.1242593845459955E-4</c:v>
                </c:pt>
                <c:pt idx="10">
                  <c:v>6.2093506452152178E-4</c:v>
                </c:pt>
                <c:pt idx="11">
                  <c:v>3.0459249331800218E-4</c:v>
                </c:pt>
                <c:pt idx="12">
                  <c:v>0</c:v>
                </c:pt>
                <c:pt idx="13">
                  <c:v>1.8751171948246765E-4</c:v>
                </c:pt>
                <c:pt idx="14">
                  <c:v>3.1248046997062684E-5</c:v>
                </c:pt>
                <c:pt idx="15">
                  <c:v>5.57703747769185E-4</c:v>
                </c:pt>
                <c:pt idx="16">
                  <c:v>4.2983901505459977E-4</c:v>
                </c:pt>
                <c:pt idx="17">
                  <c:v>1.364243644506332E-3</c:v>
                </c:pt>
                <c:pt idx="18">
                  <c:v>4.9822631432101718E-4</c:v>
                </c:pt>
                <c:pt idx="19">
                  <c:v>1.7761989342806393E-2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AF-4B06-9558-79DCFFD74054}"/>
            </c:ext>
          </c:extLst>
        </c:ser>
        <c:ser>
          <c:idx val="5"/>
          <c:order val="5"/>
          <c:tx>
            <c:strRef>
              <c:f>'FDB Fan Motor'!$A$112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Motor'!$Z$112:$DA$112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AF-4B06-9558-79DCFFD74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97216"/>
        <c:axId val="-1353869472"/>
      </c:lineChart>
      <c:catAx>
        <c:axId val="-13538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7632"/>
        <c:crosses val="autoZero"/>
        <c:auto val="1"/>
        <c:lblAlgn val="ctr"/>
        <c:lblOffset val="100"/>
        <c:noMultiLvlLbl val="0"/>
      </c:catAx>
      <c:valAx>
        <c:axId val="-13538776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93408"/>
        <c:crosses val="autoZero"/>
        <c:crossBetween val="between"/>
      </c:valAx>
      <c:catAx>
        <c:axId val="-135389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69472"/>
        <c:crosses val="autoZero"/>
        <c:auto val="1"/>
        <c:lblAlgn val="ctr"/>
        <c:lblOffset val="100"/>
        <c:noMultiLvlLbl val="0"/>
      </c:catAx>
      <c:valAx>
        <c:axId val="-135386947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9721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X2676 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5755456369610339"/>
          <c:y val="3.8369298760278893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Motor'!$A$136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Motor'!$DB$136:$EF$136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C-4932-AD84-2E15A57F3615}"/>
            </c:ext>
          </c:extLst>
        </c:ser>
        <c:ser>
          <c:idx val="1"/>
          <c:order val="1"/>
          <c:tx>
            <c:strRef>
              <c:f>'FDB Fan Motor'!$A$137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Motor'!$DB$137:$EF$137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C-4932-AD84-2E15A57F3615}"/>
            </c:ext>
          </c:extLst>
        </c:ser>
        <c:ser>
          <c:idx val="2"/>
          <c:order val="2"/>
          <c:tx>
            <c:strRef>
              <c:f>'FDB Fan Motor'!$A$138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Motor'!$DB$138:$EF$138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C-4932-AD84-2E15A57F3615}"/>
            </c:ext>
          </c:extLst>
        </c:ser>
        <c:ser>
          <c:idx val="3"/>
          <c:order val="3"/>
          <c:tx>
            <c:strRef>
              <c:f>'FDB Fan Motor'!$A$139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Motor'!$DB$139:$EF$139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4C-4932-AD84-2E15A57F3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67840"/>
        <c:axId val="-1353866752"/>
      </c:barChart>
      <c:lineChart>
        <c:grouping val="standard"/>
        <c:varyColors val="0"/>
        <c:ser>
          <c:idx val="4"/>
          <c:order val="4"/>
          <c:tx>
            <c:strRef>
              <c:f>'FDB Fan Motor'!$A$134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'FDB Fan Motor'!$DB$102:$EF$102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Motor'!$DB$134:$EF$134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C-4932-AD84-2E15A57F3615}"/>
            </c:ext>
          </c:extLst>
        </c:ser>
        <c:ser>
          <c:idx val="5"/>
          <c:order val="5"/>
          <c:tx>
            <c:strRef>
              <c:f>'FDB Fan Motor'!$A$112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Motor'!$DB$112:$EF$112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4C-4932-AD84-2E15A57F3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86880"/>
        <c:axId val="-1353891776"/>
      </c:lineChart>
      <c:catAx>
        <c:axId val="-1353867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66752"/>
        <c:crosses val="autoZero"/>
        <c:auto val="1"/>
        <c:lblAlgn val="ctr"/>
        <c:lblOffset val="100"/>
        <c:noMultiLvlLbl val="0"/>
      </c:catAx>
      <c:valAx>
        <c:axId val="-1353866752"/>
        <c:scaling>
          <c:orientation val="minMax"/>
          <c:max val="3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67840"/>
        <c:crosses val="autoZero"/>
        <c:crossBetween val="between"/>
        <c:majorUnit val="5"/>
      </c:valAx>
      <c:catAx>
        <c:axId val="-1353886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91776"/>
        <c:crosses val="autoZero"/>
        <c:auto val="1"/>
        <c:lblAlgn val="ctr"/>
        <c:lblOffset val="100"/>
        <c:noMultiLvlLbl val="0"/>
      </c:catAx>
      <c:valAx>
        <c:axId val="-135389177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6880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X2977 on Jan'23-Aug</a:t>
            </a:r>
            <a:r>
              <a:rPr lang="en-US" baseline="0"/>
              <a:t>'25</a:t>
            </a:r>
            <a:endParaRPr lang="en-US"/>
          </a:p>
        </c:rich>
      </c:tx>
      <c:layout>
        <c:manualLayout>
          <c:xMode val="edge"/>
          <c:yMode val="edge"/>
          <c:x val="0.24302872421507499"/>
          <c:y val="2.637814556591258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1.8514788219904453E-2"/>
          <c:y val="0.10337631558431434"/>
          <c:w val="0.943785496182941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Motor'!$A$165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Motor'!$AX$165:$DA$165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11</c:v>
                </c:pt>
                <c:pt idx="19" formatCode="_(* #,##0_);_(* \(#,##0\);_(* &quot;-&quot;??_);_(@_)">
                  <c:v>29</c:v>
                </c:pt>
                <c:pt idx="20" formatCode="_(* #,##0_);_(* \(#,##0\);_(* &quot;-&quot;??_);_(@_)">
                  <c:v>14</c:v>
                </c:pt>
                <c:pt idx="21" formatCode="_(* #,##0_);_(* \(#,##0\);_(* &quot;-&quot;??_);_(@_)">
                  <c:v>8</c:v>
                </c:pt>
                <c:pt idx="22" formatCode="_(* #,##0_);_(* \(#,##0\);_(* &quot;-&quot;??_);_(@_)">
                  <c:v>3</c:v>
                </c:pt>
                <c:pt idx="23" formatCode="_(* #,##0_);_(* \(#,##0\);_(* &quot;-&quot;??_);_(@_)">
                  <c:v>10</c:v>
                </c:pt>
                <c:pt idx="24" formatCode="_(* #,##0_);_(* \(#,##0\);_(* &quot;-&quot;??_);_(@_)">
                  <c:v>16</c:v>
                </c:pt>
                <c:pt idx="25" formatCode="_(* #,##0_);_(* \(#,##0\);_(* &quot;-&quot;??_);_(@_)">
                  <c:v>3</c:v>
                </c:pt>
                <c:pt idx="26" formatCode="_(* #,##0_);_(* \(#,##0\);_(* &quot;-&quot;??_);_(@_)">
                  <c:v>46</c:v>
                </c:pt>
                <c:pt idx="27" formatCode="_(* #,##0_);_(* \(#,##0\);_(* &quot;-&quot;??_);_(@_)">
                  <c:v>51</c:v>
                </c:pt>
                <c:pt idx="28" formatCode="_(* #,##0_);_(* \(#,##0\);_(* &quot;-&quot;??_);_(@_)">
                  <c:v>67</c:v>
                </c:pt>
                <c:pt idx="29" formatCode="_(* #,##0_);_(* \(#,##0\);_(* &quot;-&quot;??_);_(@_)">
                  <c:v>50</c:v>
                </c:pt>
                <c:pt idx="30" formatCode="_(* #,##0_);_(* \(#,##0\);_(* &quot;-&quot;??_);_(@_)">
                  <c:v>18</c:v>
                </c:pt>
                <c:pt idx="31" formatCode="_-* #,##0_-;\-* #,##0_-;_-* &quot;-&quot;??_-;_-@_-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B06-9558-79DCFFD74054}"/>
            </c:ext>
          </c:extLst>
        </c:ser>
        <c:ser>
          <c:idx val="1"/>
          <c:order val="1"/>
          <c:tx>
            <c:strRef>
              <c:f>'FDB Fan Motor'!$A$166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Motor'!$AX$166:$DA$166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4</c:v>
                </c:pt>
                <c:pt idx="18" formatCode="_(* #,##0_);_(* \(#,##0\);_(* &quot;-&quot;??_);_(@_)">
                  <c:v>0</c:v>
                </c:pt>
                <c:pt idx="19" formatCode="_(* #,##0_);_(* \(#,##0\);_(* &quot;-&quot;??_);_(@_)">
                  <c:v>31</c:v>
                </c:pt>
                <c:pt idx="20" formatCode="_(* #,##0_);_(* \(#,##0\);_(* &quot;-&quot;??_);_(@_)">
                  <c:v>121</c:v>
                </c:pt>
                <c:pt idx="21" formatCode="_(* #,##0_);_(* \(#,##0\);_(* &quot;-&quot;??_);_(@_)">
                  <c:v>2</c:v>
                </c:pt>
                <c:pt idx="22" formatCode="_(* #,##0_);_(* \(#,##0\);_(* &quot;-&quot;??_);_(@_)">
                  <c:v>1</c:v>
                </c:pt>
                <c:pt idx="23" formatCode="_(* #,##0_);_(* \(#,##0\);_(* &quot;-&quot;??_);_(@_)">
                  <c:v>1</c:v>
                </c:pt>
                <c:pt idx="24" formatCode="_(* #,##0_);_(* \(#,##0\);_(* &quot;-&quot;??_);_(@_)">
                  <c:v>0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3</c:v>
                </c:pt>
                <c:pt idx="27" formatCode="_(* #,##0_);_(* \(#,##0\);_(* &quot;-&quot;??_);_(@_)">
                  <c:v>0</c:v>
                </c:pt>
                <c:pt idx="28" formatCode="_(* #,##0_);_(* \(#,##0\);_(* &quot;-&quot;??_);_(@_)">
                  <c:v>10</c:v>
                </c:pt>
                <c:pt idx="29" formatCode="_(* #,##0_);_(* \(#,##0\);_(* &quot;-&quot;??_);_(@_)">
                  <c:v>5</c:v>
                </c:pt>
                <c:pt idx="30" formatCode="_(* #,##0_);_(* \(#,##0\);_(* &quot;-&quot;??_);_(@_)">
                  <c:v>6</c:v>
                </c:pt>
                <c:pt idx="31" formatCode="_-* #,##0_-;\-* #,##0_-;_-* &quot;-&quot;??_-;_-@_-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F-4B06-9558-79DCFFD74054}"/>
            </c:ext>
          </c:extLst>
        </c:ser>
        <c:ser>
          <c:idx val="2"/>
          <c:order val="2"/>
          <c:tx>
            <c:strRef>
              <c:f>'FDB Fan Motor'!$A$138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Motor'!$AX$138:$DA$138</c:f>
              <c:numCache>
                <c:formatCode>General</c:formatCode>
                <c:ptCount val="32"/>
                <c:pt idx="2" formatCode="_(* #,##0_);_(* \(#,##0\);_(* &quot;-&quot;??_);_(@_)">
                  <c:v>0</c:v>
                </c:pt>
                <c:pt idx="3" formatCode="_(* #,##0_);_(* \(#,##0\);_(* &quot;-&quot;??_);_(@_)">
                  <c:v>0</c:v>
                </c:pt>
                <c:pt idx="4" formatCode="_(* #,##0_);_(* \(#,##0\);_(* &quot;-&quot;??_);_(@_)">
                  <c:v>0</c:v>
                </c:pt>
                <c:pt idx="5" formatCode="_(* #,##0_);_(* \(#,##0\);_(* &quot;-&quot;??_);_(@_)">
                  <c:v>0</c:v>
                </c:pt>
                <c:pt idx="6" formatCode="_(* #,##0_);_(* \(#,##0\);_(* &quot;-&quot;??_);_(@_)">
                  <c:v>0</c:v>
                </c:pt>
                <c:pt idx="7" formatCode="_(* #,##0_);_(* \(#,##0\);_(* &quot;-&quot;??_);_(@_)">
                  <c:v>0</c:v>
                </c:pt>
                <c:pt idx="8" formatCode="_(* #,##0_);_(* \(#,##0\);_(* &quot;-&quot;??_);_(@_)">
                  <c:v>0</c:v>
                </c:pt>
                <c:pt idx="9" formatCode="_(* #,##0_);_(* \(#,##0\);_(* &quot;-&quot;??_);_(@_)">
                  <c:v>0</c:v>
                </c:pt>
                <c:pt idx="10" formatCode="_(* #,##0_);_(* \(#,##0\);_(* &quot;-&quot;??_);_(@_)">
                  <c:v>0</c:v>
                </c:pt>
                <c:pt idx="11" formatCode="_(* #,##0_);_(* \(#,##0\);_(* &quot;-&quot;??_);_(@_)">
                  <c:v>0</c:v>
                </c:pt>
                <c:pt idx="12" formatCode="_(* #,##0_);_(* \(#,##0\);_(* &quot;-&quot;??_);_(@_)">
                  <c:v>0</c:v>
                </c:pt>
                <c:pt idx="13" formatCode="_(* #,##0_);_(* \(#,##0\);_(* &quot;-&quot;??_);_(@_)">
                  <c:v>0</c:v>
                </c:pt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0</c:v>
                </c:pt>
                <c:pt idx="19" formatCode="_(* #,##0_);_(* \(#,##0\);_(* &quot;-&quot;??_);_(@_)">
                  <c:v>0</c:v>
                </c:pt>
                <c:pt idx="20" formatCode="_(* #,##0_);_(* \(#,##0\);_(* &quot;-&quot;??_);_(@_)">
                  <c:v>0</c:v>
                </c:pt>
                <c:pt idx="21" formatCode="_(* #,##0_);_(* \(#,##0\);_(* &quot;-&quot;??_);_(@_)">
                  <c:v>0</c:v>
                </c:pt>
                <c:pt idx="22" formatCode="_(* #,##0_);_(* \(#,##0\);_(* &quot;-&quot;??_);_(@_)">
                  <c:v>0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0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0</c:v>
                </c:pt>
                <c:pt idx="27" formatCode="_(* #,##0_);_(* \(#,##0\);_(* &quot;-&quot;??_);_(@_)">
                  <c:v>0</c:v>
                </c:pt>
                <c:pt idx="28" formatCode="_(* #,##0_);_(* \(#,##0\);_(* &quot;-&quot;??_);_(@_)">
                  <c:v>0</c:v>
                </c:pt>
                <c:pt idx="29" formatCode="_(* #,##0_);_(* \(#,##0\);_(* &quot;-&quot;??_);_(@_)">
                  <c:v>0</c:v>
                </c:pt>
                <c:pt idx="30" formatCode="_(* #,##0_);_(* \(#,##0\);_(* &quot;-&quot;??_);_(@_)">
                  <c:v>0</c:v>
                </c:pt>
                <c:pt idx="31" formatCode="_-* #,##0_-;\-* #,##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B06-9558-79DCFFD74054}"/>
            </c:ext>
          </c:extLst>
        </c:ser>
        <c:ser>
          <c:idx val="3"/>
          <c:order val="3"/>
          <c:tx>
            <c:strRef>
              <c:f>'FDB Fan Motor'!$A$168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Motor'!$AX$168:$DA$168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3</c:v>
                </c:pt>
                <c:pt idx="19" formatCode="_(* #,##0_);_(* \(#,##0\);_(* &quot;-&quot;??_);_(@_)">
                  <c:v>2</c:v>
                </c:pt>
                <c:pt idx="20" formatCode="_(* #,##0_);_(* \(#,##0\);_(* &quot;-&quot;??_);_(@_)">
                  <c:v>1</c:v>
                </c:pt>
                <c:pt idx="21" formatCode="_(* #,##0_);_(* \(#,##0\);_(* &quot;-&quot;??_);_(@_)">
                  <c:v>0</c:v>
                </c:pt>
                <c:pt idx="22" formatCode="_(* #,##0_);_(* \(#,##0\);_(* &quot;-&quot;??_);_(@_)">
                  <c:v>0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1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0</c:v>
                </c:pt>
                <c:pt idx="27" formatCode="_(* #,##0_);_(* \(#,##0\);_(* &quot;-&quot;??_);_(@_)">
                  <c:v>0</c:v>
                </c:pt>
                <c:pt idx="28" formatCode="_(* #,##0_);_(* \(#,##0\);_(* &quot;-&quot;??_);_(@_)">
                  <c:v>0</c:v>
                </c:pt>
                <c:pt idx="29" formatCode="_(* #,##0_);_(* \(#,##0\);_(* &quot;-&quot;??_);_(@_)">
                  <c:v>1</c:v>
                </c:pt>
                <c:pt idx="30" formatCode="_(* #,##0_);_(* \(#,##0\);_(* &quot;-&quot;??_);_(@_)">
                  <c:v>3</c:v>
                </c:pt>
                <c:pt idx="31" formatCode="_-* #,##0_-;\-* #,##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AF-4B06-9558-79DCFFD74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67296"/>
        <c:axId val="-1353880896"/>
      </c:barChart>
      <c:lineChart>
        <c:grouping val="standard"/>
        <c:varyColors val="0"/>
        <c:ser>
          <c:idx val="4"/>
          <c:order val="4"/>
          <c:tx>
            <c:strRef>
              <c:f>'FDB Fan Motor'!$A$163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'FDB Fan Motor'!$Z$102:$DA$102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Motor'!$AX$163:$DA$163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8.8579843656575949E-5</c:v>
                </c:pt>
                <c:pt idx="18">
                  <c:v>3.2160988720681815E-4</c:v>
                </c:pt>
                <c:pt idx="19">
                  <c:v>9.8443950460463643E-4</c:v>
                </c:pt>
                <c:pt idx="20">
                  <c:v>3.6836403033586131E-3</c:v>
                </c:pt>
                <c:pt idx="21">
                  <c:v>2.1040671618238055E-4</c:v>
                </c:pt>
                <c:pt idx="22">
                  <c:v>6.6942245577627905E-5</c:v>
                </c:pt>
                <c:pt idx="23">
                  <c:v>1.802717186450122E-4</c:v>
                </c:pt>
                <c:pt idx="24">
                  <c:v>1.2844826934846505E-4</c:v>
                </c:pt>
                <c:pt idx="25">
                  <c:v>3.3881842720486089E-5</c:v>
                </c:pt>
                <c:pt idx="26">
                  <c:v>5.0335915189119221E-4</c:v>
                </c:pt>
                <c:pt idx="27">
                  <c:v>6.9794175607619882E-4</c:v>
                </c:pt>
                <c:pt idx="28">
                  <c:v>8.2705878561991817E-4</c:v>
                </c:pt>
                <c:pt idx="29">
                  <c:v>7.9257246376811599E-4</c:v>
                </c:pt>
                <c:pt idx="30">
                  <c:v>4.4265197717883141E-4</c:v>
                </c:pt>
                <c:pt idx="31">
                  <c:v>6.3251106894370653E-4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AF-4B06-9558-79DCFFD74054}"/>
            </c:ext>
          </c:extLst>
        </c:ser>
        <c:ser>
          <c:idx val="5"/>
          <c:order val="5"/>
          <c:tx>
            <c:strRef>
              <c:f>'FDB Fan Motor'!$A$112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Motor'!$Z$112:$DA$112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AF-4B06-9558-79DCFFD74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96672"/>
        <c:axId val="-1353873280"/>
      </c:lineChart>
      <c:catAx>
        <c:axId val="-1353867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0896"/>
        <c:crossesAt val="0"/>
        <c:auto val="1"/>
        <c:lblAlgn val="ctr"/>
        <c:lblOffset val="100"/>
        <c:noMultiLvlLbl val="0"/>
      </c:catAx>
      <c:valAx>
        <c:axId val="-13538808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67296"/>
        <c:crosses val="autoZero"/>
        <c:crossBetween val="between"/>
      </c:valAx>
      <c:catAx>
        <c:axId val="-1353896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73280"/>
        <c:crosses val="autoZero"/>
        <c:auto val="1"/>
        <c:lblAlgn val="ctr"/>
        <c:lblOffset val="100"/>
        <c:noMultiLvlLbl val="0"/>
      </c:catAx>
      <c:valAx>
        <c:axId val="-135387328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966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X2977 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5755456369610339"/>
          <c:y val="3.8369298760278893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Motor'!$A$165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Motor'!$DB$165:$EF$165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16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C-4932-AD84-2E15A57F3615}"/>
            </c:ext>
          </c:extLst>
        </c:ser>
        <c:ser>
          <c:idx val="1"/>
          <c:order val="1"/>
          <c:tx>
            <c:strRef>
              <c:f>'FDB Fan Motor'!$A$166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Motor'!$DB$166:$EF$166</c:f>
              <c:numCache>
                <c:formatCode>_-* #,##0_-;\-* #,##0_-;_-* "-"??_-;_-@_-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C-4932-AD84-2E15A57F3615}"/>
            </c:ext>
          </c:extLst>
        </c:ser>
        <c:ser>
          <c:idx val="2"/>
          <c:order val="2"/>
          <c:tx>
            <c:strRef>
              <c:f>'FDB Fan Motor'!$A$167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Motor'!$DB$167:$EF$167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C-4932-AD84-2E15A57F3615}"/>
            </c:ext>
          </c:extLst>
        </c:ser>
        <c:ser>
          <c:idx val="3"/>
          <c:order val="3"/>
          <c:tx>
            <c:strRef>
              <c:f>'FDB Fan Motor'!$A$168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Motor'!$DB$168:$EF$168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4C-4932-AD84-2E15A57F3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70560"/>
        <c:axId val="-1353874912"/>
      </c:barChart>
      <c:lineChart>
        <c:grouping val="standard"/>
        <c:varyColors val="0"/>
        <c:ser>
          <c:idx val="4"/>
          <c:order val="4"/>
          <c:tx>
            <c:strRef>
              <c:f>'FDB Fan Motor'!$A$163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'FDB Fan Motor'!$DB$102:$EF$102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Motor'!$DB$163:$EF$163</c:f>
              <c:numCache>
                <c:formatCode>0.00%</c:formatCode>
                <c:ptCount val="31"/>
                <c:pt idx="0">
                  <c:v>4.2936882782310007E-4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2.8019052956010089E-4</c:v>
                </c:pt>
                <c:pt idx="7">
                  <c:v>1.854140914709518E-3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4.5516613563950843E-4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2.9498525073746312E-3</c:v>
                </c:pt>
                <c:pt idx="18">
                  <c:v>5.9391239792130658E-3</c:v>
                </c:pt>
                <c:pt idx="19">
                  <c:v>4.0584415584415587E-4</c:v>
                </c:pt>
                <c:pt idx="20">
                  <c:v>8.2542302930251759E-4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C-4932-AD84-2E15A57F3615}"/>
            </c:ext>
          </c:extLst>
        </c:ser>
        <c:ser>
          <c:idx val="5"/>
          <c:order val="5"/>
          <c:tx>
            <c:strRef>
              <c:f>'FDB Fan Motor'!$A$112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Motor'!$DB$112:$EF$112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4C-4932-AD84-2E15A57F3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83072"/>
        <c:axId val="-1353871648"/>
      </c:lineChart>
      <c:catAx>
        <c:axId val="-135387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4912"/>
        <c:crosses val="autoZero"/>
        <c:auto val="1"/>
        <c:lblAlgn val="ctr"/>
        <c:lblOffset val="100"/>
        <c:noMultiLvlLbl val="0"/>
      </c:catAx>
      <c:valAx>
        <c:axId val="-135387491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0560"/>
        <c:crosses val="autoZero"/>
        <c:crossBetween val="between"/>
      </c:valAx>
      <c:catAx>
        <c:axId val="-1353883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71648"/>
        <c:crosses val="autoZero"/>
        <c:auto val="1"/>
        <c:lblAlgn val="ctr"/>
        <c:lblOffset val="100"/>
        <c:noMultiLvlLbl val="0"/>
      </c:catAx>
      <c:valAx>
        <c:axId val="-135387164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3072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X3092 on Jan'23-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24302872421507499"/>
          <c:y val="2.637814556591258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1.8514788219904453E-2"/>
          <c:y val="0.10337631558431434"/>
          <c:w val="0.943785496182941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Motor'!$A$194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Motor'!$AX$194:$DA$194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427</c:v>
                </c:pt>
                <c:pt idx="19" formatCode="_(* #,##0_);_(* \(#,##0\);_(* &quot;-&quot;??_);_(@_)">
                  <c:v>583</c:v>
                </c:pt>
                <c:pt idx="20" formatCode="_(* #,##0_);_(* \(#,##0\);_(* &quot;-&quot;??_);_(@_)">
                  <c:v>199</c:v>
                </c:pt>
                <c:pt idx="21" formatCode="_(* #,##0_);_(* \(#,##0\);_(* &quot;-&quot;??_);_(@_)">
                  <c:v>98</c:v>
                </c:pt>
                <c:pt idx="22" formatCode="_(* #,##0_);_(* \(#,##0\);_(* &quot;-&quot;??_);_(@_)">
                  <c:v>132</c:v>
                </c:pt>
                <c:pt idx="23" formatCode="_(* #,##0_);_(* \(#,##0\);_(* &quot;-&quot;??_);_(@_)">
                  <c:v>33</c:v>
                </c:pt>
                <c:pt idx="24" formatCode="_(* #,##0_);_(* \(#,##0\);_(* &quot;-&quot;??_);_(@_)">
                  <c:v>33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8</c:v>
                </c:pt>
                <c:pt idx="27" formatCode="_(* #,##0_);_(* \(#,##0\);_(* &quot;-&quot;??_);_(@_)">
                  <c:v>222</c:v>
                </c:pt>
                <c:pt idx="28" formatCode="_(* #,##0_);_(* \(#,##0\);_(* &quot;-&quot;??_);_(@_)">
                  <c:v>89</c:v>
                </c:pt>
                <c:pt idx="29" formatCode="_(* #,##0_);_(* \(#,##0\);_(* &quot;-&quot;??_);_(@_)">
                  <c:v>22</c:v>
                </c:pt>
                <c:pt idx="30" formatCode="_(* #,##0_);_(* \(#,##0\);_(* &quot;-&quot;??_);_(@_)">
                  <c:v>1</c:v>
                </c:pt>
                <c:pt idx="31" formatCode="_-* #,##0_-;\-* #,##0_-;_-* &quot;-&quot;??_-;_-@_-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B06-9558-79DCFFD74054}"/>
            </c:ext>
          </c:extLst>
        </c:ser>
        <c:ser>
          <c:idx val="1"/>
          <c:order val="1"/>
          <c:tx>
            <c:strRef>
              <c:f>'FDB Fan Motor'!$A$195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Motor'!$AX$195:$DA$195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5</c:v>
                </c:pt>
                <c:pt idx="19" formatCode="_(* #,##0_);_(* \(#,##0\);_(* &quot;-&quot;??_);_(@_)">
                  <c:v>9</c:v>
                </c:pt>
                <c:pt idx="20" formatCode="_(* #,##0_);_(* \(#,##0\);_(* &quot;-&quot;??_);_(@_)">
                  <c:v>71</c:v>
                </c:pt>
                <c:pt idx="21" formatCode="_(* #,##0_);_(* \(#,##0\);_(* &quot;-&quot;??_);_(@_)">
                  <c:v>118</c:v>
                </c:pt>
                <c:pt idx="22" formatCode="_(* #,##0_);_(* \(#,##0\);_(* &quot;-&quot;??_);_(@_)">
                  <c:v>20</c:v>
                </c:pt>
                <c:pt idx="23" formatCode="_(* #,##0_);_(* \(#,##0\);_(* &quot;-&quot;??_);_(@_)">
                  <c:v>1</c:v>
                </c:pt>
                <c:pt idx="24" formatCode="_(* #,##0_);_(* \(#,##0\);_(* &quot;-&quot;??_);_(@_)">
                  <c:v>0</c:v>
                </c:pt>
                <c:pt idx="25" formatCode="_(* #,##0_);_(* \(#,##0\);_(* &quot;-&quot;??_);_(@_)">
                  <c:v>1</c:v>
                </c:pt>
                <c:pt idx="26" formatCode="_(* #,##0_);_(* \(#,##0\);_(* &quot;-&quot;??_);_(@_)">
                  <c:v>1</c:v>
                </c:pt>
                <c:pt idx="27" formatCode="_(* #,##0_);_(* \(#,##0\);_(* &quot;-&quot;??_);_(@_)">
                  <c:v>1</c:v>
                </c:pt>
                <c:pt idx="28" formatCode="_(* #,##0_);_(* \(#,##0\);_(* &quot;-&quot;??_);_(@_)">
                  <c:v>1</c:v>
                </c:pt>
                <c:pt idx="29" formatCode="_(* #,##0_);_(* \(#,##0\);_(* &quot;-&quot;??_);_(@_)">
                  <c:v>2</c:v>
                </c:pt>
                <c:pt idx="30" formatCode="_(* #,##0_);_(* \(#,##0\);_(* &quot;-&quot;??_);_(@_)">
                  <c:v>3</c:v>
                </c:pt>
                <c:pt idx="31" formatCode="_-* #,##0_-;\-* #,##0_-;_-* &quot;-&quot;??_-;_-@_-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F-4B06-9558-79DCFFD74054}"/>
            </c:ext>
          </c:extLst>
        </c:ser>
        <c:ser>
          <c:idx val="2"/>
          <c:order val="2"/>
          <c:tx>
            <c:strRef>
              <c:f>'FDB Fan Motor'!$A$196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Motor'!$AX$196:$DA$196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0</c:v>
                </c:pt>
                <c:pt idx="19" formatCode="_(* #,##0_);_(* \(#,##0\);_(* &quot;-&quot;??_);_(@_)">
                  <c:v>0</c:v>
                </c:pt>
                <c:pt idx="20" formatCode="_(* #,##0_);_(* \(#,##0\);_(* &quot;-&quot;??_);_(@_)">
                  <c:v>0</c:v>
                </c:pt>
                <c:pt idx="21" formatCode="_(* #,##0_);_(* \(#,##0\);_(* &quot;-&quot;??_);_(@_)">
                  <c:v>0</c:v>
                </c:pt>
                <c:pt idx="22" formatCode="_(* #,##0_);_(* \(#,##0\);_(* &quot;-&quot;??_);_(@_)">
                  <c:v>0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0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0</c:v>
                </c:pt>
                <c:pt idx="27" formatCode="_(* #,##0_);_(* \(#,##0\);_(* &quot;-&quot;??_);_(@_)">
                  <c:v>0</c:v>
                </c:pt>
                <c:pt idx="28" formatCode="_(* #,##0_);_(* \(#,##0\);_(* &quot;-&quot;??_);_(@_)">
                  <c:v>0</c:v>
                </c:pt>
                <c:pt idx="29" formatCode="_(* #,##0_);_(* \(#,##0\);_(* &quot;-&quot;??_);_(@_)">
                  <c:v>0</c:v>
                </c:pt>
                <c:pt idx="30" formatCode="_(* #,##0_);_(* \(#,##0\);_(* &quot;-&quot;??_);_(@_)">
                  <c:v>0</c:v>
                </c:pt>
                <c:pt idx="31" formatCode="_-* #,##0_-;\-* #,##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B06-9558-79DCFFD74054}"/>
            </c:ext>
          </c:extLst>
        </c:ser>
        <c:ser>
          <c:idx val="3"/>
          <c:order val="3"/>
          <c:tx>
            <c:strRef>
              <c:f>'FDB Fan Motor'!$A$197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'FDB Fan Motor'!$N$46:$DA$46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'FDB Fan Motor'!$AX$197:$DA$197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1</c:v>
                </c:pt>
                <c:pt idx="19" formatCode="_(* #,##0_);_(* \(#,##0\);_(* &quot;-&quot;??_);_(@_)">
                  <c:v>4</c:v>
                </c:pt>
                <c:pt idx="20" formatCode="_(* #,##0_);_(* \(#,##0\);_(* &quot;-&quot;??_);_(@_)">
                  <c:v>1</c:v>
                </c:pt>
                <c:pt idx="21" formatCode="_(* #,##0_);_(* \(#,##0\);_(* &quot;-&quot;??_);_(@_)">
                  <c:v>3</c:v>
                </c:pt>
                <c:pt idx="22" formatCode="_(* #,##0_);_(* \(#,##0\);_(* &quot;-&quot;??_);_(@_)">
                  <c:v>8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0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0</c:v>
                </c:pt>
                <c:pt idx="27" formatCode="_(* #,##0_);_(* \(#,##0\);_(* &quot;-&quot;??_);_(@_)">
                  <c:v>0</c:v>
                </c:pt>
                <c:pt idx="28" formatCode="_(* #,##0_);_(* \(#,##0\);_(* &quot;-&quot;??_);_(@_)">
                  <c:v>1</c:v>
                </c:pt>
                <c:pt idx="29" formatCode="_(* #,##0_);_(* \(#,##0\);_(* &quot;-&quot;??_);_(@_)">
                  <c:v>1</c:v>
                </c:pt>
                <c:pt idx="30" formatCode="_(* #,##0_);_(* \(#,##0\);_(* &quot;-&quot;??_);_(@_)">
                  <c:v>1</c:v>
                </c:pt>
                <c:pt idx="31" formatCode="_-* #,##0_-;\-* #,##0_-;_-* &quot;-&quot;??_-;_-@_-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AF-4B06-9558-79DCFFD74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68928"/>
        <c:axId val="-1353881984"/>
      </c:barChart>
      <c:lineChart>
        <c:grouping val="standard"/>
        <c:varyColors val="0"/>
        <c:ser>
          <c:idx val="4"/>
          <c:order val="4"/>
          <c:tx>
            <c:strRef>
              <c:f>'FDB Fan Motor'!$A$192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'FDB Fan Motor'!$AX$188:$DA$188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Motor'!$AX$192:$DA$192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4.1034097155095619E-3</c:v>
                </c:pt>
                <c:pt idx="19">
                  <c:v>3.4046831531022032E-3</c:v>
                </c:pt>
                <c:pt idx="20">
                  <c:v>1.5333344649454846E-3</c:v>
                </c:pt>
                <c:pt idx="21">
                  <c:v>1.4742610182498705E-3</c:v>
                </c:pt>
                <c:pt idx="22">
                  <c:v>1.0445296026217693E-3</c:v>
                </c:pt>
                <c:pt idx="23">
                  <c:v>4.7819971870604781E-4</c:v>
                </c:pt>
                <c:pt idx="24">
                  <c:v>3.0681406138140704E-4</c:v>
                </c:pt>
                <c:pt idx="25">
                  <c:v>1.1652567060523434E-5</c:v>
                </c:pt>
                <c:pt idx="26">
                  <c:v>1.7245674210052313E-4</c:v>
                </c:pt>
                <c:pt idx="27">
                  <c:v>3.4009974225624913E-3</c:v>
                </c:pt>
                <c:pt idx="28">
                  <c:v>8.2580879350242753E-4</c:v>
                </c:pt>
                <c:pt idx="29">
                  <c:v>3.417354694078408E-4</c:v>
                </c:pt>
                <c:pt idx="30">
                  <c:v>1.8777226979119723E-4</c:v>
                </c:pt>
                <c:pt idx="31">
                  <c:v>7.0573545777801903E-4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AF-4B06-9558-79DCFFD74054}"/>
            </c:ext>
          </c:extLst>
        </c:ser>
        <c:ser>
          <c:idx val="5"/>
          <c:order val="5"/>
          <c:tx>
            <c:strRef>
              <c:f>'FDB Fan Motor'!$A$112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'FDB Fan Motor'!$AX$188:$DA$188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Motor'!$Z$112:$DA$112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AF-4B06-9558-79DCFFD74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78176"/>
        <c:axId val="-1353885248"/>
      </c:lineChart>
      <c:catAx>
        <c:axId val="-135386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1984"/>
        <c:crossesAt val="0"/>
        <c:auto val="1"/>
        <c:lblAlgn val="ctr"/>
        <c:lblOffset val="100"/>
        <c:noMultiLvlLbl val="0"/>
      </c:catAx>
      <c:valAx>
        <c:axId val="-13538819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68928"/>
        <c:crosses val="autoZero"/>
        <c:crossBetween val="between"/>
      </c:valAx>
      <c:catAx>
        <c:axId val="-1353878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85248"/>
        <c:crosses val="autoZero"/>
        <c:auto val="1"/>
        <c:lblAlgn val="ctr"/>
        <c:lblOffset val="100"/>
        <c:noMultiLvlLbl val="0"/>
      </c:catAx>
      <c:valAx>
        <c:axId val="-135388524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81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X3092 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6021013685688696"/>
          <c:y val="1.534771950411155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Motor'!$A$194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Motor'!$DB$194:$EF$194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C-4932-AD84-2E15A57F3615}"/>
            </c:ext>
          </c:extLst>
        </c:ser>
        <c:ser>
          <c:idx val="1"/>
          <c:order val="1"/>
          <c:tx>
            <c:strRef>
              <c:f>'FDB Fan Motor'!$A$195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Motor'!$DB$195:$EF$195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C-4932-AD84-2E15A57F3615}"/>
            </c:ext>
          </c:extLst>
        </c:ser>
        <c:ser>
          <c:idx val="2"/>
          <c:order val="2"/>
          <c:tx>
            <c:strRef>
              <c:f>'FDB Fan Motor'!$A$196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Motor'!$DB$196:$EF$196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C-4932-AD84-2E15A57F3615}"/>
            </c:ext>
          </c:extLst>
        </c:ser>
        <c:ser>
          <c:idx val="3"/>
          <c:order val="3"/>
          <c:tx>
            <c:strRef>
              <c:f>'FDB Fan Motor'!$A$197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Motor'!$DB$197:$EF$197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4C-4932-AD84-2E15A57F3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75456"/>
        <c:axId val="-1353889056"/>
      </c:barChart>
      <c:lineChart>
        <c:grouping val="standard"/>
        <c:varyColors val="0"/>
        <c:ser>
          <c:idx val="4"/>
          <c:order val="4"/>
          <c:tx>
            <c:strRef>
              <c:f>'FDB Fan Motor'!$A$192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'FDB Fan Motor'!$DB$102:$EF$102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Motor'!$DB$192:$EF$192</c:f>
              <c:numCache>
                <c:formatCode>0.00%</c:formatCode>
                <c:ptCount val="31"/>
                <c:pt idx="0">
                  <c:v>0</c:v>
                </c:pt>
                <c:pt idx="1">
                  <c:v>8.4745762711864406E-3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1.4619883040935672E-3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5.244755244755245E-3</c:v>
                </c:pt>
                <c:pt idx="15">
                  <c:v>8.9907844459429084E-4</c:v>
                </c:pt>
                <c:pt idx="16">
                  <c:v>0</c:v>
                </c:pt>
                <c:pt idx="17">
                  <c:v>3.6350418029807341E-4</c:v>
                </c:pt>
                <c:pt idx="18">
                  <c:v>2.8604118993135012E-4</c:v>
                </c:pt>
                <c:pt idx="19">
                  <c:v>1.6838166510757717E-3</c:v>
                </c:pt>
                <c:pt idx="20">
                  <c:v>1.9474196689386563E-4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C-4932-AD84-2E15A57F3615}"/>
            </c:ext>
          </c:extLst>
        </c:ser>
        <c:ser>
          <c:idx val="5"/>
          <c:order val="5"/>
          <c:tx>
            <c:strRef>
              <c:f>'FDB Fan Motor'!$A$112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Motor'!$DB$112:$EF$112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4C-4932-AD84-2E15A57F3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74368"/>
        <c:axId val="-1353884704"/>
      </c:lineChart>
      <c:catAx>
        <c:axId val="-135387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9056"/>
        <c:crosses val="autoZero"/>
        <c:auto val="1"/>
        <c:lblAlgn val="ctr"/>
        <c:lblOffset val="100"/>
        <c:noMultiLvlLbl val="0"/>
      </c:catAx>
      <c:valAx>
        <c:axId val="-135388905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5456"/>
        <c:crosses val="autoZero"/>
        <c:crossBetween val="between"/>
      </c:valAx>
      <c:catAx>
        <c:axId val="-1353874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84704"/>
        <c:crosses val="autoZero"/>
        <c:auto val="1"/>
        <c:lblAlgn val="ctr"/>
        <c:lblOffset val="100"/>
        <c:noMultiLvlLbl val="0"/>
      </c:catAx>
      <c:valAx>
        <c:axId val="-135388470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4368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X2674 on Jan'23-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24302872421507499"/>
          <c:y val="2.637814556591258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1.8514788219904453E-2"/>
          <c:y val="0.10337631558431434"/>
          <c:w val="0.943785496182941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Motor'!$A$223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'FDB Fan Motor'!$BJ$217:$DA$217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Motor'!$AA$223:$DA$223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0</c:v>
                </c:pt>
                <c:pt idx="19" formatCode="_(* #,##0_);_(* \(#,##0\);_(* &quot;-&quot;??_);_(@_)">
                  <c:v>0</c:v>
                </c:pt>
                <c:pt idx="20" formatCode="_(* #,##0_);_(* \(#,##0\);_(* &quot;-&quot;??_);_(@_)">
                  <c:v>1</c:v>
                </c:pt>
                <c:pt idx="21" formatCode="_(* #,##0_);_(* \(#,##0\);_(* &quot;-&quot;??_);_(@_)">
                  <c:v>8</c:v>
                </c:pt>
                <c:pt idx="22" formatCode="_(* #,##0_);_(* \(#,##0\);_(* &quot;-&quot;??_);_(@_)">
                  <c:v>27</c:v>
                </c:pt>
                <c:pt idx="23" formatCode="_(* #,##0_);_(* \(#,##0\);_(* &quot;-&quot;??_);_(@_)">
                  <c:v>5</c:v>
                </c:pt>
                <c:pt idx="24" formatCode="_(* #,##0_);_(* \(#,##0\);_(* &quot;-&quot;??_);_(@_)">
                  <c:v>29</c:v>
                </c:pt>
                <c:pt idx="25" formatCode="_(* #,##0_);_(* \(#,##0\);_(* &quot;-&quot;??_);_(@_)">
                  <c:v>35</c:v>
                </c:pt>
                <c:pt idx="26" formatCode="_(* #,##0_);_(* \(#,##0\);_(* &quot;-&quot;??_);_(@_)">
                  <c:v>176</c:v>
                </c:pt>
                <c:pt idx="27" formatCode="_(* #,##0_);_(* \(#,##0\);_(* &quot;-&quot;??_);_(@_)">
                  <c:v>127</c:v>
                </c:pt>
                <c:pt idx="28" formatCode="_(* #,##0_);_(* \(#,##0\);_(* &quot;-&quot;??_);_(@_)">
                  <c:v>72</c:v>
                </c:pt>
                <c:pt idx="29" formatCode="_(* #,##0_);_(* \(#,##0\);_(* &quot;-&quot;??_);_(@_)">
                  <c:v>39</c:v>
                </c:pt>
                <c:pt idx="30" formatCode="_(* #,##0_);_(* \(#,##0\);_(* &quot;-&quot;??_);_(@_)">
                  <c:v>35</c:v>
                </c:pt>
                <c:pt idx="31" formatCode="_-* #,##0_-;\-* #,##0_-;_-* &quot;-&quot;??_-;_-@_-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B06-9558-79DCFFD74054}"/>
            </c:ext>
          </c:extLst>
        </c:ser>
        <c:ser>
          <c:idx val="1"/>
          <c:order val="1"/>
          <c:tx>
            <c:strRef>
              <c:f>'FDB Fan Motor'!$A$224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'FDB Fan Motor'!$BJ$217:$DA$217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Motor'!$BJ$224:$DA$224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0</c:v>
                </c:pt>
                <c:pt idx="19" formatCode="_(* #,##0_);_(* \(#,##0\);_(* &quot;-&quot;??_);_(@_)">
                  <c:v>0</c:v>
                </c:pt>
                <c:pt idx="20" formatCode="_(* #,##0_);_(* \(#,##0\);_(* &quot;-&quot;??_);_(@_)">
                  <c:v>0</c:v>
                </c:pt>
                <c:pt idx="21" formatCode="_(* #,##0_);_(* \(#,##0\);_(* &quot;-&quot;??_);_(@_)">
                  <c:v>3</c:v>
                </c:pt>
                <c:pt idx="22" formatCode="_(* #,##0_);_(* \(#,##0\);_(* &quot;-&quot;??_);_(@_)">
                  <c:v>2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18</c:v>
                </c:pt>
                <c:pt idx="25" formatCode="_(* #,##0_);_(* \(#,##0\);_(* &quot;-&quot;??_);_(@_)">
                  <c:v>1</c:v>
                </c:pt>
                <c:pt idx="26" formatCode="_(* #,##0_);_(* \(#,##0\);_(* &quot;-&quot;??_);_(@_)">
                  <c:v>11</c:v>
                </c:pt>
                <c:pt idx="27" formatCode="_(* #,##0_);_(* \(#,##0\);_(* &quot;-&quot;??_);_(@_)">
                  <c:v>2</c:v>
                </c:pt>
                <c:pt idx="28" formatCode="_(* #,##0_);_(* \(#,##0\);_(* &quot;-&quot;??_);_(@_)">
                  <c:v>17</c:v>
                </c:pt>
                <c:pt idx="29" formatCode="_(* #,##0_);_(* \(#,##0\);_(* &quot;-&quot;??_);_(@_)">
                  <c:v>7</c:v>
                </c:pt>
                <c:pt idx="30" formatCode="_(* #,##0_);_(* \(#,##0\);_(* &quot;-&quot;??_);_(@_)">
                  <c:v>19</c:v>
                </c:pt>
                <c:pt idx="31" formatCode="_-* #,##0_-;\-* #,##0_-;_-* &quot;-&quot;??_-;_-@_-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F-4B06-9558-79DCFFD74054}"/>
            </c:ext>
          </c:extLst>
        </c:ser>
        <c:ser>
          <c:idx val="2"/>
          <c:order val="2"/>
          <c:tx>
            <c:strRef>
              <c:f>'FDB Fan Motor'!$A$225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'FDB Fan Motor'!$BJ$217:$DA$217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Motor'!$BJ$225:$DA$225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0</c:v>
                </c:pt>
                <c:pt idx="19" formatCode="_(* #,##0_);_(* \(#,##0\);_(* &quot;-&quot;??_);_(@_)">
                  <c:v>0</c:v>
                </c:pt>
                <c:pt idx="20" formatCode="_(* #,##0_);_(* \(#,##0\);_(* &quot;-&quot;??_);_(@_)">
                  <c:v>0</c:v>
                </c:pt>
                <c:pt idx="21" formatCode="_(* #,##0_);_(* \(#,##0\);_(* &quot;-&quot;??_);_(@_)">
                  <c:v>0</c:v>
                </c:pt>
                <c:pt idx="22" formatCode="_(* #,##0_);_(* \(#,##0\);_(* &quot;-&quot;??_);_(@_)">
                  <c:v>0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0</c:v>
                </c:pt>
                <c:pt idx="25" formatCode="_(* #,##0_);_(* \(#,##0\);_(* &quot;-&quot;??_);_(@_)">
                  <c:v>0</c:v>
                </c:pt>
                <c:pt idx="26" formatCode="_(* #,##0_);_(* \(#,##0\);_(* &quot;-&quot;??_);_(@_)">
                  <c:v>0</c:v>
                </c:pt>
                <c:pt idx="27" formatCode="_(* #,##0_);_(* \(#,##0\);_(* &quot;-&quot;??_);_(@_)">
                  <c:v>0</c:v>
                </c:pt>
                <c:pt idx="28" formatCode="_(* #,##0_);_(* \(#,##0\);_(* &quot;-&quot;??_);_(@_)">
                  <c:v>0</c:v>
                </c:pt>
                <c:pt idx="29" formatCode="_(* #,##0_);_(* \(#,##0\);_(* &quot;-&quot;??_);_(@_)">
                  <c:v>0</c:v>
                </c:pt>
                <c:pt idx="30" formatCode="_(* #,##0_);_(* \(#,##0\);_(* &quot;-&quot;??_);_(@_)">
                  <c:v>0</c:v>
                </c:pt>
                <c:pt idx="31" formatCode="_-* #,##0_-;\-* #,##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B06-9558-79DCFFD74054}"/>
            </c:ext>
          </c:extLst>
        </c:ser>
        <c:ser>
          <c:idx val="3"/>
          <c:order val="3"/>
          <c:tx>
            <c:strRef>
              <c:f>'FDB Fan Motor'!$A$226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'FDB Fan Motor'!$BJ$217:$DA$217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Motor'!$BJ$226:$DA$226</c:f>
              <c:numCache>
                <c:formatCode>General</c:formatCode>
                <c:ptCount val="32"/>
                <c:pt idx="14" formatCode="_(* #,##0_);_(* \(#,##0\);_(* &quot;-&quot;??_);_(@_)">
                  <c:v>0</c:v>
                </c:pt>
                <c:pt idx="15" formatCode="_(* #,##0_);_(* \(#,##0\);_(* &quot;-&quot;??_);_(@_)">
                  <c:v>0</c:v>
                </c:pt>
                <c:pt idx="16" formatCode="_(* #,##0_);_(* \(#,##0\);_(* &quot;-&quot;??_);_(@_)">
                  <c:v>0</c:v>
                </c:pt>
                <c:pt idx="17" formatCode="_(* #,##0_);_(* \(#,##0\);_(* &quot;-&quot;??_);_(@_)">
                  <c:v>0</c:v>
                </c:pt>
                <c:pt idx="18" formatCode="_(* #,##0_);_(* \(#,##0\);_(* &quot;-&quot;??_);_(@_)">
                  <c:v>0</c:v>
                </c:pt>
                <c:pt idx="19" formatCode="_(* #,##0_);_(* \(#,##0\);_(* &quot;-&quot;??_);_(@_)">
                  <c:v>0</c:v>
                </c:pt>
                <c:pt idx="20" formatCode="_(* #,##0_);_(* \(#,##0\);_(* &quot;-&quot;??_);_(@_)">
                  <c:v>0</c:v>
                </c:pt>
                <c:pt idx="21" formatCode="_(* #,##0_);_(* \(#,##0\);_(* &quot;-&quot;??_);_(@_)">
                  <c:v>16</c:v>
                </c:pt>
                <c:pt idx="22" formatCode="_(* #,##0_);_(* \(#,##0\);_(* &quot;-&quot;??_);_(@_)">
                  <c:v>6</c:v>
                </c:pt>
                <c:pt idx="23" formatCode="_(* #,##0_);_(* \(#,##0\);_(* &quot;-&quot;??_);_(@_)">
                  <c:v>0</c:v>
                </c:pt>
                <c:pt idx="24" formatCode="_(* #,##0_);_(* \(#,##0\);_(* &quot;-&quot;??_);_(@_)">
                  <c:v>3</c:v>
                </c:pt>
                <c:pt idx="25" formatCode="_(* #,##0_);_(* \(#,##0\);_(* &quot;-&quot;??_);_(@_)">
                  <c:v>1</c:v>
                </c:pt>
                <c:pt idx="26" formatCode="_(* #,##0_);_(* \(#,##0\);_(* &quot;-&quot;??_);_(@_)">
                  <c:v>1</c:v>
                </c:pt>
                <c:pt idx="27" formatCode="_(* #,##0_);_(* \(#,##0\);_(* &quot;-&quot;??_);_(@_)">
                  <c:v>2</c:v>
                </c:pt>
                <c:pt idx="28" formatCode="_(* #,##0_);_(* \(#,##0\);_(* &quot;-&quot;??_);_(@_)">
                  <c:v>7</c:v>
                </c:pt>
                <c:pt idx="29" formatCode="_(* #,##0_);_(* \(#,##0\);_(* &quot;-&quot;??_);_(@_)">
                  <c:v>13</c:v>
                </c:pt>
                <c:pt idx="30" formatCode="_(* #,##0_);_(* \(#,##0\);_(* &quot;-&quot;??_);_(@_)">
                  <c:v>4</c:v>
                </c:pt>
                <c:pt idx="31" formatCode="_-* #,##0_-;\-* #,##0_-;_-* &quot;-&quot;??_-;_-@_-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AF-4B06-9558-79DCFFD74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72736"/>
        <c:axId val="-1353866208"/>
      </c:barChart>
      <c:lineChart>
        <c:grouping val="standard"/>
        <c:varyColors val="0"/>
        <c:ser>
          <c:idx val="4"/>
          <c:order val="4"/>
          <c:tx>
            <c:strRef>
              <c:f>'FDB Fan Motor'!$A$221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'FDB Fan Motor'!$AX$188:$DA$188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Motor'!$BJ$221:$DA$221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1.5487068297971194E-4</c:v>
                </c:pt>
                <c:pt idx="21">
                  <c:v>2.9507229271171436E-4</c:v>
                </c:pt>
                <c:pt idx="22">
                  <c:v>3.7620654814368942E-4</c:v>
                </c:pt>
                <c:pt idx="23">
                  <c:v>3.7784612594367068E-5</c:v>
                </c:pt>
                <c:pt idx="24">
                  <c:v>2.1740831891191485E-4</c:v>
                </c:pt>
                <c:pt idx="25">
                  <c:v>1.4079736975291965E-4</c:v>
                </c:pt>
                <c:pt idx="26">
                  <c:v>8.3077031852087535E-4</c:v>
                </c:pt>
                <c:pt idx="27">
                  <c:v>7.358227734339894E-4</c:v>
                </c:pt>
                <c:pt idx="28">
                  <c:v>4.2953212318623351E-4</c:v>
                </c:pt>
                <c:pt idx="29">
                  <c:v>2.6310391266733856E-4</c:v>
                </c:pt>
                <c:pt idx="30">
                  <c:v>5.9149873541649667E-4</c:v>
                </c:pt>
                <c:pt idx="31">
                  <c:v>5.0837225558415149E-4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AF-4B06-9558-79DCFFD74054}"/>
            </c:ext>
          </c:extLst>
        </c:ser>
        <c:ser>
          <c:idx val="5"/>
          <c:order val="5"/>
          <c:tx>
            <c:strRef>
              <c:f>'FDB Fan Motor'!$A$112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'FDB Fan Motor'!$AX$188:$DA$188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Motor'!$Z$112:$DA$112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AF-4B06-9558-79DCFFD74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72192"/>
        <c:axId val="-1353884160"/>
      </c:lineChart>
      <c:catAx>
        <c:axId val="-135387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66208"/>
        <c:crossesAt val="0"/>
        <c:auto val="1"/>
        <c:lblAlgn val="ctr"/>
        <c:lblOffset val="100"/>
        <c:noMultiLvlLbl val="0"/>
      </c:catAx>
      <c:valAx>
        <c:axId val="-135386620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2736"/>
        <c:crosses val="autoZero"/>
        <c:crossBetween val="between"/>
      </c:valAx>
      <c:catAx>
        <c:axId val="-1353872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84160"/>
        <c:crosses val="autoZero"/>
        <c:auto val="1"/>
        <c:lblAlgn val="ctr"/>
        <c:lblOffset val="100"/>
        <c:noMultiLvlLbl val="0"/>
      </c:catAx>
      <c:valAx>
        <c:axId val="-135388416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21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X2674 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6021013685688696"/>
          <c:y val="3.8369310352432688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Motor'!$A$223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Motor'!$DB$223:$EF$223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C-4932-AD84-2E15A57F3615}"/>
            </c:ext>
          </c:extLst>
        </c:ser>
        <c:ser>
          <c:idx val="1"/>
          <c:order val="1"/>
          <c:tx>
            <c:strRef>
              <c:f>'FDB Fan Motor'!$A$224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Motor'!$DB$224:$EF$224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C-4932-AD84-2E15A57F3615}"/>
            </c:ext>
          </c:extLst>
        </c:ser>
        <c:ser>
          <c:idx val="2"/>
          <c:order val="2"/>
          <c:tx>
            <c:strRef>
              <c:f>'FDB Fan Motor'!$A$225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Motor'!$DB$225:$EF$225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C-4932-AD84-2E15A57F3615}"/>
            </c:ext>
          </c:extLst>
        </c:ser>
        <c:ser>
          <c:idx val="3"/>
          <c:order val="3"/>
          <c:tx>
            <c:strRef>
              <c:f>'FDB Fan Motor'!$A$226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'FDB Fan Motor'!$DB$46:$EF$46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5="http://schemas.microsoft.com/office/drawing/2012/chart"/>
            </c:numRef>
          </c:cat>
          <c:val>
            <c:numRef>
              <c:f>'FDB Fan Motor'!$DB$226:$EF$226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4C-4932-AD84-2E15A57F3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90688"/>
        <c:axId val="-1353890144"/>
      </c:barChart>
      <c:lineChart>
        <c:grouping val="standard"/>
        <c:varyColors val="0"/>
        <c:ser>
          <c:idx val="4"/>
          <c:order val="4"/>
          <c:tx>
            <c:strRef>
              <c:f>'FDB Fan Motor'!$A$221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'FDB Fan Motor'!$DB$102:$EF$102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Motor'!$DB$221:$EF$221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4.2918454935622317E-3</c:v>
                </c:pt>
                <c:pt idx="11">
                  <c:v>0</c:v>
                </c:pt>
                <c:pt idx="12">
                  <c:v>1.2057877813504824E-3</c:v>
                </c:pt>
                <c:pt idx="13">
                  <c:v>0</c:v>
                </c:pt>
                <c:pt idx="14">
                  <c:v>2.5882149943922008E-4</c:v>
                </c:pt>
                <c:pt idx="15">
                  <c:v>1.0693553315001528E-3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2.3929169657812874E-4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C-4932-AD84-2E15A57F3615}"/>
            </c:ext>
          </c:extLst>
        </c:ser>
        <c:ser>
          <c:idx val="5"/>
          <c:order val="5"/>
          <c:tx>
            <c:strRef>
              <c:f>'FDB Fan Motor'!$A$112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'FDB Fan Motor'!$DB$112:$EF$112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4C-4932-AD84-2E15A57F3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65664"/>
        <c:axId val="-1353881440"/>
      </c:lineChart>
      <c:catAx>
        <c:axId val="-135389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90144"/>
        <c:crosses val="autoZero"/>
        <c:auto val="1"/>
        <c:lblAlgn val="ctr"/>
        <c:lblOffset val="100"/>
        <c:noMultiLvlLbl val="0"/>
      </c:catAx>
      <c:valAx>
        <c:axId val="-135389014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90688"/>
        <c:crosses val="autoZero"/>
        <c:crossBetween val="between"/>
      </c:valAx>
      <c:catAx>
        <c:axId val="-1353865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81440"/>
        <c:crosses val="autoZero"/>
        <c:auto val="1"/>
        <c:lblAlgn val="ctr"/>
        <c:lblOffset val="100"/>
        <c:noMultiLvlLbl val="0"/>
      </c:catAx>
      <c:valAx>
        <c:axId val="-135388144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65664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Rosewood 1D on Jan'23- Aug'2</a:t>
            </a:r>
            <a:r>
              <a:rPr lang="en-US" baseline="0"/>
              <a:t>5</a:t>
            </a:r>
            <a:endParaRPr lang="en-US"/>
          </a:p>
        </c:rich>
      </c:tx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4242631857887997E-2"/>
          <c:y val="0.14525599259939379"/>
          <c:w val="0.92784543790230201"/>
          <c:h val="0.659906620607426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'STT-7'!$A$25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'STT-7'!$AX$19:$DA$19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'STT-7'!$B$25:$DA$25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138</c:v>
                </c:pt>
                <c:pt idx="11">
                  <c:v>157</c:v>
                </c:pt>
                <c:pt idx="12">
                  <c:v>18</c:v>
                </c:pt>
                <c:pt idx="13">
                  <c:v>0</c:v>
                </c:pt>
                <c:pt idx="14">
                  <c:v>9</c:v>
                </c:pt>
                <c:pt idx="15">
                  <c:v>17</c:v>
                </c:pt>
                <c:pt idx="16">
                  <c:v>44</c:v>
                </c:pt>
                <c:pt idx="17">
                  <c:v>2</c:v>
                </c:pt>
                <c:pt idx="18">
                  <c:v>9</c:v>
                </c:pt>
                <c:pt idx="19">
                  <c:v>11</c:v>
                </c:pt>
                <c:pt idx="20">
                  <c:v>2</c:v>
                </c:pt>
                <c:pt idx="21">
                  <c:v>2</c:v>
                </c:pt>
                <c:pt idx="22">
                  <c:v>15</c:v>
                </c:pt>
                <c:pt idx="23">
                  <c:v>0</c:v>
                </c:pt>
                <c:pt idx="24">
                  <c:v>3</c:v>
                </c:pt>
                <c:pt idx="25">
                  <c:v>8</c:v>
                </c:pt>
                <c:pt idx="26">
                  <c:v>73</c:v>
                </c:pt>
                <c:pt idx="27">
                  <c:v>56</c:v>
                </c:pt>
                <c:pt idx="28">
                  <c:v>23</c:v>
                </c:pt>
                <c:pt idx="29">
                  <c:v>25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0-40A2-9427-124092AD2529}"/>
            </c:ext>
          </c:extLst>
        </c:ser>
        <c:ser>
          <c:idx val="1"/>
          <c:order val="1"/>
          <c:tx>
            <c:strRef>
              <c:f>'STT-7'!$A$26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'STT-7'!$AX$19:$DA$19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'STT-7'!$B$26:$DA$26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0</c:v>
                </c:pt>
                <c:pt idx="11">
                  <c:v>10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7</c:v>
                </c:pt>
                <c:pt idx="17">
                  <c:v>3</c:v>
                </c:pt>
                <c:pt idx="18">
                  <c:v>2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B0-40A2-9427-124092AD2529}"/>
            </c:ext>
          </c:extLst>
        </c:ser>
        <c:ser>
          <c:idx val="2"/>
          <c:order val="2"/>
          <c:tx>
            <c:strRef>
              <c:f>'STT-7'!$A$27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'STT-7'!$AX$19:$DA$19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'STT-7'!$B$27:$DA$27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B0-40A2-9427-124092AD2529}"/>
            </c:ext>
          </c:extLst>
        </c:ser>
        <c:ser>
          <c:idx val="3"/>
          <c:order val="3"/>
          <c:tx>
            <c:strRef>
              <c:f>'STT-7'!$A$28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'STT-7'!$AX$19:$DA$19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'STT-7'!$B$28:$DA$28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3</c:v>
                </c:pt>
                <c:pt idx="29">
                  <c:v>27</c:v>
                </c:pt>
                <c:pt idx="30">
                  <c:v>0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0-40A2-9427-124092AD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83616"/>
        <c:axId val="-1353882528"/>
      </c:barChart>
      <c:lineChart>
        <c:grouping val="standard"/>
        <c:varyColors val="0"/>
        <c:ser>
          <c:idx val="4"/>
          <c:order val="4"/>
          <c:tx>
            <c:strRef>
              <c:f>'STT-7'!$A$23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'STT-7'!$N$19:$DA$19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'STT-7'!$B$23:$DA$23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1.5600624024960999E-3</c:v>
                </c:pt>
                <c:pt idx="9">
                  <c:v>1.3704888076747374E-3</c:v>
                </c:pt>
                <c:pt idx="10">
                  <c:v>1.2149606230388E-3</c:v>
                </c:pt>
                <c:pt idx="11">
                  <c:v>4.7436308943874607E-4</c:v>
                </c:pt>
                <c:pt idx="12">
                  <c:v>2.5817353955922737E-4</c:v>
                </c:pt>
                <c:pt idx="13">
                  <c:v>0</c:v>
                </c:pt>
                <c:pt idx="14">
                  <c:v>1.0745113957903031E-4</c:v>
                </c:pt>
                <c:pt idx="15">
                  <c:v>1.0397766559742967E-4</c:v>
                </c:pt>
                <c:pt idx="16">
                  <c:v>2.6414605723164573E-4</c:v>
                </c:pt>
                <c:pt idx="17">
                  <c:v>4.9417369216932369E-5</c:v>
                </c:pt>
                <c:pt idx="18">
                  <c:v>8.9214748008889031E-5</c:v>
                </c:pt>
                <c:pt idx="19">
                  <c:v>1.59610550257372E-4</c:v>
                </c:pt>
                <c:pt idx="20">
                  <c:v>1.3203063110641669E-4</c:v>
                </c:pt>
                <c:pt idx="21">
                  <c:v>1.0095571409341768E-4</c:v>
                </c:pt>
                <c:pt idx="22">
                  <c:v>1.372989857037431E-4</c:v>
                </c:pt>
                <c:pt idx="23">
                  <c:v>0</c:v>
                </c:pt>
                <c:pt idx="24">
                  <c:v>4.2331881954523463E-4</c:v>
                </c:pt>
                <c:pt idx="25">
                  <c:v>7.5717422578935406E-5</c:v>
                </c:pt>
                <c:pt idx="26">
                  <c:v>1.6080617495711836E-3</c:v>
                </c:pt>
                <c:pt idx="27">
                  <c:v>1.4974385918823066E-3</c:v>
                </c:pt>
                <c:pt idx="28">
                  <c:v>4.1186813883124497E-4</c:v>
                </c:pt>
                <c:pt idx="29">
                  <c:v>9.4383333619343435E-4</c:v>
                </c:pt>
                <c:pt idx="30">
                  <c:v>2.2381879630251347E-5</c:v>
                </c:pt>
                <c:pt idx="31">
                  <c:v>4.5612114577631819E-4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B0-40A2-9427-124092AD2529}"/>
            </c:ext>
          </c:extLst>
        </c:ser>
        <c:ser>
          <c:idx val="5"/>
          <c:order val="5"/>
          <c:tx>
            <c:strRef>
              <c:f>'STT-7'!$A$29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'STT-7'!$Z$29:$DA$29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B0-40A2-9427-124092AD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65120"/>
        <c:axId val="-1353892864"/>
      </c:lineChart>
      <c:catAx>
        <c:axId val="-135388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2528"/>
        <c:crosses val="autoZero"/>
        <c:auto val="1"/>
        <c:lblAlgn val="ctr"/>
        <c:lblOffset val="100"/>
        <c:noMultiLvlLbl val="0"/>
      </c:catAx>
      <c:valAx>
        <c:axId val="-13538825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3616"/>
        <c:crosses val="autoZero"/>
        <c:crossBetween val="between"/>
      </c:valAx>
      <c:catAx>
        <c:axId val="-1353865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92864"/>
        <c:crosses val="autoZero"/>
        <c:auto val="1"/>
        <c:lblAlgn val="ctr"/>
        <c:lblOffset val="100"/>
        <c:noMultiLvlLbl val="0"/>
      </c:catAx>
      <c:valAx>
        <c:axId val="-135389286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651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707242675783E-2"/>
          <c:y val="0.88283316698088787"/>
          <c:w val="0.76386600395285975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Rosewood 1D on Aug'25</a:t>
            </a:r>
          </a:p>
        </c:rich>
      </c:tx>
      <c:layout>
        <c:manualLayout>
          <c:xMode val="edge"/>
          <c:yMode val="edge"/>
          <c:x val="0.35351105606237665"/>
          <c:y val="2.3021661933403059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6540252142743301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'STT-7'!$A$25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'STT-7'!$DB$25:$EF$25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C-4156-81D9-7FA9599A02DF}"/>
            </c:ext>
          </c:extLst>
        </c:ser>
        <c:ser>
          <c:idx val="1"/>
          <c:order val="1"/>
          <c:tx>
            <c:strRef>
              <c:f>'STT-7'!$A$26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'STT-7'!$DB$26:$EF$26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C-4156-81D9-7FA9599A02DF}"/>
            </c:ext>
          </c:extLst>
        </c:ser>
        <c:ser>
          <c:idx val="2"/>
          <c:order val="2"/>
          <c:tx>
            <c:strRef>
              <c:f>'STT-7'!$A$27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'STT-7'!$DB$27:$EF$27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1C-4156-81D9-7FA9599A02DF}"/>
            </c:ext>
          </c:extLst>
        </c:ser>
        <c:ser>
          <c:idx val="3"/>
          <c:order val="3"/>
          <c:tx>
            <c:strRef>
              <c:f>'STT-7'!$A$28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'STT-7'!$DB$28:$EF$28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C-4156-81D9-7FA9599A0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76544"/>
        <c:axId val="-1353892320"/>
      </c:barChart>
      <c:lineChart>
        <c:grouping val="standard"/>
        <c:varyColors val="0"/>
        <c:ser>
          <c:idx val="4"/>
          <c:order val="4"/>
          <c:tx>
            <c:strRef>
              <c:f>'STT-7'!$A$23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'STT-7'!$DB$19:$EF$19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'STT-7'!$DB$23:$EF$23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1.9928258270227183E-3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1C-4156-81D9-7FA9599A02DF}"/>
            </c:ext>
          </c:extLst>
        </c:ser>
        <c:ser>
          <c:idx val="5"/>
          <c:order val="5"/>
          <c:tx>
            <c:strRef>
              <c:f>'STT-7'!$A$29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'STT-7'!$DB$29:$EF$29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1C-4156-81D9-7FA9599A0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80352"/>
        <c:axId val="-1353879808"/>
      </c:lineChart>
      <c:catAx>
        <c:axId val="-135387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92320"/>
        <c:crosses val="autoZero"/>
        <c:auto val="1"/>
        <c:lblAlgn val="ctr"/>
        <c:lblOffset val="100"/>
        <c:noMultiLvlLbl val="0"/>
      </c:catAx>
      <c:valAx>
        <c:axId val="-1353892320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6544"/>
        <c:crosses val="autoZero"/>
        <c:crossBetween val="between"/>
      </c:valAx>
      <c:catAx>
        <c:axId val="-1353880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79808"/>
        <c:crosses val="autoZero"/>
        <c:auto val="1"/>
        <c:lblAlgn val="ctr"/>
        <c:lblOffset val="100"/>
        <c:noMultiLvlLbl val="0"/>
      </c:catAx>
      <c:valAx>
        <c:axId val="-13538798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035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4783970838574931E-2"/>
          <c:y val="0.88283316698088787"/>
          <c:w val="0.91118415932371755"/>
          <c:h val="0.11716697947374623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Hub Rosewood 2D on Jan'23-</a:t>
            </a:r>
            <a:r>
              <a:rPr lang="en-US" baseline="0"/>
              <a:t> Aug'25 </a:t>
            </a:r>
            <a:endParaRPr lang="en-US"/>
          </a:p>
        </c:rich>
      </c:tx>
      <c:layout/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2648393953754346E-2"/>
          <c:y val="0.10337631558431434"/>
          <c:w val="0.9350084795472880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'STT-7'!$A$53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'STT-7'!$B$47:$DA$47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'STT-7'!$B$53:$DA$53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43</c:v>
                </c:pt>
                <c:pt idx="6">
                  <c:v>42</c:v>
                </c:pt>
                <c:pt idx="7">
                  <c:v>75</c:v>
                </c:pt>
                <c:pt idx="8">
                  <c:v>18</c:v>
                </c:pt>
                <c:pt idx="9">
                  <c:v>26</c:v>
                </c:pt>
                <c:pt idx="10">
                  <c:v>10</c:v>
                </c:pt>
                <c:pt idx="11">
                  <c:v>24</c:v>
                </c:pt>
                <c:pt idx="12">
                  <c:v>2</c:v>
                </c:pt>
                <c:pt idx="13">
                  <c:v>0</c:v>
                </c:pt>
                <c:pt idx="14">
                  <c:v>3</c:v>
                </c:pt>
                <c:pt idx="15">
                  <c:v>17</c:v>
                </c:pt>
                <c:pt idx="16">
                  <c:v>28</c:v>
                </c:pt>
                <c:pt idx="17">
                  <c:v>20</c:v>
                </c:pt>
                <c:pt idx="18">
                  <c:v>0</c:v>
                </c:pt>
                <c:pt idx="19">
                  <c:v>19</c:v>
                </c:pt>
                <c:pt idx="20">
                  <c:v>6</c:v>
                </c:pt>
                <c:pt idx="21">
                  <c:v>3</c:v>
                </c:pt>
                <c:pt idx="22">
                  <c:v>16</c:v>
                </c:pt>
                <c:pt idx="23">
                  <c:v>5</c:v>
                </c:pt>
                <c:pt idx="24">
                  <c:v>1</c:v>
                </c:pt>
                <c:pt idx="25">
                  <c:v>4</c:v>
                </c:pt>
                <c:pt idx="26">
                  <c:v>14</c:v>
                </c:pt>
                <c:pt idx="27">
                  <c:v>34</c:v>
                </c:pt>
                <c:pt idx="28">
                  <c:v>122</c:v>
                </c:pt>
                <c:pt idx="29">
                  <c:v>117</c:v>
                </c:pt>
                <c:pt idx="30">
                  <c:v>47</c:v>
                </c:pt>
                <c:pt idx="31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7-4EDE-9D7B-476DD6503DD6}"/>
            </c:ext>
          </c:extLst>
        </c:ser>
        <c:ser>
          <c:idx val="1"/>
          <c:order val="1"/>
          <c:tx>
            <c:strRef>
              <c:f>'STT-7'!$A$54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'STT-7'!$B$47:$DA$47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'STT-7'!$B$54:$DA$54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11</c:v>
                </c:pt>
                <c:pt idx="8">
                  <c:v>0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6</c:v>
                </c:pt>
                <c:pt idx="30">
                  <c:v>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7-4EDE-9D7B-476DD6503DD6}"/>
            </c:ext>
          </c:extLst>
        </c:ser>
        <c:ser>
          <c:idx val="2"/>
          <c:order val="2"/>
          <c:tx>
            <c:strRef>
              <c:f>'STT-7'!$A$55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'STT-7'!$B$47:$DA$47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'STT-7'!$B$55:$DA$55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7-4EDE-9D7B-476DD6503DD6}"/>
            </c:ext>
          </c:extLst>
        </c:ser>
        <c:ser>
          <c:idx val="3"/>
          <c:order val="3"/>
          <c:tx>
            <c:strRef>
              <c:f>'STT-7'!$A$56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'STT-7'!$B$47:$DA$47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'STT-7'!$B$56:$DA$56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</c:v>
                </c:pt>
                <c:pt idx="28">
                  <c:v>4</c:v>
                </c:pt>
                <c:pt idx="29">
                  <c:v>2</c:v>
                </c:pt>
                <c:pt idx="30">
                  <c:v>6</c:v>
                </c:pt>
                <c:pt idx="3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7-4EDE-9D7B-476DD6503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96128"/>
        <c:axId val="-1353889600"/>
      </c:barChart>
      <c:lineChart>
        <c:grouping val="standard"/>
        <c:varyColors val="0"/>
        <c:ser>
          <c:idx val="4"/>
          <c:order val="4"/>
          <c:tx>
            <c:strRef>
              <c:f>'STT-7'!$A$51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'STT-7'!$AX$47:$DA$47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'STT-7'!$B$51:$DA$51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2.2215490255478136E-3</c:v>
                </c:pt>
                <c:pt idx="6">
                  <c:v>6.2190736284238699E-4</c:v>
                </c:pt>
                <c:pt idx="7">
                  <c:v>6.1290481658647243E-4</c:v>
                </c:pt>
                <c:pt idx="8">
                  <c:v>1.5998720102391808E-4</c:v>
                </c:pt>
                <c:pt idx="9">
                  <c:v>2.6060030045681702E-4</c:v>
                </c:pt>
                <c:pt idx="10">
                  <c:v>3.0857848179386956E-4</c:v>
                </c:pt>
                <c:pt idx="11">
                  <c:v>3.5606808940754866E-4</c:v>
                </c:pt>
                <c:pt idx="12">
                  <c:v>3.435658701664577E-5</c:v>
                </c:pt>
                <c:pt idx="13">
                  <c:v>0</c:v>
                </c:pt>
                <c:pt idx="14">
                  <c:v>5.2783261372153663E-5</c:v>
                </c:pt>
                <c:pt idx="15">
                  <c:v>1.6904809820889516E-4</c:v>
                </c:pt>
                <c:pt idx="16">
                  <c:v>2.4892960270835409E-4</c:v>
                </c:pt>
                <c:pt idx="17">
                  <c:v>3.4317089910775565E-4</c:v>
                </c:pt>
                <c:pt idx="18">
                  <c:v>0</c:v>
                </c:pt>
                <c:pt idx="19">
                  <c:v>2.4386141944164144E-4</c:v>
                </c:pt>
                <c:pt idx="20">
                  <c:v>2.4610083981911591E-4</c:v>
                </c:pt>
                <c:pt idx="21">
                  <c:v>5.4593099432231766E-5</c:v>
                </c:pt>
                <c:pt idx="22">
                  <c:v>2.0534407967350292E-4</c:v>
                </c:pt>
                <c:pt idx="23">
                  <c:v>8.6143031890150411E-5</c:v>
                </c:pt>
                <c:pt idx="24">
                  <c:v>6.348400203148806E-5</c:v>
                </c:pt>
                <c:pt idx="25">
                  <c:v>9.4771009548179214E-5</c:v>
                </c:pt>
                <c:pt idx="26">
                  <c:v>1.2706364981258112E-4</c:v>
                </c:pt>
                <c:pt idx="27">
                  <c:v>4.939999588333368E-4</c:v>
                </c:pt>
                <c:pt idx="28">
                  <c:v>8.3423491533819098E-4</c:v>
                </c:pt>
                <c:pt idx="29">
                  <c:v>6.3973305219198128E-4</c:v>
                </c:pt>
                <c:pt idx="30">
                  <c:v>2.6204868775788479E-4</c:v>
                </c:pt>
                <c:pt idx="31">
                  <c:v>8.5790963351860272E-4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57-4EDE-9D7B-476DD6503DD6}"/>
            </c:ext>
          </c:extLst>
        </c:ser>
        <c:ser>
          <c:idx val="5"/>
          <c:order val="5"/>
          <c:tx>
            <c:strRef>
              <c:f>'STT-7'!$A$57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strRef>
              <c:f>'STT-7'!$AX$47:$DA$47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'STT-7'!$AX$57:$DA$57</c:f>
              <c:numCache>
                <c:formatCode>General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57-4EDE-9D7B-476DD6503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70016"/>
        <c:axId val="-1353879264"/>
      </c:lineChart>
      <c:catAx>
        <c:axId val="-135389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9600"/>
        <c:crosses val="autoZero"/>
        <c:auto val="1"/>
        <c:lblAlgn val="ctr"/>
        <c:lblOffset val="100"/>
        <c:noMultiLvlLbl val="0"/>
      </c:catAx>
      <c:valAx>
        <c:axId val="-13538896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96128"/>
        <c:crosses val="autoZero"/>
        <c:crossBetween val="between"/>
      </c:valAx>
      <c:catAx>
        <c:axId val="-1353870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79264"/>
        <c:crosses val="autoZero"/>
        <c:auto val="1"/>
        <c:lblAlgn val="ctr"/>
        <c:lblOffset val="100"/>
        <c:noMultiLvlLbl val="0"/>
      </c:catAx>
      <c:valAx>
        <c:axId val="-135387926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001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740734901214034E-2"/>
          <c:y val="0.88283308645825209"/>
          <c:w val="0.89218410583421037"/>
          <c:h val="0.11716697947374623"/>
        </c:manualLayout>
      </c:layout>
      <c:overlay val="0"/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Rosewood 2D on Aug</a:t>
            </a:r>
            <a:r>
              <a:rPr lang="en-US" baseline="0"/>
              <a:t>'25</a:t>
            </a:r>
            <a:endParaRPr lang="en-US"/>
          </a:p>
        </c:rich>
      </c:tx>
      <c:layout/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3018608627763182E-2"/>
          <c:y val="0.10337631558431434"/>
          <c:w val="0.9014495791809304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'STT-7'!$A$53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'STT-7'!$DA$47:$EE$47</c:f>
              <c:strCache>
                <c:ptCount val="31"/>
                <c:pt idx="0">
                  <c:v>Aug'25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strCache>
              <c:extLst xmlns:c15="http://schemas.microsoft.com/office/drawing/2012/chart"/>
            </c:strRef>
          </c:cat>
          <c:val>
            <c:numRef>
              <c:f>'STT-7'!$DB$53:$EF$53</c:f>
              <c:numCache>
                <c:formatCode>_-* #,##0_-;\-* #,##0_-;_-* "-"??_-;_-@_-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78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7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6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D-40B6-9D57-F4E2CB842B94}"/>
            </c:ext>
          </c:extLst>
        </c:ser>
        <c:ser>
          <c:idx val="1"/>
          <c:order val="1"/>
          <c:tx>
            <c:strRef>
              <c:f>'STT-7'!#REF!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'STT-7'!$DA$47:$EE$47</c:f>
              <c:strCache>
                <c:ptCount val="31"/>
                <c:pt idx="0">
                  <c:v>Aug'25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strCache>
              <c:extLst xmlns:c15="http://schemas.microsoft.com/office/drawing/2012/chart"/>
            </c:strRef>
          </c:cat>
          <c:val>
            <c:numRef>
              <c:f>'STT-7'!$DB$54:$EF$54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D-40B6-9D57-F4E2CB842B94}"/>
            </c:ext>
          </c:extLst>
        </c:ser>
        <c:ser>
          <c:idx val="2"/>
          <c:order val="2"/>
          <c:tx>
            <c:strRef>
              <c:f>'STT-7'!$A$55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'STT-7'!$DA$47:$EE$47</c:f>
              <c:strCache>
                <c:ptCount val="31"/>
                <c:pt idx="0">
                  <c:v>Aug'25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strCache>
              <c:extLst xmlns:c15="http://schemas.microsoft.com/office/drawing/2012/chart"/>
            </c:strRef>
          </c:cat>
          <c:val>
            <c:numRef>
              <c:f>'STT-7'!$DB$55:$EF$55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D-40B6-9D57-F4E2CB842B94}"/>
            </c:ext>
          </c:extLst>
        </c:ser>
        <c:ser>
          <c:idx val="3"/>
          <c:order val="3"/>
          <c:tx>
            <c:strRef>
              <c:f>'STT-7'!$A$56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'STT-7'!$DA$47:$EE$47</c:f>
              <c:strCache>
                <c:ptCount val="31"/>
                <c:pt idx="0">
                  <c:v>Aug'25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strCache>
              <c:extLst xmlns:c15="http://schemas.microsoft.com/office/drawing/2012/chart"/>
            </c:strRef>
          </c:cat>
          <c:val>
            <c:numRef>
              <c:f>'STT-7'!$DB$56:$EF$56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D-40B6-9D57-F4E2CB842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91232"/>
        <c:axId val="-1353886336"/>
      </c:barChart>
      <c:lineChart>
        <c:grouping val="standard"/>
        <c:varyColors val="0"/>
        <c:ser>
          <c:idx val="4"/>
          <c:order val="4"/>
          <c:tx>
            <c:strRef>
              <c:f>'STT-7'!$A$51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'STT-7'!$DA$47:$EE$47</c:f>
              <c:strCache>
                <c:ptCount val="31"/>
                <c:pt idx="0">
                  <c:v>Aug'25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strCache>
              <c:extLst xmlns:c15="http://schemas.microsoft.com/office/drawing/2012/chart"/>
            </c:strRef>
          </c:cat>
          <c:val>
            <c:numRef>
              <c:f>'STT-7'!$DB$51:$EF$51</c:f>
              <c:numCache>
                <c:formatCode>0.00%</c:formatCode>
                <c:ptCount val="31"/>
                <c:pt idx="0">
                  <c:v>1.6835016835016836E-4</c:v>
                </c:pt>
                <c:pt idx="1">
                  <c:v>3.2493907392363929E-4</c:v>
                </c:pt>
                <c:pt idx="2">
                  <c:v>0</c:v>
                </c:pt>
                <c:pt idx="3">
                  <c:v>8.0147471347278987E-5</c:v>
                </c:pt>
                <c:pt idx="4">
                  <c:v>7.8132726733260802E-3</c:v>
                </c:pt>
                <c:pt idx="5">
                  <c:v>8.9349535382416014E-5</c:v>
                </c:pt>
                <c:pt idx="6">
                  <c:v>6.2483263411586179E-4</c:v>
                </c:pt>
                <c:pt idx="7">
                  <c:v>8.703977717817043E-5</c:v>
                </c:pt>
                <c:pt idx="8">
                  <c:v>8.3174904942965775E-4</c:v>
                </c:pt>
                <c:pt idx="9">
                  <c:v>0</c:v>
                </c:pt>
                <c:pt idx="10">
                  <c:v>2.9385836027034972E-4</c:v>
                </c:pt>
                <c:pt idx="11">
                  <c:v>0</c:v>
                </c:pt>
                <c:pt idx="12">
                  <c:v>9.0922867101075921E-4</c:v>
                </c:pt>
                <c:pt idx="13">
                  <c:v>7.8492935635792783E-4</c:v>
                </c:pt>
                <c:pt idx="14">
                  <c:v>3.6543029417138682E-4</c:v>
                </c:pt>
                <c:pt idx="15">
                  <c:v>0</c:v>
                </c:pt>
                <c:pt idx="16">
                  <c:v>0</c:v>
                </c:pt>
                <c:pt idx="17">
                  <c:v>1.8308311973636032E-4</c:v>
                </c:pt>
                <c:pt idx="18">
                  <c:v>1.7012589316093909E-4</c:v>
                </c:pt>
                <c:pt idx="19">
                  <c:v>0</c:v>
                </c:pt>
                <c:pt idx="20">
                  <c:v>3.1362709738121374E-4</c:v>
                </c:pt>
                <c:pt idx="21">
                  <c:v>1.6960651289009497E-4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FD-40B6-9D57-F4E2CB842B94}"/>
            </c:ext>
          </c:extLst>
        </c:ser>
        <c:ser>
          <c:idx val="5"/>
          <c:order val="5"/>
          <c:tx>
            <c:strRef>
              <c:f>'STT-7'!$A$57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'STT-7'!$DB$57:$EF$57</c:f>
              <c:numCache>
                <c:formatCode>General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FD-40B6-9D57-F4E2CB842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78720"/>
        <c:axId val="-1353877088"/>
      </c:lineChart>
      <c:catAx>
        <c:axId val="-135389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6336"/>
        <c:crosses val="autoZero"/>
        <c:auto val="1"/>
        <c:lblAlgn val="ctr"/>
        <c:lblOffset val="100"/>
        <c:noMultiLvlLbl val="0"/>
      </c:catAx>
      <c:valAx>
        <c:axId val="-13538863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91232"/>
        <c:crosses val="autoZero"/>
        <c:crossBetween val="between"/>
      </c:valAx>
      <c:catAx>
        <c:axId val="-1353878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77088"/>
        <c:crosses val="autoZero"/>
        <c:auto val="1"/>
        <c:lblAlgn val="ctr"/>
        <c:lblOffset val="100"/>
        <c:noMultiLvlLbl val="0"/>
      </c:catAx>
      <c:valAx>
        <c:axId val="-135387708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78720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7.1740734901214034E-2"/>
          <c:y val="0.88283308645825209"/>
          <c:w val="0.91350248972651338"/>
          <c:h val="0.11716697947374623"/>
        </c:manualLayout>
      </c:layout>
      <c:overlay val="0"/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/>
            </a:pPr>
            <a:r>
              <a:rPr lang="en-US" sz="1200" b="1"/>
              <a:t>Monthly 1st'Yield ng Contam Hub All STT-7 on Jan'23-Aug'</a:t>
            </a:r>
            <a:r>
              <a:rPr lang="en-US" sz="1200" b="1" baseline="0"/>
              <a:t>25</a:t>
            </a:r>
            <a:endParaRPr lang="en-US" sz="1200" b="1"/>
          </a:p>
        </c:rich>
      </c:tx>
      <c:layout/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1614890269558146E-2"/>
          <c:y val="9.9539326718506516E-2"/>
          <c:w val="0.9285963263831386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'STT-7'!$A$81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'STT-7'!$N$75:$DA$75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'STT-7'!$N$81:$DA$81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43</c:v>
                </c:pt>
                <c:pt idx="6">
                  <c:v>42</c:v>
                </c:pt>
                <c:pt idx="7">
                  <c:v>75</c:v>
                </c:pt>
                <c:pt idx="8">
                  <c:v>18</c:v>
                </c:pt>
                <c:pt idx="9">
                  <c:v>26</c:v>
                </c:pt>
                <c:pt idx="10">
                  <c:v>10</c:v>
                </c:pt>
                <c:pt idx="11">
                  <c:v>24</c:v>
                </c:pt>
                <c:pt idx="12">
                  <c:v>2</c:v>
                </c:pt>
                <c:pt idx="13">
                  <c:v>0</c:v>
                </c:pt>
                <c:pt idx="14">
                  <c:v>3</c:v>
                </c:pt>
                <c:pt idx="15">
                  <c:v>17</c:v>
                </c:pt>
                <c:pt idx="16">
                  <c:v>28</c:v>
                </c:pt>
                <c:pt idx="17">
                  <c:v>20</c:v>
                </c:pt>
                <c:pt idx="18">
                  <c:v>0</c:v>
                </c:pt>
                <c:pt idx="19">
                  <c:v>19</c:v>
                </c:pt>
                <c:pt idx="20">
                  <c:v>6</c:v>
                </c:pt>
                <c:pt idx="21">
                  <c:v>3</c:v>
                </c:pt>
                <c:pt idx="22">
                  <c:v>16</c:v>
                </c:pt>
                <c:pt idx="23">
                  <c:v>5</c:v>
                </c:pt>
                <c:pt idx="24">
                  <c:v>1</c:v>
                </c:pt>
                <c:pt idx="25">
                  <c:v>4</c:v>
                </c:pt>
                <c:pt idx="26">
                  <c:v>14</c:v>
                </c:pt>
                <c:pt idx="27">
                  <c:v>34</c:v>
                </c:pt>
                <c:pt idx="28">
                  <c:v>122</c:v>
                </c:pt>
                <c:pt idx="29">
                  <c:v>117</c:v>
                </c:pt>
                <c:pt idx="30">
                  <c:v>47</c:v>
                </c:pt>
                <c:pt idx="31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0-4257-B642-536106C4C809}"/>
            </c:ext>
          </c:extLst>
        </c:ser>
        <c:ser>
          <c:idx val="1"/>
          <c:order val="1"/>
          <c:tx>
            <c:strRef>
              <c:f>'STT-7'!$A$82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'STT-7'!$N$75:$DA$75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'STT-7'!$N$82:$DA$82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11</c:v>
                </c:pt>
                <c:pt idx="8">
                  <c:v>0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6</c:v>
                </c:pt>
                <c:pt idx="30">
                  <c:v>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90-4257-B642-536106C4C809}"/>
            </c:ext>
          </c:extLst>
        </c:ser>
        <c:ser>
          <c:idx val="2"/>
          <c:order val="2"/>
          <c:tx>
            <c:strRef>
              <c:f>'STT-7'!$A$83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'STT-7'!$N$75:$DA$75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'STT-7'!$N$83:$DA$83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90-4257-B642-536106C4C809}"/>
            </c:ext>
          </c:extLst>
        </c:ser>
        <c:ser>
          <c:idx val="3"/>
          <c:order val="3"/>
          <c:tx>
            <c:strRef>
              <c:f>'STT-7'!$A$84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'STT-7'!$N$75:$DA$75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May'24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'STT-7'!$N$84:$DA$84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</c:v>
                </c:pt>
                <c:pt idx="28">
                  <c:v>4</c:v>
                </c:pt>
                <c:pt idx="29">
                  <c:v>2</c:v>
                </c:pt>
                <c:pt idx="30">
                  <c:v>6</c:v>
                </c:pt>
                <c:pt idx="3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90-4257-B642-536106C4C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76000"/>
        <c:axId val="-1353871104"/>
      </c:barChart>
      <c:lineChart>
        <c:grouping val="standard"/>
        <c:varyColors val="0"/>
        <c:ser>
          <c:idx val="4"/>
          <c:order val="4"/>
          <c:tx>
            <c:strRef>
              <c:f>'STT-7'!$A$79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'STT-7'!#REF!</c:f>
            </c:multiLvlStrRef>
          </c:cat>
          <c:val>
            <c:numRef>
              <c:f>'STT-7'!$N$79:$DA$79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 formatCode="0.00%">
                  <c:v>0</c:v>
                </c:pt>
                <c:pt idx="3" formatCode="0.00%">
                  <c:v>0</c:v>
                </c:pt>
                <c:pt idx="4" formatCode="0.00%">
                  <c:v>0</c:v>
                </c:pt>
                <c:pt idx="5" formatCode="0.00%">
                  <c:v>2.2215490255478136E-3</c:v>
                </c:pt>
                <c:pt idx="6" formatCode="0.00%">
                  <c:v>6.2190736284238699E-4</c:v>
                </c:pt>
                <c:pt idx="7" formatCode="0.00%">
                  <c:v>6.1290481658647243E-4</c:v>
                </c:pt>
                <c:pt idx="8" formatCode="0.00%">
                  <c:v>1.5998720102391808E-4</c:v>
                </c:pt>
                <c:pt idx="9" formatCode="0.00%">
                  <c:v>2.6060030045681702E-4</c:v>
                </c:pt>
                <c:pt idx="10" formatCode="0.00%">
                  <c:v>3.0857848179386956E-4</c:v>
                </c:pt>
                <c:pt idx="11" formatCode="0.00%">
                  <c:v>3.5606808940754866E-4</c:v>
                </c:pt>
                <c:pt idx="12" formatCode="0.00%">
                  <c:v>3.435658701664577E-5</c:v>
                </c:pt>
                <c:pt idx="13" formatCode="0.00%">
                  <c:v>0</c:v>
                </c:pt>
                <c:pt idx="14" formatCode="0.00%">
                  <c:v>5.2783261372153663E-5</c:v>
                </c:pt>
                <c:pt idx="15" formatCode="0.00%">
                  <c:v>1.6904809820889516E-4</c:v>
                </c:pt>
                <c:pt idx="16" formatCode="0.00%">
                  <c:v>2.4892960270835409E-4</c:v>
                </c:pt>
                <c:pt idx="17" formatCode="0.00%">
                  <c:v>1.567801127562571E-4</c:v>
                </c:pt>
                <c:pt idx="18" formatCode="0.00%">
                  <c:v>6.1997677905154832E-5</c:v>
                </c:pt>
                <c:pt idx="19" formatCode="0.00%">
                  <c:v>2.053256921757223E-4</c:v>
                </c:pt>
                <c:pt idx="20" formatCode="0.00%">
                  <c:v>2.0984156961494072E-4</c:v>
                </c:pt>
                <c:pt idx="21" formatCode="0.00%">
                  <c:v>7.0865025747626016E-5</c:v>
                </c:pt>
                <c:pt idx="22" formatCode="0.00%">
                  <c:v>1.6456503404439142E-4</c:v>
                </c:pt>
                <c:pt idx="23" formatCode="0.00%">
                  <c:v>3.3319561248017486E-5</c:v>
                </c:pt>
                <c:pt idx="24" formatCode="0.00%">
                  <c:v>3.3659730722154221E-4</c:v>
                </c:pt>
                <c:pt idx="25" formatCode="0.00%">
                  <c:v>8.0006827249258603E-5</c:v>
                </c:pt>
                <c:pt idx="26" formatCode="0.00%">
                  <c:v>5.675260328654963E-4</c:v>
                </c:pt>
                <c:pt idx="27" formatCode="0.00%">
                  <c:v>7.7644918694677991E-4</c:v>
                </c:pt>
                <c:pt idx="28" formatCode="0.00%">
                  <c:v>7.1111603659015238E-4</c:v>
                </c:pt>
                <c:pt idx="29" formatCode="0.00%">
                  <c:v>7.0959170881510012E-4</c:v>
                </c:pt>
                <c:pt idx="30" formatCode="0.00%">
                  <c:v>2.2236387624709073E-4</c:v>
                </c:pt>
                <c:pt idx="31" formatCode="0.00%">
                  <c:v>8.280168318175648E-4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90-4257-B642-536106C4C809}"/>
            </c:ext>
          </c:extLst>
        </c:ser>
        <c:ser>
          <c:idx val="5"/>
          <c:order val="5"/>
          <c:tx>
            <c:strRef>
              <c:f>'STT-7'!$A$85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'STT-7'!$Z$85:$DA$85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90-4257-B642-536106C4C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95584"/>
        <c:axId val="-1353895040"/>
      </c:lineChart>
      <c:catAx>
        <c:axId val="-135387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53871104"/>
        <c:crosses val="autoZero"/>
        <c:auto val="1"/>
        <c:lblAlgn val="ctr"/>
        <c:lblOffset val="100"/>
        <c:noMultiLvlLbl val="0"/>
      </c:catAx>
      <c:valAx>
        <c:axId val="-135387110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53876000"/>
        <c:crosses val="autoZero"/>
        <c:crossBetween val="between"/>
      </c:valAx>
      <c:catAx>
        <c:axId val="-1353895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95040"/>
        <c:crosses val="autoZero"/>
        <c:auto val="1"/>
        <c:lblAlgn val="ctr"/>
        <c:lblOffset val="100"/>
        <c:noMultiLvlLbl val="0"/>
      </c:catAx>
      <c:valAx>
        <c:axId val="-135389504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53895584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6.6987303888855404E-2"/>
          <c:y val="0.88283316698088787"/>
          <c:w val="0.88005275917063008"/>
          <c:h val="0.11716694461263358"/>
        </c:manualLayout>
      </c:layout>
      <c:overlay val="0"/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9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Hub STT-7 on Aug'25</a:t>
            </a:r>
            <a:r>
              <a:rPr lang="en-US" baseline="0"/>
              <a:t> </a:t>
            </a:r>
            <a:endParaRPr lang="en-US"/>
          </a:p>
        </c:rich>
      </c:tx>
      <c:layout/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34691930597E-2"/>
          <c:y val="0.11072355775141279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'STT-7'!$A$81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'STT-7'!$DB$75:$EF$75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'STT-7'!$DB$81:$EF$81</c:f>
              <c:numCache>
                <c:formatCode>_(* #,##0_);_(* \(#,##0\);_(* "-"_);_(@_)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78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7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7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3-4AEE-B76A-CF5B093B5330}"/>
            </c:ext>
          </c:extLst>
        </c:ser>
        <c:ser>
          <c:idx val="1"/>
          <c:order val="1"/>
          <c:tx>
            <c:strRef>
              <c:f>'STT-7'!$A$82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'STT-7'!$DB$75:$EF$75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'STT-7'!$DB$82:$EF$82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73-4AEE-B76A-CF5B093B5330}"/>
            </c:ext>
          </c:extLst>
        </c:ser>
        <c:ser>
          <c:idx val="2"/>
          <c:order val="2"/>
          <c:tx>
            <c:strRef>
              <c:f>'STT-7'!$A$83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'STT-7'!$DB$75:$EF$75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'STT-7'!$DB$83:$EF$83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73-4AEE-B76A-CF5B093B5330}"/>
            </c:ext>
          </c:extLst>
        </c:ser>
        <c:ser>
          <c:idx val="3"/>
          <c:order val="3"/>
          <c:tx>
            <c:strRef>
              <c:f>'STT-7'!$A$84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'STT-7'!$DB$75:$EF$75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'STT-7'!$DB$84:$EF$84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73-4AEE-B76A-CF5B093B5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3894496"/>
        <c:axId val="-1353887968"/>
      </c:barChart>
      <c:lineChart>
        <c:grouping val="standard"/>
        <c:varyColors val="0"/>
        <c:ser>
          <c:idx val="4"/>
          <c:order val="4"/>
          <c:tx>
            <c:strRef>
              <c:f>'STT-7'!$A$79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'STT-7'!$DB$75:$EF$75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'STT-7'!$DB$79:$EF$79</c:f>
              <c:numCache>
                <c:formatCode>0.00%</c:formatCode>
                <c:ptCount val="31"/>
                <c:pt idx="0">
                  <c:v>1.6835016835016836E-4</c:v>
                </c:pt>
                <c:pt idx="1">
                  <c:v>3.2493907392363929E-4</c:v>
                </c:pt>
                <c:pt idx="2">
                  <c:v>0</c:v>
                </c:pt>
                <c:pt idx="3">
                  <c:v>8.0147471347278987E-5</c:v>
                </c:pt>
                <c:pt idx="4">
                  <c:v>7.8132726733260802E-3</c:v>
                </c:pt>
                <c:pt idx="5">
                  <c:v>8.9349535382416014E-5</c:v>
                </c:pt>
                <c:pt idx="6">
                  <c:v>6.2483263411586179E-4</c:v>
                </c:pt>
                <c:pt idx="7">
                  <c:v>8.703977717817043E-5</c:v>
                </c:pt>
                <c:pt idx="8">
                  <c:v>8.3174904942965775E-4</c:v>
                </c:pt>
                <c:pt idx="9">
                  <c:v>0</c:v>
                </c:pt>
                <c:pt idx="10">
                  <c:v>2.9385836027034972E-4</c:v>
                </c:pt>
                <c:pt idx="11">
                  <c:v>0</c:v>
                </c:pt>
                <c:pt idx="12">
                  <c:v>1.2077294685990338E-3</c:v>
                </c:pt>
                <c:pt idx="13">
                  <c:v>7.8492935635792783E-4</c:v>
                </c:pt>
                <c:pt idx="14">
                  <c:v>3.088803088803089E-4</c:v>
                </c:pt>
                <c:pt idx="15">
                  <c:v>0</c:v>
                </c:pt>
                <c:pt idx="16">
                  <c:v>0</c:v>
                </c:pt>
                <c:pt idx="17">
                  <c:v>1.551590380139643E-4</c:v>
                </c:pt>
                <c:pt idx="18">
                  <c:v>1.7012589316093909E-4</c:v>
                </c:pt>
                <c:pt idx="19">
                  <c:v>0</c:v>
                </c:pt>
                <c:pt idx="20">
                  <c:v>2.5664057487488769E-4</c:v>
                </c:pt>
                <c:pt idx="21">
                  <c:v>1.6960651289009497E-4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73-4AEE-B76A-CF5B093B5330}"/>
            </c:ext>
          </c:extLst>
        </c:ser>
        <c:ser>
          <c:idx val="5"/>
          <c:order val="5"/>
          <c:tx>
            <c:strRef>
              <c:f>'STT-7'!$A$85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'STT-7'!$DB$85:$EF$85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73-4AEE-B76A-CF5B093B5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3893952"/>
        <c:axId val="-1353887424"/>
      </c:lineChart>
      <c:catAx>
        <c:axId val="-135389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87968"/>
        <c:crosses val="autoZero"/>
        <c:auto val="1"/>
        <c:lblAlgn val="ctr"/>
        <c:lblOffset val="100"/>
        <c:noMultiLvlLbl val="0"/>
      </c:catAx>
      <c:valAx>
        <c:axId val="-135388796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layout/>
          <c:overlay val="0"/>
        </c:title>
        <c:numFmt formatCode="_(* #,##0_);_(* \(#,##0\);_(* &quot;-&quot;_);_(@_)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94496"/>
        <c:crosses val="autoZero"/>
        <c:crossBetween val="between"/>
      </c:valAx>
      <c:catAx>
        <c:axId val="-1353893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3887424"/>
        <c:crosses val="autoZero"/>
        <c:auto val="1"/>
        <c:lblAlgn val="ctr"/>
        <c:lblOffset val="100"/>
        <c:noMultiLvlLbl val="0"/>
      </c:catAx>
      <c:valAx>
        <c:axId val="-135388742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3893952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5.9337606055057078E-2"/>
          <c:y val="0.88283316698088787"/>
          <c:w val="0.88457073098420835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Bushing on Jan'23-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40878688801922558"/>
          <c:y val="2.3021579256167338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9289162491052255E-2"/>
          <c:y val="0.10337631558431434"/>
          <c:w val="0.9345647339537102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Bushing!$A$165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Bushing!$T$159:$DA$159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Bushing!$T$165:$DA$165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64</c:v>
                </c:pt>
                <c:pt idx="8">
                  <c:v>31</c:v>
                </c:pt>
                <c:pt idx="9">
                  <c:v>88</c:v>
                </c:pt>
                <c:pt idx="10">
                  <c:v>812</c:v>
                </c:pt>
                <c:pt idx="11">
                  <c:v>335</c:v>
                </c:pt>
                <c:pt idx="12">
                  <c:v>195</c:v>
                </c:pt>
                <c:pt idx="13">
                  <c:v>172</c:v>
                </c:pt>
                <c:pt idx="14">
                  <c:v>499</c:v>
                </c:pt>
                <c:pt idx="15">
                  <c:v>528</c:v>
                </c:pt>
                <c:pt idx="16">
                  <c:v>407</c:v>
                </c:pt>
                <c:pt idx="17">
                  <c:v>333</c:v>
                </c:pt>
                <c:pt idx="18">
                  <c:v>1539</c:v>
                </c:pt>
                <c:pt idx="19">
                  <c:v>5819</c:v>
                </c:pt>
                <c:pt idx="20">
                  <c:v>3548</c:v>
                </c:pt>
                <c:pt idx="21">
                  <c:v>1342</c:v>
                </c:pt>
                <c:pt idx="22">
                  <c:v>626</c:v>
                </c:pt>
                <c:pt idx="23">
                  <c:v>316</c:v>
                </c:pt>
                <c:pt idx="24">
                  <c:v>684</c:v>
                </c:pt>
                <c:pt idx="25">
                  <c:v>683</c:v>
                </c:pt>
                <c:pt idx="26">
                  <c:v>639</c:v>
                </c:pt>
                <c:pt idx="27">
                  <c:v>249</c:v>
                </c:pt>
                <c:pt idx="28">
                  <c:v>269</c:v>
                </c:pt>
                <c:pt idx="29">
                  <c:v>88</c:v>
                </c:pt>
                <c:pt idx="30">
                  <c:v>48</c:v>
                </c:pt>
                <c:pt idx="31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1-49B7-83E0-ED29F4E72C06}"/>
            </c:ext>
          </c:extLst>
        </c:ser>
        <c:ser>
          <c:idx val="1"/>
          <c:order val="1"/>
          <c:tx>
            <c:strRef>
              <c:f>Bushing!$A$166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Bushing!$T$159:$DA$159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Bushing!$T$166:$DA$166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10</c:v>
                </c:pt>
                <c:pt idx="30">
                  <c:v>0</c:v>
                </c:pt>
                <c:pt idx="3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B1-49B7-83E0-ED29F4E72C06}"/>
            </c:ext>
          </c:extLst>
        </c:ser>
        <c:ser>
          <c:idx val="2"/>
          <c:order val="2"/>
          <c:tx>
            <c:strRef>
              <c:f>Bushing!$A$167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Bushing!$T$159:$DA$159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Bushing!$T$167:$DA$167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B1-49B7-83E0-ED29F4E72C06}"/>
            </c:ext>
          </c:extLst>
        </c:ser>
        <c:ser>
          <c:idx val="3"/>
          <c:order val="3"/>
          <c:tx>
            <c:strRef>
              <c:f>Bushing!$A$168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Bushing!$T$159:$DA$159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Bushing!$T$168:$DA$168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8</c:v>
                </c:pt>
                <c:pt idx="12">
                  <c:v>6</c:v>
                </c:pt>
                <c:pt idx="13">
                  <c:v>33</c:v>
                </c:pt>
                <c:pt idx="14">
                  <c:v>98</c:v>
                </c:pt>
                <c:pt idx="15">
                  <c:v>60</c:v>
                </c:pt>
                <c:pt idx="16">
                  <c:v>24</c:v>
                </c:pt>
                <c:pt idx="17">
                  <c:v>57</c:v>
                </c:pt>
                <c:pt idx="18">
                  <c:v>25</c:v>
                </c:pt>
                <c:pt idx="19">
                  <c:v>67</c:v>
                </c:pt>
                <c:pt idx="20">
                  <c:v>5</c:v>
                </c:pt>
                <c:pt idx="21">
                  <c:v>17</c:v>
                </c:pt>
                <c:pt idx="22">
                  <c:v>6</c:v>
                </c:pt>
                <c:pt idx="23">
                  <c:v>15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19</c:v>
                </c:pt>
                <c:pt idx="28">
                  <c:v>0</c:v>
                </c:pt>
                <c:pt idx="29">
                  <c:v>20</c:v>
                </c:pt>
                <c:pt idx="30">
                  <c:v>2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B1-49B7-83E0-ED29F4E72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45280"/>
        <c:axId val="-1351244736"/>
      </c:barChart>
      <c:lineChart>
        <c:grouping val="standard"/>
        <c:varyColors val="0"/>
        <c:ser>
          <c:idx val="4"/>
          <c:order val="4"/>
          <c:tx>
            <c:strRef>
              <c:f>Bushing!$A$163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SP!$N$214:$DA$214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Bushing!$T$163:$DA$163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8.3133077872312789E-4</c:v>
                </c:pt>
                <c:pt idx="8">
                  <c:v>5.230516326683105E-4</c:v>
                </c:pt>
                <c:pt idx="9">
                  <c:v>3.8710600392996748E-4</c:v>
                </c:pt>
                <c:pt idx="10">
                  <c:v>3.1834320913391115E-3</c:v>
                </c:pt>
                <c:pt idx="11">
                  <c:v>2.475461893764434E-3</c:v>
                </c:pt>
                <c:pt idx="12">
                  <c:v>1.9450169826109676E-3</c:v>
                </c:pt>
                <c:pt idx="13">
                  <c:v>1.7188181238890566E-3</c:v>
                </c:pt>
                <c:pt idx="14">
                  <c:v>3.231236367375879E-3</c:v>
                </c:pt>
                <c:pt idx="15">
                  <c:v>2.5641417771592573E-3</c:v>
                </c:pt>
                <c:pt idx="16">
                  <c:v>1.8592331849397799E-3</c:v>
                </c:pt>
                <c:pt idx="17">
                  <c:v>1.7817331651087808E-3</c:v>
                </c:pt>
                <c:pt idx="18">
                  <c:v>5.3254016917974583E-3</c:v>
                </c:pt>
                <c:pt idx="19">
                  <c:v>1.7108873593154127E-2</c:v>
                </c:pt>
                <c:pt idx="20">
                  <c:v>8.1683418702813062E-3</c:v>
                </c:pt>
                <c:pt idx="21">
                  <c:v>2.7094975965420509E-3</c:v>
                </c:pt>
                <c:pt idx="22">
                  <c:v>1.67450930518462E-3</c:v>
                </c:pt>
                <c:pt idx="23">
                  <c:v>9.0624845992520026E-4</c:v>
                </c:pt>
                <c:pt idx="24">
                  <c:v>1.5496019672027309E-3</c:v>
                </c:pt>
                <c:pt idx="25">
                  <c:v>1.8001634116127671E-3</c:v>
                </c:pt>
                <c:pt idx="26">
                  <c:v>1.6636257698486646E-3</c:v>
                </c:pt>
                <c:pt idx="27">
                  <c:v>8.2309076725572939E-4</c:v>
                </c:pt>
                <c:pt idx="28">
                  <c:v>6.0925114008940199E-4</c:v>
                </c:pt>
                <c:pt idx="29">
                  <c:v>2.6834404435408681E-4</c:v>
                </c:pt>
                <c:pt idx="30">
                  <c:v>3.1174790817153615E-4</c:v>
                </c:pt>
                <c:pt idx="31">
                  <c:v>1.7792868161376418E-3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B1-49B7-83E0-ED29F4E72C06}"/>
            </c:ext>
          </c:extLst>
        </c:ser>
        <c:ser>
          <c:idx val="5"/>
          <c:order val="5"/>
          <c:tx>
            <c:strRef>
              <c:f>Bushing!$A$169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Bushing!$Z$169:$DA$169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B1-49B7-83E0-ED29F4E72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45824"/>
        <c:axId val="-1351259424"/>
      </c:lineChart>
      <c:catAx>
        <c:axId val="-13512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4736"/>
        <c:crosses val="autoZero"/>
        <c:auto val="1"/>
        <c:lblAlgn val="ctr"/>
        <c:lblOffset val="100"/>
        <c:noMultiLvlLbl val="0"/>
      </c:catAx>
      <c:valAx>
        <c:axId val="-13512447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5280"/>
        <c:crosses val="autoZero"/>
        <c:crossBetween val="between"/>
      </c:valAx>
      <c:catAx>
        <c:axId val="-135124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59424"/>
        <c:crosses val="autoZero"/>
        <c:auto val="1"/>
        <c:lblAlgn val="ctr"/>
        <c:lblOffset val="100"/>
        <c:noMultiLvlLbl val="0"/>
      </c:catAx>
      <c:valAx>
        <c:axId val="-135125942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58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5788346101106552E-2"/>
          <c:y val="0.88283316698088787"/>
          <c:w val="0.88420847595603014"/>
          <c:h val="0.1171669156836604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Bushing</a:t>
            </a:r>
            <a:r>
              <a:rPr lang="en-US" baseline="0"/>
              <a:t> </a:t>
            </a:r>
            <a:r>
              <a:rPr lang="en-US"/>
              <a:t>on 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33177364349720667"/>
          <c:y val="1.110534732232063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9746415323919194E-2"/>
          <c:y val="0.10337631558431434"/>
          <c:w val="0.87415684193983489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Bushing!$A$165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Bushing!$DB$159:$EF$159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Bushing!$DB$165:$EF$165</c:f>
              <c:numCache>
                <c:formatCode>_-* #,##0_-;\-* #,##0_-;_-* "-"??_-;_-@_-</c:formatCode>
                <c:ptCount val="31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4</c:v>
                </c:pt>
                <c:pt idx="7">
                  <c:v>14</c:v>
                </c:pt>
                <c:pt idx="8">
                  <c:v>21</c:v>
                </c:pt>
                <c:pt idx="9">
                  <c:v>0</c:v>
                </c:pt>
                <c:pt idx="10">
                  <c:v>26</c:v>
                </c:pt>
                <c:pt idx="11">
                  <c:v>12</c:v>
                </c:pt>
                <c:pt idx="12">
                  <c:v>32</c:v>
                </c:pt>
                <c:pt idx="13">
                  <c:v>1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0</c:v>
                </c:pt>
                <c:pt idx="21">
                  <c:v>15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F-40BD-9FA7-7CA48FF494FD}"/>
            </c:ext>
          </c:extLst>
        </c:ser>
        <c:ser>
          <c:idx val="1"/>
          <c:order val="1"/>
          <c:tx>
            <c:strRef>
              <c:f>Bushing!$A$166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Bushing!$DB$159:$EF$159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Bushing!$DB$166:$EF$166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CF-40BD-9FA7-7CA48FF494FD}"/>
            </c:ext>
          </c:extLst>
        </c:ser>
        <c:ser>
          <c:idx val="2"/>
          <c:order val="2"/>
          <c:tx>
            <c:strRef>
              <c:f>Bushing!$A$167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Bushing!$DB$159:$EF$159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Bushing!$DB$167:$EF$167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CF-40BD-9FA7-7CA48FF494FD}"/>
            </c:ext>
          </c:extLst>
        </c:ser>
        <c:ser>
          <c:idx val="3"/>
          <c:order val="3"/>
          <c:tx>
            <c:strRef>
              <c:f>Bushing!$A$168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Bushing!$DB$159:$EF$159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Bushing!$DB$168:$EF$168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CF-40BD-9FA7-7CA48FF4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70304"/>
        <c:axId val="-1351261600"/>
      </c:barChart>
      <c:lineChart>
        <c:grouping val="standard"/>
        <c:varyColors val="0"/>
        <c:ser>
          <c:idx val="4"/>
          <c:order val="4"/>
          <c:tx>
            <c:strRef>
              <c:f>Bushing!$A$163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Bushing!$DB$159:$EF$159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Bushing!$DB$163:$EF$163</c:f>
              <c:numCache>
                <c:formatCode>0.00%</c:formatCode>
                <c:ptCount val="31"/>
                <c:pt idx="0">
                  <c:v>1.1719207781553968E-3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8.5665334094802965E-4</c:v>
                </c:pt>
                <c:pt idx="6">
                  <c:v>5.2882072977260709E-4</c:v>
                </c:pt>
                <c:pt idx="7">
                  <c:v>4.8476454293628806E-3</c:v>
                </c:pt>
                <c:pt idx="8">
                  <c:v>2.7792482795129698E-3</c:v>
                </c:pt>
                <c:pt idx="9">
                  <c:v>0</c:v>
                </c:pt>
                <c:pt idx="10">
                  <c:v>2.832244008714597E-3</c:v>
                </c:pt>
                <c:pt idx="11">
                  <c:v>3.3907883582933031E-3</c:v>
                </c:pt>
                <c:pt idx="12">
                  <c:v>4.5832139788026353E-3</c:v>
                </c:pt>
                <c:pt idx="13">
                  <c:v>6.6072018500165175E-4</c:v>
                </c:pt>
                <c:pt idx="14">
                  <c:v>0</c:v>
                </c:pt>
                <c:pt idx="15">
                  <c:v>8.9702188733405098E-4</c:v>
                </c:pt>
                <c:pt idx="16">
                  <c:v>0</c:v>
                </c:pt>
                <c:pt idx="17">
                  <c:v>9.2070433881919671E-4</c:v>
                </c:pt>
                <c:pt idx="18">
                  <c:v>3.3522958147094678E-3</c:v>
                </c:pt>
                <c:pt idx="19">
                  <c:v>2.2259321090706734E-3</c:v>
                </c:pt>
                <c:pt idx="20">
                  <c:v>0</c:v>
                </c:pt>
                <c:pt idx="21">
                  <c:v>1.7062905243999545E-3</c:v>
                </c:pt>
                <c:pt idx="22">
                  <c:v>1.2501562695336917E-3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CF-40BD-9FA7-7CA48FF494FD}"/>
            </c:ext>
          </c:extLst>
        </c:ser>
        <c:ser>
          <c:idx val="5"/>
          <c:order val="5"/>
          <c:tx>
            <c:strRef>
              <c:f>Bushing!$A$169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Bushing!$DB$169:$EF$169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CF-40BD-9FA7-7CA48FF4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49632"/>
        <c:axId val="-1351242016"/>
      </c:lineChart>
      <c:catAx>
        <c:axId val="-135127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1600"/>
        <c:crosses val="autoZero"/>
        <c:auto val="1"/>
        <c:lblAlgn val="ctr"/>
        <c:lblOffset val="100"/>
        <c:noMultiLvlLbl val="0"/>
      </c:catAx>
      <c:valAx>
        <c:axId val="-13512616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70304"/>
        <c:crosses val="autoZero"/>
        <c:crossBetween val="between"/>
      </c:valAx>
      <c:catAx>
        <c:axId val="-1351249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42016"/>
        <c:crosses val="autoZero"/>
        <c:auto val="1"/>
        <c:lblAlgn val="ctr"/>
        <c:lblOffset val="100"/>
        <c:noMultiLvlLbl val="0"/>
      </c:catAx>
      <c:valAx>
        <c:axId val="-135124201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963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288889972503548E-2"/>
          <c:y val="0.88283316698088787"/>
          <c:w val="0.87567748363034725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BU</a:t>
            </a:r>
            <a:r>
              <a:rPr lang="en-US" baseline="0"/>
              <a:t> </a:t>
            </a:r>
            <a:r>
              <a:rPr lang="en-US"/>
              <a:t>X1930 on Jan'23-</a:t>
            </a:r>
            <a:r>
              <a:rPr lang="en-US" baseline="0"/>
              <a:t> Aug'25</a:t>
            </a:r>
            <a:endParaRPr lang="en-US"/>
          </a:p>
        </c:rich>
      </c:tx>
      <c:layout>
        <c:manualLayout>
          <c:xMode val="edge"/>
          <c:yMode val="edge"/>
          <c:x val="0.42154482233860635"/>
          <c:y val="2.6378137596535043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3326617747671249E-2"/>
          <c:y val="0.10337631558431434"/>
          <c:w val="0.9248213037855805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Bushing!$AX$19:$DA$19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Bushing!$Z$25:$DA$25</c:f>
              <c:numCache>
                <c:formatCode>_-* #,##0_-;\-* #,##0_-;_-* "-"??_-;_-@_-</c:formatCode>
                <c:ptCount val="32"/>
                <c:pt idx="7">
                  <c:v>64</c:v>
                </c:pt>
                <c:pt idx="8">
                  <c:v>13</c:v>
                </c:pt>
                <c:pt idx="9">
                  <c:v>5</c:v>
                </c:pt>
                <c:pt idx="10">
                  <c:v>518</c:v>
                </c:pt>
                <c:pt idx="11">
                  <c:v>90</c:v>
                </c:pt>
                <c:pt idx="12">
                  <c:v>195</c:v>
                </c:pt>
                <c:pt idx="13">
                  <c:v>121</c:v>
                </c:pt>
                <c:pt idx="14">
                  <c:v>310</c:v>
                </c:pt>
                <c:pt idx="15">
                  <c:v>301</c:v>
                </c:pt>
                <c:pt idx="16">
                  <c:v>209</c:v>
                </c:pt>
                <c:pt idx="17">
                  <c:v>159</c:v>
                </c:pt>
                <c:pt idx="18">
                  <c:v>991</c:v>
                </c:pt>
                <c:pt idx="19">
                  <c:v>306</c:v>
                </c:pt>
                <c:pt idx="20">
                  <c:v>313</c:v>
                </c:pt>
                <c:pt idx="21">
                  <c:v>55</c:v>
                </c:pt>
                <c:pt idx="22">
                  <c:v>140</c:v>
                </c:pt>
                <c:pt idx="23">
                  <c:v>28</c:v>
                </c:pt>
                <c:pt idx="24">
                  <c:v>66</c:v>
                </c:pt>
                <c:pt idx="25">
                  <c:v>72</c:v>
                </c:pt>
                <c:pt idx="26">
                  <c:v>191</c:v>
                </c:pt>
                <c:pt idx="27">
                  <c:v>8</c:v>
                </c:pt>
                <c:pt idx="28">
                  <c:v>12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6-481C-9206-6EB761ED7F94}"/>
            </c:ext>
          </c:extLst>
        </c:ser>
        <c:ser>
          <c:idx val="1"/>
          <c:order val="1"/>
          <c:tx>
            <c:strRef>
              <c:f>Bushing!$A$26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Bushing!$AX$19:$DA$19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Bushing!$Z$26:$DA$26</c:f>
              <c:numCache>
                <c:formatCode>_-* #,##0_-;\-* #,##0_-;_-* "-"??_-;_-@_-</c:formatCode>
                <c:ptCount val="32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B6-481C-9206-6EB761ED7F94}"/>
            </c:ext>
          </c:extLst>
        </c:ser>
        <c:ser>
          <c:idx val="2"/>
          <c:order val="2"/>
          <c:tx>
            <c:strRef>
              <c:f>Bushing!$A$27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Bushing!$AX$19:$DA$19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Bushing!$Z$27:$DA$27</c:f>
              <c:numCache>
                <c:formatCode>_-* #,##0_-;\-* #,##0_-;_-* "-"??_-;_-@_-</c:formatCode>
                <c:ptCount val="32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B6-481C-9206-6EB761ED7F94}"/>
            </c:ext>
          </c:extLst>
        </c:ser>
        <c:ser>
          <c:idx val="3"/>
          <c:order val="3"/>
          <c:tx>
            <c:strRef>
              <c:f>Bushing!$A$28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Bushing!$AX$19:$DA$19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Bushing!$Z$28:$DA$28</c:f>
              <c:numCache>
                <c:formatCode>_-* #,##0_-;\-* #,##0_-;_-* "-"??_-;_-@_-</c:formatCode>
                <c:ptCount val="32"/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6</c:v>
                </c:pt>
                <c:pt idx="13">
                  <c:v>32</c:v>
                </c:pt>
                <c:pt idx="14">
                  <c:v>92</c:v>
                </c:pt>
                <c:pt idx="15">
                  <c:v>19</c:v>
                </c:pt>
                <c:pt idx="16">
                  <c:v>15</c:v>
                </c:pt>
                <c:pt idx="17">
                  <c:v>39</c:v>
                </c:pt>
                <c:pt idx="18">
                  <c:v>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12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B6-481C-9206-6EB761ED7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47456"/>
        <c:axId val="-1351262144"/>
      </c:barChart>
      <c:lineChart>
        <c:grouping val="standard"/>
        <c:varyColors val="0"/>
        <c:ser>
          <c:idx val="4"/>
          <c:order val="4"/>
          <c:tx>
            <c:strRef>
              <c:f>Bushing!$A$23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Bushing!$Z$19:$DA$19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Bushing!$Z$23:$DA$23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8.3133077872312789E-4</c:v>
                </c:pt>
                <c:pt idx="8">
                  <c:v>4.8328405731180353E-4</c:v>
                </c:pt>
                <c:pt idx="9">
                  <c:v>8.4490858089154757E-5</c:v>
                </c:pt>
                <c:pt idx="10">
                  <c:v>3.4495364062344224E-3</c:v>
                </c:pt>
                <c:pt idx="11">
                  <c:v>2.0009134604928335E-3</c:v>
                </c:pt>
                <c:pt idx="12">
                  <c:v>1.9450169826109676E-3</c:v>
                </c:pt>
                <c:pt idx="13">
                  <c:v>1.6313387640209834E-3</c:v>
                </c:pt>
                <c:pt idx="14">
                  <c:v>2.8575693600324144E-3</c:v>
                </c:pt>
                <c:pt idx="15">
                  <c:v>2.5169896803423106E-3</c:v>
                </c:pt>
                <c:pt idx="16">
                  <c:v>1.6994029329873833E-3</c:v>
                </c:pt>
                <c:pt idx="17">
                  <c:v>1.8993716725022782E-3</c:v>
                </c:pt>
                <c:pt idx="18">
                  <c:v>9.7525331254871388E-3</c:v>
                </c:pt>
                <c:pt idx="19">
                  <c:v>1.1345519261428943E-2</c:v>
                </c:pt>
                <c:pt idx="20">
                  <c:v>7.6887174826205506E-3</c:v>
                </c:pt>
                <c:pt idx="21">
                  <c:v>1.5101177891875567E-3</c:v>
                </c:pt>
                <c:pt idx="22">
                  <c:v>9.9269658937814649E-3</c:v>
                </c:pt>
                <c:pt idx="23">
                  <c:v>3.9032006245120999E-4</c:v>
                </c:pt>
                <c:pt idx="24">
                  <c:v>4.5552820875430032E-4</c:v>
                </c:pt>
                <c:pt idx="25">
                  <c:v>1.4342629482071714E-3</c:v>
                </c:pt>
                <c:pt idx="26">
                  <c:v>3.934279191128506E-3</c:v>
                </c:pt>
                <c:pt idx="27">
                  <c:v>1.7503938386136881E-4</c:v>
                </c:pt>
                <c:pt idx="28">
                  <c:v>1.7914191024990297E-4</c:v>
                </c:pt>
                <c:pt idx="29">
                  <c:v>7.660878447395301E-4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B6-481C-9206-6EB761ED7F94}"/>
            </c:ext>
          </c:extLst>
        </c:ser>
        <c:ser>
          <c:idx val="5"/>
          <c:order val="5"/>
          <c:tx>
            <c:strRef>
              <c:f>Bushing!$A$29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B6-481C-9206-6EB761ED7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57248"/>
        <c:axId val="-1351248544"/>
      </c:lineChart>
      <c:catAx>
        <c:axId val="-1351247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2144"/>
        <c:crosses val="autoZero"/>
        <c:auto val="1"/>
        <c:lblAlgn val="ctr"/>
        <c:lblOffset val="100"/>
        <c:noMultiLvlLbl val="0"/>
      </c:catAx>
      <c:valAx>
        <c:axId val="-135126214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7456"/>
        <c:crosses val="autoZero"/>
        <c:crossBetween val="between"/>
      </c:valAx>
      <c:catAx>
        <c:axId val="-1351257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48544"/>
        <c:crosses val="autoZero"/>
        <c:auto val="1"/>
        <c:lblAlgn val="ctr"/>
        <c:lblOffset val="100"/>
        <c:noMultiLvlLbl val="0"/>
      </c:catAx>
      <c:valAx>
        <c:axId val="-135124854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72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BU X1930 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5755456369610339"/>
          <c:y val="1.151079310572980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Bushing!$DB$19:$EF$19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Bushing!$DB$25:$EF$25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F-4502-97AB-648BBDABF9A5}"/>
            </c:ext>
          </c:extLst>
        </c:ser>
        <c:ser>
          <c:idx val="1"/>
          <c:order val="1"/>
          <c:tx>
            <c:strRef>
              <c:f>Bushing!$A$26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Bushing!$DB$19:$EF$19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Bushing!$DB$26:$EF$26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F-4502-97AB-648BBDABF9A5}"/>
            </c:ext>
          </c:extLst>
        </c:ser>
        <c:ser>
          <c:idx val="2"/>
          <c:order val="2"/>
          <c:tx>
            <c:strRef>
              <c:f>Bushing!$A$27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Bushing!$DB$19:$EF$19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Bushing!$DB$27:$EF$27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F-4502-97AB-648BBDABF9A5}"/>
            </c:ext>
          </c:extLst>
        </c:ser>
        <c:ser>
          <c:idx val="3"/>
          <c:order val="3"/>
          <c:tx>
            <c:strRef>
              <c:f>Bushing!$A$28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Bushing!$DB$19:$EF$19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Bushing!$DB$28:$EF$28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BF-4502-97AB-648BBDABF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58880"/>
        <c:axId val="-1351252352"/>
      </c:barChart>
      <c:lineChart>
        <c:grouping val="standard"/>
        <c:varyColors val="0"/>
        <c:ser>
          <c:idx val="4"/>
          <c:order val="4"/>
          <c:tx>
            <c:strRef>
              <c:f>Bushing!$A$23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Bushing!$DB$19:$EF$19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Bushing!$DB$23:$EF$23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BF-4502-97AB-648BBDABF9A5}"/>
            </c:ext>
          </c:extLst>
        </c:ser>
        <c:ser>
          <c:idx val="5"/>
          <c:order val="5"/>
          <c:tx>
            <c:strRef>
              <c:f>Bushing!$A$29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BF-4502-97AB-648BBDABF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44192"/>
        <c:axId val="-1351268128"/>
      </c:lineChart>
      <c:catAx>
        <c:axId val="-135125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2352"/>
        <c:crosses val="autoZero"/>
        <c:auto val="1"/>
        <c:lblAlgn val="ctr"/>
        <c:lblOffset val="100"/>
        <c:noMultiLvlLbl val="0"/>
      </c:catAx>
      <c:valAx>
        <c:axId val="-13512523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8880"/>
        <c:crosses val="autoZero"/>
        <c:crossBetween val="between"/>
      </c:valAx>
      <c:catAx>
        <c:axId val="-1351244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68128"/>
        <c:crosses val="autoZero"/>
        <c:auto val="1"/>
        <c:lblAlgn val="ctr"/>
        <c:lblOffset val="100"/>
        <c:noMultiLvlLbl val="0"/>
      </c:catAx>
      <c:valAx>
        <c:axId val="-135126812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4192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BU</a:t>
            </a:r>
            <a:r>
              <a:rPr lang="en-US" baseline="0"/>
              <a:t> </a:t>
            </a:r>
            <a:r>
              <a:rPr lang="en-US"/>
              <a:t>X2676 on Jan'23-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39955924781829533"/>
          <c:y val="1.0311676627077796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7852062675597106E-2"/>
          <c:y val="0.10337631558431434"/>
          <c:w val="0.94043822333818861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Bushing!$Z$53:$DA$53</c:f>
              <c:numCache>
                <c:formatCode>_-* #,##0_-;\-* #,##0_-;_-* "-"??_-;_-@_-</c:formatCode>
                <c:ptCount val="32"/>
                <c:pt idx="7">
                  <c:v>0</c:v>
                </c:pt>
                <c:pt idx="8">
                  <c:v>18</c:v>
                </c:pt>
                <c:pt idx="9">
                  <c:v>83</c:v>
                </c:pt>
                <c:pt idx="10">
                  <c:v>294</c:v>
                </c:pt>
                <c:pt idx="11">
                  <c:v>245</c:v>
                </c:pt>
                <c:pt idx="12">
                  <c:v>0</c:v>
                </c:pt>
                <c:pt idx="13">
                  <c:v>51</c:v>
                </c:pt>
                <c:pt idx="14">
                  <c:v>189</c:v>
                </c:pt>
                <c:pt idx="15">
                  <c:v>142</c:v>
                </c:pt>
                <c:pt idx="16">
                  <c:v>198</c:v>
                </c:pt>
                <c:pt idx="17">
                  <c:v>174</c:v>
                </c:pt>
                <c:pt idx="18">
                  <c:v>282</c:v>
                </c:pt>
                <c:pt idx="19">
                  <c:v>1376</c:v>
                </c:pt>
                <c:pt idx="20">
                  <c:v>1145</c:v>
                </c:pt>
                <c:pt idx="21">
                  <c:v>443</c:v>
                </c:pt>
                <c:pt idx="22">
                  <c:v>51</c:v>
                </c:pt>
                <c:pt idx="23">
                  <c:v>130</c:v>
                </c:pt>
                <c:pt idx="24">
                  <c:v>257</c:v>
                </c:pt>
                <c:pt idx="25">
                  <c:v>23</c:v>
                </c:pt>
                <c:pt idx="26">
                  <c:v>98</c:v>
                </c:pt>
                <c:pt idx="27">
                  <c:v>31</c:v>
                </c:pt>
                <c:pt idx="28">
                  <c:v>128</c:v>
                </c:pt>
                <c:pt idx="29">
                  <c:v>31</c:v>
                </c:pt>
                <c:pt idx="30">
                  <c:v>2</c:v>
                </c:pt>
                <c:pt idx="31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4-4334-88E7-85DC663269E6}"/>
            </c:ext>
          </c:extLst>
        </c:ser>
        <c:ser>
          <c:idx val="1"/>
          <c:order val="1"/>
          <c:tx>
            <c:strRef>
              <c:f>Bushing!$A$26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Bushing!$AX$54:$DA$54</c:f>
              <c:numCache>
                <c:formatCode>_-* #,##0_-;\-* #,##0_-;_-* "-"??_-;_-@_-</c:formatCode>
                <c:ptCount val="32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74-4334-88E7-85DC663269E6}"/>
            </c:ext>
          </c:extLst>
        </c:ser>
        <c:ser>
          <c:idx val="2"/>
          <c:order val="2"/>
          <c:tx>
            <c:strRef>
              <c:f>Bushing!$A$27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Bushing!$AX$55:$DA$55</c:f>
              <c:numCache>
                <c:formatCode>_-* #,##0_-;\-* #,##0_-;_-* "-"??_-;_-@_-</c:formatCode>
                <c:ptCount val="32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74-4334-88E7-85DC663269E6}"/>
            </c:ext>
          </c:extLst>
        </c:ser>
        <c:ser>
          <c:idx val="3"/>
          <c:order val="3"/>
          <c:tx>
            <c:strRef>
              <c:f>Bushing!$A$28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Bushing!$AX$56:$DA$56</c:f>
              <c:numCache>
                <c:formatCode>_-* #,##0_-;\-* #,##0_-;_-* "-"??_-;_-@_-</c:formatCode>
                <c:ptCount val="32"/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2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6</c:v>
                </c:pt>
                <c:pt idx="15">
                  <c:v>41</c:v>
                </c:pt>
                <c:pt idx="16">
                  <c:v>9</c:v>
                </c:pt>
                <c:pt idx="17">
                  <c:v>18</c:v>
                </c:pt>
                <c:pt idx="18">
                  <c:v>13</c:v>
                </c:pt>
                <c:pt idx="19">
                  <c:v>55</c:v>
                </c:pt>
                <c:pt idx="20">
                  <c:v>0</c:v>
                </c:pt>
                <c:pt idx="21">
                  <c:v>3</c:v>
                </c:pt>
                <c:pt idx="22">
                  <c:v>5</c:v>
                </c:pt>
                <c:pt idx="23">
                  <c:v>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</c:v>
                </c:pt>
                <c:pt idx="30">
                  <c:v>0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74-4334-88E7-85DC66326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51808"/>
        <c:axId val="-1351265408"/>
      </c:barChart>
      <c:lineChart>
        <c:grouping val="standard"/>
        <c:varyColors val="0"/>
        <c:ser>
          <c:idx val="4"/>
          <c:order val="4"/>
          <c:tx>
            <c:strRef>
              <c:f>Bushing!$A$23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Bushing!$Z$19:$DA$19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Bushing!$Z$51:$DA$51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5.6712561832445883E-4</c:v>
                </c:pt>
                <c:pt idx="9">
                  <c:v>4.8744138097185728E-4</c:v>
                </c:pt>
                <c:pt idx="10">
                  <c:v>2.8041455882074312E-3</c:v>
                </c:pt>
                <c:pt idx="11">
                  <c:v>2.7111394346572191E-3</c:v>
                </c:pt>
                <c:pt idx="12">
                  <c:v>0</c:v>
                </c:pt>
                <c:pt idx="13">
                  <c:v>2.0408163265306124E-3</c:v>
                </c:pt>
                <c:pt idx="14">
                  <c:v>4.5530961053516393E-3</c:v>
                </c:pt>
                <c:pt idx="15">
                  <c:v>2.705499704316972E-3</c:v>
                </c:pt>
                <c:pt idx="16">
                  <c:v>2.1949822916887581E-3</c:v>
                </c:pt>
                <c:pt idx="17">
                  <c:v>2.0944235971725282E-3</c:v>
                </c:pt>
                <c:pt idx="18">
                  <c:v>2.6026903056228417E-3</c:v>
                </c:pt>
                <c:pt idx="19">
                  <c:v>1.135606132749262E-2</c:v>
                </c:pt>
                <c:pt idx="20">
                  <c:v>6.1378633802741398E-3</c:v>
                </c:pt>
                <c:pt idx="21">
                  <c:v>1.9945529920530926E-3</c:v>
                </c:pt>
                <c:pt idx="22">
                  <c:v>6.2801390602220482E-4</c:v>
                </c:pt>
                <c:pt idx="23">
                  <c:v>9.6727503794965934E-4</c:v>
                </c:pt>
                <c:pt idx="24">
                  <c:v>1.8777764788403086E-3</c:v>
                </c:pt>
                <c:pt idx="25">
                  <c:v>2.6114107294919101E-4</c:v>
                </c:pt>
                <c:pt idx="26">
                  <c:v>7.9789615951409755E-4</c:v>
                </c:pt>
                <c:pt idx="27">
                  <c:v>2.8912516321581796E-3</c:v>
                </c:pt>
                <c:pt idx="28">
                  <c:v>1.2213157769190401E-3</c:v>
                </c:pt>
                <c:pt idx="29">
                  <c:v>3.7743720140247716E-4</c:v>
                </c:pt>
                <c:pt idx="30">
                  <c:v>1.4039028499227853E-4</c:v>
                </c:pt>
                <c:pt idx="31">
                  <c:v>7.6880997087392993E-4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74-4334-88E7-85DC663269E6}"/>
            </c:ext>
          </c:extLst>
        </c:ser>
        <c:ser>
          <c:idx val="5"/>
          <c:order val="5"/>
          <c:tx>
            <c:strRef>
              <c:f>Bushing!$A$29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74-4334-88E7-85DC66326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41472"/>
        <c:axId val="-1351254528"/>
      </c:lineChart>
      <c:catAx>
        <c:axId val="-1351251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5408"/>
        <c:crosses val="autoZero"/>
        <c:auto val="1"/>
        <c:lblAlgn val="ctr"/>
        <c:lblOffset val="100"/>
        <c:noMultiLvlLbl val="0"/>
      </c:catAx>
      <c:valAx>
        <c:axId val="-135126540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1808"/>
        <c:crosses val="autoZero"/>
        <c:crossBetween val="between"/>
      </c:valAx>
      <c:catAx>
        <c:axId val="-135124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54528"/>
        <c:crosses val="autoZero"/>
        <c:auto val="1"/>
        <c:lblAlgn val="ctr"/>
        <c:lblOffset val="100"/>
        <c:noMultiLvlLbl val="0"/>
      </c:catAx>
      <c:valAx>
        <c:axId val="-135125452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14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BU</a:t>
            </a:r>
            <a:r>
              <a:rPr lang="en-US" baseline="0"/>
              <a:t> </a:t>
            </a:r>
            <a:r>
              <a:rPr lang="en-US"/>
              <a:t>X2676 on 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35755457343009622"/>
          <c:y val="1.9184655176216345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Bushing!$DB$53:$EF$53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4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2</c:v>
                </c:pt>
                <c:pt idx="11">
                  <c:v>11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8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8-470B-9FCD-2F0B6AC52E99}"/>
            </c:ext>
          </c:extLst>
        </c:ser>
        <c:ser>
          <c:idx val="1"/>
          <c:order val="1"/>
          <c:tx>
            <c:strRef>
              <c:f>Bushing!$A$26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Bushing!$DB$54:$EF$54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8-470B-9FCD-2F0B6AC52E99}"/>
            </c:ext>
          </c:extLst>
        </c:ser>
        <c:ser>
          <c:idx val="2"/>
          <c:order val="2"/>
          <c:tx>
            <c:strRef>
              <c:f>Bushing!$A$27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Bushing!$DB$55:$EF$55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A8-470B-9FCD-2F0B6AC52E99}"/>
            </c:ext>
          </c:extLst>
        </c:ser>
        <c:ser>
          <c:idx val="3"/>
          <c:order val="3"/>
          <c:tx>
            <c:strRef>
              <c:f>Bushing!$A$28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Bushing!$DB$56:$EF$56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A8-470B-9FCD-2F0B6AC52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53440"/>
        <c:axId val="-1351251264"/>
      </c:barChart>
      <c:lineChart>
        <c:grouping val="standard"/>
        <c:varyColors val="0"/>
        <c:ser>
          <c:idx val="4"/>
          <c:order val="4"/>
          <c:tx>
            <c:strRef>
              <c:f>Bushing!$A$23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Bushing!$DB$19:$EF$19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Bushing!$DB$51:$EF$51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1.2755102040816326E-3</c:v>
                </c:pt>
                <c:pt idx="6">
                  <c:v>9.9850224663005499E-4</c:v>
                </c:pt>
                <c:pt idx="7">
                  <c:v>0</c:v>
                </c:pt>
                <c:pt idx="8">
                  <c:v>6.2402496099843994E-4</c:v>
                </c:pt>
                <c:pt idx="9">
                  <c:v>0</c:v>
                </c:pt>
                <c:pt idx="10">
                  <c:v>5.7142857142857147E-4</c:v>
                </c:pt>
                <c:pt idx="11">
                  <c:v>3.7351443123938878E-3</c:v>
                </c:pt>
                <c:pt idx="12">
                  <c:v>8.6244070720137994E-4</c:v>
                </c:pt>
                <c:pt idx="13">
                  <c:v>4.2498937526561835E-4</c:v>
                </c:pt>
                <c:pt idx="14">
                  <c:v>0</c:v>
                </c:pt>
                <c:pt idx="15">
                  <c:v>9.7442143727162001E-4</c:v>
                </c:pt>
                <c:pt idx="16">
                  <c:v>0</c:v>
                </c:pt>
                <c:pt idx="17">
                  <c:v>1.0512483574244415E-3</c:v>
                </c:pt>
                <c:pt idx="18">
                  <c:v>3.0726686126901216E-4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2.3047375160051217E-3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A8-470B-9FCD-2F0B6AC52E99}"/>
            </c:ext>
          </c:extLst>
        </c:ser>
        <c:ser>
          <c:idx val="5"/>
          <c:order val="5"/>
          <c:tx>
            <c:strRef>
              <c:f>Bushing!$A$29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A8-470B-9FCD-2F0B6AC52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46912"/>
        <c:axId val="-1351246368"/>
      </c:lineChart>
      <c:catAx>
        <c:axId val="-1351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1264"/>
        <c:crosses val="autoZero"/>
        <c:auto val="1"/>
        <c:lblAlgn val="ctr"/>
        <c:lblOffset val="100"/>
        <c:noMultiLvlLbl val="0"/>
      </c:catAx>
      <c:valAx>
        <c:axId val="-13512512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3440"/>
        <c:crosses val="autoZero"/>
        <c:crossBetween val="between"/>
      </c:valAx>
      <c:catAx>
        <c:axId val="-1351246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46368"/>
        <c:crosses val="autoZero"/>
        <c:auto val="1"/>
        <c:lblAlgn val="ctr"/>
        <c:lblOffset val="100"/>
        <c:noMultiLvlLbl val="0"/>
      </c:catAx>
      <c:valAx>
        <c:axId val="-135124636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6912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BU</a:t>
            </a:r>
            <a:r>
              <a:rPr lang="en-US" baseline="0"/>
              <a:t> </a:t>
            </a:r>
            <a:r>
              <a:rPr lang="en-US"/>
              <a:t>X2977 on Jan'23-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41031735876686298"/>
          <c:y val="6.4747436356813936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6169528430065904E-2"/>
          <c:y val="0.10337631558431434"/>
          <c:w val="0.93673927370333776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Bushing!$A$81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Bushing!$AX$81:$DA$81</c:f>
              <c:numCache>
                <c:formatCode>_-* #,##0_-;\-* #,##0_-;_-* "-"??_-;_-@_-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</c:v>
                </c:pt>
                <c:pt idx="19">
                  <c:v>1322</c:v>
                </c:pt>
                <c:pt idx="20">
                  <c:v>345</c:v>
                </c:pt>
                <c:pt idx="21">
                  <c:v>363</c:v>
                </c:pt>
                <c:pt idx="22">
                  <c:v>184</c:v>
                </c:pt>
                <c:pt idx="23">
                  <c:v>37</c:v>
                </c:pt>
                <c:pt idx="24">
                  <c:v>26</c:v>
                </c:pt>
                <c:pt idx="25">
                  <c:v>38</c:v>
                </c:pt>
                <c:pt idx="26">
                  <c:v>239</c:v>
                </c:pt>
                <c:pt idx="27">
                  <c:v>55</c:v>
                </c:pt>
                <c:pt idx="28">
                  <c:v>97</c:v>
                </c:pt>
                <c:pt idx="29">
                  <c:v>52</c:v>
                </c:pt>
                <c:pt idx="30">
                  <c:v>19</c:v>
                </c:pt>
                <c:pt idx="3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4-4334-88E7-85DC663269E6}"/>
            </c:ext>
          </c:extLst>
        </c:ser>
        <c:ser>
          <c:idx val="1"/>
          <c:order val="1"/>
          <c:tx>
            <c:strRef>
              <c:f>Bushing!$A$82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Bushing!$AX$82:$DA$82</c:f>
              <c:numCache>
                <c:formatCode>_-* #,##0_-;\-* #,##0_-;_-* "-"??_-;_-@_-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74-4334-88E7-85DC663269E6}"/>
            </c:ext>
          </c:extLst>
        </c:ser>
        <c:ser>
          <c:idx val="2"/>
          <c:order val="2"/>
          <c:tx>
            <c:strRef>
              <c:f>Bushing!$A$83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Bushing!$AX$83:$DA$83</c:f>
              <c:numCache>
                <c:formatCode>_-* #,##0_-;\-* #,##0_-;_-* "-"??_-;_-@_-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74-4334-88E7-85DC663269E6}"/>
            </c:ext>
          </c:extLst>
        </c:ser>
        <c:ser>
          <c:idx val="3"/>
          <c:order val="3"/>
          <c:tx>
            <c:strRef>
              <c:f>Bushing!$A$84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Bushing!$AX$84:$DA$84</c:f>
              <c:numCache>
                <c:formatCode>_-* #,##0_-;\-* #,##0_-;_-* "-"??_-;_-@_-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14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74-4334-88E7-85DC66326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50720"/>
        <c:axId val="-1351250176"/>
      </c:barChart>
      <c:lineChart>
        <c:grouping val="standard"/>
        <c:varyColors val="0"/>
        <c:ser>
          <c:idx val="4"/>
          <c:order val="4"/>
          <c:tx>
            <c:strRef>
              <c:f>Bushing!$A$79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Bushing!$Z$19:$DA$19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Bushing!$AX$79:$DA$79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1.5862944162436547E-4</c:v>
                </c:pt>
                <c:pt idx="18">
                  <c:v>3.0853067275714227E-3</c:v>
                </c:pt>
                <c:pt idx="19">
                  <c:v>2.3608137044967881E-2</c:v>
                </c:pt>
                <c:pt idx="20">
                  <c:v>1.3843190755156087E-2</c:v>
                </c:pt>
                <c:pt idx="21">
                  <c:v>7.4033344461245411E-3</c:v>
                </c:pt>
                <c:pt idx="22">
                  <c:v>2.7913891712304868E-3</c:v>
                </c:pt>
                <c:pt idx="23">
                  <c:v>5.0387596899224808E-4</c:v>
                </c:pt>
                <c:pt idx="24">
                  <c:v>2.7307482250136535E-4</c:v>
                </c:pt>
                <c:pt idx="25">
                  <c:v>5.7029655420818821E-4</c:v>
                </c:pt>
                <c:pt idx="26">
                  <c:v>2.5816905211990277E-3</c:v>
                </c:pt>
                <c:pt idx="27">
                  <c:v>6.2854269519107696E-4</c:v>
                </c:pt>
                <c:pt idx="28">
                  <c:v>1.190768475325313E-3</c:v>
                </c:pt>
                <c:pt idx="29">
                  <c:v>5.6172261602246889E-4</c:v>
                </c:pt>
                <c:pt idx="30">
                  <c:v>5.6203040880317104E-4</c:v>
                </c:pt>
                <c:pt idx="31">
                  <c:v>3.9400823512707652E-3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74-4334-88E7-85DC663269E6}"/>
            </c:ext>
          </c:extLst>
        </c:ser>
        <c:ser>
          <c:idx val="5"/>
          <c:order val="5"/>
          <c:tx>
            <c:strRef>
              <c:f>Bushing!$A$29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74-4334-88E7-85DC66326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49088"/>
        <c:axId val="-1351261056"/>
      </c:lineChart>
      <c:catAx>
        <c:axId val="-1351250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0176"/>
        <c:crosses val="autoZero"/>
        <c:auto val="1"/>
        <c:lblAlgn val="ctr"/>
        <c:lblOffset val="100"/>
        <c:noMultiLvlLbl val="0"/>
      </c:catAx>
      <c:valAx>
        <c:axId val="-135125017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0720"/>
        <c:crosses val="autoZero"/>
        <c:crossBetween val="between"/>
      </c:valAx>
      <c:catAx>
        <c:axId val="-135124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61056"/>
        <c:crosses val="autoZero"/>
        <c:auto val="1"/>
        <c:lblAlgn val="ctr"/>
        <c:lblOffset val="100"/>
        <c:noMultiLvlLbl val="0"/>
      </c:catAx>
      <c:valAx>
        <c:axId val="-135126105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BU</a:t>
            </a:r>
            <a:r>
              <a:rPr lang="en-US" baseline="0"/>
              <a:t> </a:t>
            </a:r>
            <a:r>
              <a:rPr lang="en-US"/>
              <a:t>X2977 on 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35755456369610339"/>
          <c:y val="1.151079310572980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Bushing!$A$81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Bushing!$DB$81:$EF$81</c:f>
              <c:numCache>
                <c:formatCode>_-* #,##0_-;\-* #,##0_-;_-* "-"??_-;_-@_-</c:formatCode>
                <c:ptCount val="31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10</c:v>
                </c:pt>
                <c:pt idx="8">
                  <c:v>17</c:v>
                </c:pt>
                <c:pt idx="9">
                  <c:v>0</c:v>
                </c:pt>
                <c:pt idx="10">
                  <c:v>11</c:v>
                </c:pt>
                <c:pt idx="11">
                  <c:v>1</c:v>
                </c:pt>
                <c:pt idx="12">
                  <c:v>18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</c:v>
                </c:pt>
                <c:pt idx="19">
                  <c:v>18</c:v>
                </c:pt>
                <c:pt idx="20">
                  <c:v>0</c:v>
                </c:pt>
                <c:pt idx="21">
                  <c:v>15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8-470B-9FCD-2F0B6AC52E99}"/>
            </c:ext>
          </c:extLst>
        </c:ser>
        <c:ser>
          <c:idx val="1"/>
          <c:order val="1"/>
          <c:tx>
            <c:strRef>
              <c:f>Bushing!$A$82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Bushing!$DB$82:$EF$82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8-470B-9FCD-2F0B6AC52E99}"/>
            </c:ext>
          </c:extLst>
        </c:ser>
        <c:ser>
          <c:idx val="2"/>
          <c:order val="2"/>
          <c:tx>
            <c:strRef>
              <c:f>Bushing!$A$83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Bushing!$DB$83:$EF$83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A8-470B-9FCD-2F0B6AC52E99}"/>
            </c:ext>
          </c:extLst>
        </c:ser>
        <c:ser>
          <c:idx val="3"/>
          <c:order val="3"/>
          <c:tx>
            <c:strRef>
              <c:f>Bushing!$A$84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Bushing!$DB$84:$EF$84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A8-470B-9FCD-2F0B6AC52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40928"/>
        <c:axId val="-1351267040"/>
      </c:barChart>
      <c:lineChart>
        <c:grouping val="standard"/>
        <c:varyColors val="0"/>
        <c:ser>
          <c:idx val="4"/>
          <c:order val="4"/>
          <c:tx>
            <c:strRef>
              <c:f>Bushing!$A$79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Bushing!$DB$19:$EF$19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Bushing!$DB$79:$EF$79</c:f>
              <c:numCache>
                <c:formatCode>0.00%</c:formatCode>
                <c:ptCount val="31"/>
                <c:pt idx="0">
                  <c:v>1.2911555842479018E-3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1.7133066818960593E-3</c:v>
                </c:pt>
                <c:pt idx="6">
                  <c:v>0</c:v>
                </c:pt>
                <c:pt idx="7">
                  <c:v>8.7642418930762491E-3</c:v>
                </c:pt>
                <c:pt idx="8">
                  <c:v>1.4834205933682374E-2</c:v>
                </c:pt>
                <c:pt idx="9">
                  <c:v>0</c:v>
                </c:pt>
                <c:pt idx="10">
                  <c:v>3.3567287152883735E-3</c:v>
                </c:pt>
                <c:pt idx="11">
                  <c:v>1.6835016835016834E-3</c:v>
                </c:pt>
                <c:pt idx="12">
                  <c:v>3.0405405405405407E-2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3.8128249566724438E-3</c:v>
                </c:pt>
                <c:pt idx="19">
                  <c:v>0.03</c:v>
                </c:pt>
                <c:pt idx="20">
                  <c:v>0</c:v>
                </c:pt>
                <c:pt idx="21">
                  <c:v>5.1885160843998619E-3</c:v>
                </c:pt>
                <c:pt idx="22">
                  <c:v>2.9446407538280328E-4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A8-470B-9FCD-2F0B6AC52E99}"/>
            </c:ext>
          </c:extLst>
        </c:ser>
        <c:ser>
          <c:idx val="5"/>
          <c:order val="5"/>
          <c:tx>
            <c:strRef>
              <c:f>Bushing!$A$29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A8-470B-9FCD-2F0B6AC52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55616"/>
        <c:axId val="-1351238208"/>
      </c:lineChart>
      <c:catAx>
        <c:axId val="-135124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7040"/>
        <c:crosses val="autoZero"/>
        <c:auto val="1"/>
        <c:lblAlgn val="ctr"/>
        <c:lblOffset val="100"/>
        <c:noMultiLvlLbl val="0"/>
      </c:catAx>
      <c:valAx>
        <c:axId val="-135126704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0928"/>
        <c:crosses val="autoZero"/>
        <c:crossBetween val="between"/>
      </c:valAx>
      <c:catAx>
        <c:axId val="-135125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38208"/>
        <c:crosses val="autoZero"/>
        <c:auto val="1"/>
        <c:lblAlgn val="ctr"/>
        <c:lblOffset val="100"/>
        <c:noMultiLvlLbl val="0"/>
      </c:catAx>
      <c:valAx>
        <c:axId val="-13512382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5616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BU</a:t>
            </a:r>
            <a:r>
              <a:rPr lang="en-US" baseline="0"/>
              <a:t> </a:t>
            </a:r>
            <a:r>
              <a:rPr lang="en-US"/>
              <a:t>X</a:t>
            </a:r>
            <a:r>
              <a:rPr lang="th-TH"/>
              <a:t>3067</a:t>
            </a:r>
            <a:r>
              <a:rPr lang="en-US"/>
              <a:t> on Jan'23-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41031735876686298"/>
          <c:y val="6.4747436356813936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4017906240352379E-2"/>
          <c:y val="0.10337631558431434"/>
          <c:w val="0.940351252156830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Bushing!$A$109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Bushing!$AX$109:$DA$109</c:f>
              <c:numCache>
                <c:formatCode>_-* #,##0_-;\-* #,##0_-;_-* "-"??_-;_-@_-</c:formatCode>
                <c:ptCount val="32"/>
                <c:pt idx="15">
                  <c:v>85</c:v>
                </c:pt>
                <c:pt idx="16">
                  <c:v>0</c:v>
                </c:pt>
                <c:pt idx="17">
                  <c:v>0</c:v>
                </c:pt>
                <c:pt idx="18">
                  <c:v>191</c:v>
                </c:pt>
                <c:pt idx="19">
                  <c:v>2815</c:v>
                </c:pt>
                <c:pt idx="20">
                  <c:v>1745</c:v>
                </c:pt>
                <c:pt idx="21">
                  <c:v>481</c:v>
                </c:pt>
                <c:pt idx="22">
                  <c:v>251</c:v>
                </c:pt>
                <c:pt idx="23">
                  <c:v>121</c:v>
                </c:pt>
                <c:pt idx="24">
                  <c:v>26</c:v>
                </c:pt>
                <c:pt idx="25">
                  <c:v>550</c:v>
                </c:pt>
                <c:pt idx="26">
                  <c:v>111</c:v>
                </c:pt>
                <c:pt idx="27">
                  <c:v>155</c:v>
                </c:pt>
                <c:pt idx="28">
                  <c:v>32</c:v>
                </c:pt>
                <c:pt idx="29">
                  <c:v>5</c:v>
                </c:pt>
                <c:pt idx="30">
                  <c:v>27</c:v>
                </c:pt>
                <c:pt idx="3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4-4334-88E7-85DC663269E6}"/>
            </c:ext>
          </c:extLst>
        </c:ser>
        <c:ser>
          <c:idx val="1"/>
          <c:order val="1"/>
          <c:tx>
            <c:strRef>
              <c:f>Bushing!$A$110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Bushing!$AX$110:$DA$110</c:f>
              <c:numCache>
                <c:formatCode>_-* #,##0_-;\-* #,##0_-;_-* "-"??_-;_-@_-</c:formatCode>
                <c:ptCount val="32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74-4334-88E7-85DC663269E6}"/>
            </c:ext>
          </c:extLst>
        </c:ser>
        <c:ser>
          <c:idx val="2"/>
          <c:order val="2"/>
          <c:tx>
            <c:strRef>
              <c:f>Bushing!$A$111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Bushing!$AX$111:$DA$111</c:f>
              <c:numCache>
                <c:formatCode>_-* #,##0_-;\-* #,##0_-;_-* "-"??_-;_-@_-</c:formatCode>
                <c:ptCount val="32"/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74-4334-88E7-85DC663269E6}"/>
            </c:ext>
          </c:extLst>
        </c:ser>
        <c:ser>
          <c:idx val="3"/>
          <c:order val="3"/>
          <c:tx>
            <c:strRef>
              <c:f>Bushing!$A$112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Bushing!$AX$112:$DA$112</c:f>
              <c:numCache>
                <c:formatCode>_-* #,##0_-;\-* #,##0_-;_-* "-"??_-;_-@_-</c:formatCode>
                <c:ptCount val="32"/>
                <c:pt idx="18">
                  <c:v>0</c:v>
                </c:pt>
                <c:pt idx="19">
                  <c:v>11</c:v>
                </c:pt>
                <c:pt idx="20">
                  <c:v>5</c:v>
                </c:pt>
                <c:pt idx="21">
                  <c:v>0</c:v>
                </c:pt>
                <c:pt idx="22">
                  <c:v>1</c:v>
                </c:pt>
                <c:pt idx="23">
                  <c:v>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19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74-4334-88E7-85DC66326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60512"/>
        <c:axId val="-1351264320"/>
      </c:barChart>
      <c:lineChart>
        <c:grouping val="standard"/>
        <c:varyColors val="0"/>
        <c:ser>
          <c:idx val="4"/>
          <c:order val="4"/>
          <c:tx>
            <c:strRef>
              <c:f>Bushing!$A$107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Bushing!$AX$103:$DA$103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Bushing!$AX$107:$DA$107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4.397309881013968E-2</c:v>
                </c:pt>
                <c:pt idx="16">
                  <c:v>0</c:v>
                </c:pt>
                <c:pt idx="17">
                  <c:v>0</c:v>
                </c:pt>
                <c:pt idx="18">
                  <c:v>3.7323640911400319E-3</c:v>
                </c:pt>
                <c:pt idx="19">
                  <c:v>2.0931937870808614E-2</c:v>
                </c:pt>
                <c:pt idx="20">
                  <c:v>9.5736183901003313E-3</c:v>
                </c:pt>
                <c:pt idx="21">
                  <c:v>2.523397825995719E-3</c:v>
                </c:pt>
                <c:pt idx="22">
                  <c:v>1.2101770123995122E-3</c:v>
                </c:pt>
                <c:pt idx="23">
                  <c:v>1.7522146045696645E-3</c:v>
                </c:pt>
                <c:pt idx="24">
                  <c:v>4.1901016905448741E-4</c:v>
                </c:pt>
                <c:pt idx="25">
                  <c:v>3.1799443798819372E-3</c:v>
                </c:pt>
                <c:pt idx="26">
                  <c:v>9.1850160117171013E-4</c:v>
                </c:pt>
                <c:pt idx="27">
                  <c:v>9.9742046431642315E-4</c:v>
                </c:pt>
                <c:pt idx="28">
                  <c:v>1.7557207233569381E-4</c:v>
                </c:pt>
                <c:pt idx="29">
                  <c:v>2.3670207729743036E-5</c:v>
                </c:pt>
                <c:pt idx="30">
                  <c:v>2.5815870528958284E-4</c:v>
                </c:pt>
                <c:pt idx="31">
                  <c:v>1.3242694446896795E-3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74-4334-88E7-85DC663269E6}"/>
            </c:ext>
          </c:extLst>
        </c:ser>
        <c:ser>
          <c:idx val="5"/>
          <c:order val="5"/>
          <c:tx>
            <c:strRef>
              <c:f>Bushing!$A$29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Bushing!$AX$103:$DA$103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74-4334-88E7-85DC66326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69216"/>
        <c:axId val="-1351269760"/>
      </c:lineChart>
      <c:catAx>
        <c:axId val="-135126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4320"/>
        <c:crosses val="autoZero"/>
        <c:auto val="1"/>
        <c:lblAlgn val="ctr"/>
        <c:lblOffset val="100"/>
        <c:noMultiLvlLbl val="0"/>
      </c:catAx>
      <c:valAx>
        <c:axId val="-135126432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0512"/>
        <c:crosses val="autoZero"/>
        <c:crossBetween val="between"/>
      </c:valAx>
      <c:catAx>
        <c:axId val="-1351269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69760"/>
        <c:crosses val="autoZero"/>
        <c:auto val="1"/>
        <c:lblAlgn val="ctr"/>
        <c:lblOffset val="100"/>
        <c:noMultiLvlLbl val="0"/>
      </c:catAx>
      <c:valAx>
        <c:axId val="-135126976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921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BU</a:t>
            </a:r>
            <a:r>
              <a:rPr lang="en-US" baseline="0"/>
              <a:t> </a:t>
            </a:r>
            <a:r>
              <a:rPr lang="en-US"/>
              <a:t>X3067 on 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35755456369610339"/>
          <c:y val="1.151079310572980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Bushing!$A$109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Bushing!$DB$109:$EF$109</c:f>
              <c:numCache>
                <c:formatCode>_-* #,##0_-;\-* #,##0_-;_-* "-"??_-;_-@_-</c:formatCode>
                <c:ptCount val="3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12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8-470B-9FCD-2F0B6AC52E99}"/>
            </c:ext>
          </c:extLst>
        </c:ser>
        <c:ser>
          <c:idx val="1"/>
          <c:order val="1"/>
          <c:tx>
            <c:strRef>
              <c:f>Bushing!$A$110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Bushing!$DB$110:$EF$110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8-470B-9FCD-2F0B6AC52E99}"/>
            </c:ext>
          </c:extLst>
        </c:ser>
        <c:ser>
          <c:idx val="2"/>
          <c:order val="2"/>
          <c:tx>
            <c:strRef>
              <c:f>Bushing!$A$111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Bushing!$DB$111:$EF$111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A8-470B-9FCD-2F0B6AC52E99}"/>
            </c:ext>
          </c:extLst>
        </c:ser>
        <c:ser>
          <c:idx val="3"/>
          <c:order val="3"/>
          <c:tx>
            <c:strRef>
              <c:f>Bushing!$A$112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Bushing!$DB$112:$EF$112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A8-470B-9FCD-2F0B6AC52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48000"/>
        <c:axId val="-1351267584"/>
      </c:barChart>
      <c:lineChart>
        <c:grouping val="standard"/>
        <c:varyColors val="0"/>
        <c:ser>
          <c:idx val="4"/>
          <c:order val="4"/>
          <c:tx>
            <c:strRef>
              <c:f>Bushing!$A$107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Bushing!$DB$19:$EF$19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Bushing!$DB$107:$EF$107</c:f>
              <c:numCache>
                <c:formatCode>0.00%</c:formatCode>
                <c:ptCount val="31"/>
                <c:pt idx="0">
                  <c:v>1.029336078229542E-3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2.2896393817973667E-3</c:v>
                </c:pt>
                <c:pt idx="8">
                  <c:v>0</c:v>
                </c:pt>
                <c:pt idx="9">
                  <c:v>0</c:v>
                </c:pt>
                <c:pt idx="10">
                  <c:v>6.8610634648370496E-3</c:v>
                </c:pt>
                <c:pt idx="11">
                  <c:v>0</c:v>
                </c:pt>
                <c:pt idx="12">
                  <c:v>5.7077625570776253E-3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A8-470B-9FCD-2F0B6AC52E99}"/>
            </c:ext>
          </c:extLst>
        </c:ser>
        <c:ser>
          <c:idx val="5"/>
          <c:order val="5"/>
          <c:tx>
            <c:strRef>
              <c:f>Bushing!$A$29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A8-470B-9FCD-2F0B6AC52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56160"/>
        <c:axId val="-1351239840"/>
      </c:lineChart>
      <c:catAx>
        <c:axId val="-135124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7584"/>
        <c:crosses val="autoZero"/>
        <c:auto val="1"/>
        <c:lblAlgn val="ctr"/>
        <c:lblOffset val="100"/>
        <c:noMultiLvlLbl val="0"/>
      </c:catAx>
      <c:valAx>
        <c:axId val="-13512675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8000"/>
        <c:crosses val="autoZero"/>
        <c:crossBetween val="between"/>
      </c:valAx>
      <c:catAx>
        <c:axId val="-1351256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39840"/>
        <c:crosses val="autoZero"/>
        <c:auto val="1"/>
        <c:lblAlgn val="ctr"/>
        <c:lblOffset val="100"/>
        <c:noMultiLvlLbl val="0"/>
      </c:catAx>
      <c:valAx>
        <c:axId val="-135123984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6160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BU</a:t>
            </a:r>
            <a:r>
              <a:rPr lang="en-US" baseline="0"/>
              <a:t> </a:t>
            </a:r>
            <a:r>
              <a:rPr lang="en-US"/>
              <a:t>X2689 on Jan'23-Aug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4091548010322974"/>
          <c:y val="2.637814556591258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4017906240352379E-2"/>
          <c:y val="0.10337631558431434"/>
          <c:w val="0.940351252156830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Bushing!$A$137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Bushing!$BJ$137:$DA$137</c:f>
              <c:numCache>
                <c:formatCode>_-* #,##0_-;\-* #,##0_-;_-* "-"??_-;_-@_-</c:formatCode>
                <c:ptCount val="32"/>
                <c:pt idx="24">
                  <c:v>309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4-4334-88E7-85DC663269E6}"/>
            </c:ext>
          </c:extLst>
        </c:ser>
        <c:ser>
          <c:idx val="1"/>
          <c:order val="1"/>
          <c:tx>
            <c:strRef>
              <c:f>Bushing!$A$138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Bushing!$BJ$138:$DA$138</c:f>
              <c:numCache>
                <c:formatCode>_-* #,##0_-;\-* #,##0_-;_-* "-"??_-;_-@_-</c:formatCode>
                <c:ptCount val="32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74-4334-88E7-85DC663269E6}"/>
            </c:ext>
          </c:extLst>
        </c:ser>
        <c:ser>
          <c:idx val="2"/>
          <c:order val="2"/>
          <c:tx>
            <c:strRef>
              <c:f>Bushing!$A$139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Bushing!$BJ$139:$DA$139</c:f>
              <c:numCache>
                <c:formatCode>_-* #,##0_-;\-* #,##0_-;_-* "-"??_-;_-@_-</c:formatCode>
                <c:ptCount val="32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74-4334-88E7-85DC663269E6}"/>
            </c:ext>
          </c:extLst>
        </c:ser>
        <c:ser>
          <c:idx val="3"/>
          <c:order val="3"/>
          <c:tx>
            <c:strRef>
              <c:f>Bushing!$A$140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Bushing!$AX$47:$DA$47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Bushing!$BJ$140:$DA$140</c:f>
              <c:numCache>
                <c:formatCode>_-* #,##0_-;\-* #,##0_-;_-* "-"??_-;_-@_-</c:formatCode>
                <c:ptCount val="32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74-4334-88E7-85DC66326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43648"/>
        <c:axId val="-1351243104"/>
      </c:barChart>
      <c:lineChart>
        <c:grouping val="standard"/>
        <c:varyColors val="0"/>
        <c:ser>
          <c:idx val="4"/>
          <c:order val="4"/>
          <c:tx>
            <c:strRef>
              <c:f>Bushing!$A$135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Bushing!$BJ$131:$DA$131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Bushing!$BJ$135:$DA$135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0.36785714285714288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6.160670280926565E-3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74-4334-88E7-85DC663269E6}"/>
            </c:ext>
          </c:extLst>
        </c:ser>
        <c:ser>
          <c:idx val="5"/>
          <c:order val="5"/>
          <c:tx>
            <c:strRef>
              <c:f>Bushing!$A$29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Bushing!$BJ$131:$DA$131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74-4334-88E7-85DC66326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39296"/>
        <c:axId val="-1351242560"/>
      </c:lineChart>
      <c:catAx>
        <c:axId val="-135124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3104"/>
        <c:crosses val="autoZero"/>
        <c:auto val="1"/>
        <c:lblAlgn val="ctr"/>
        <c:lblOffset val="100"/>
        <c:noMultiLvlLbl val="0"/>
      </c:catAx>
      <c:valAx>
        <c:axId val="-135124310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3648"/>
        <c:crosses val="autoZero"/>
        <c:crossBetween val="between"/>
      </c:valAx>
      <c:catAx>
        <c:axId val="-1351239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42560"/>
        <c:crosses val="autoZero"/>
        <c:auto val="1"/>
        <c:lblAlgn val="ctr"/>
        <c:lblOffset val="100"/>
        <c:noMultiLvlLbl val="0"/>
      </c:catAx>
      <c:valAx>
        <c:axId val="-135124256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392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BU</a:t>
            </a:r>
            <a:r>
              <a:rPr lang="en-US" baseline="0"/>
              <a:t> </a:t>
            </a:r>
            <a:r>
              <a:rPr lang="en-US"/>
              <a:t>X2689 on 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35755456369610339"/>
          <c:y val="1.151079310572980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Bushing!$A$137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Bushing!$DB$137:$EF$137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8-470B-9FCD-2F0B6AC52E99}"/>
            </c:ext>
          </c:extLst>
        </c:ser>
        <c:ser>
          <c:idx val="1"/>
          <c:order val="1"/>
          <c:tx>
            <c:strRef>
              <c:f>Bushing!$A$138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Bushing!$DB$138:$EF$138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8-470B-9FCD-2F0B6AC52E99}"/>
            </c:ext>
          </c:extLst>
        </c:ser>
        <c:ser>
          <c:idx val="2"/>
          <c:order val="2"/>
          <c:tx>
            <c:strRef>
              <c:f>Bushing!$A$139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Bushing!$DB$139:$EF$139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A8-470B-9FCD-2F0B6AC52E99}"/>
            </c:ext>
          </c:extLst>
        </c:ser>
        <c:ser>
          <c:idx val="3"/>
          <c:order val="3"/>
          <c:tx>
            <c:strRef>
              <c:f>Bushing!$A$140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Bushing!$DB$47:$EF$47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Bushing!$DB$140:$EF$140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A8-470B-9FCD-2F0B6AC52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56704"/>
        <c:axId val="-1351268672"/>
      </c:barChart>
      <c:lineChart>
        <c:grouping val="standard"/>
        <c:varyColors val="0"/>
        <c:ser>
          <c:idx val="4"/>
          <c:order val="4"/>
          <c:tx>
            <c:strRef>
              <c:f>Bushing!$A$135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Bushing!$DB$19:$EF$19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Bushing!$DB$135:$EF$135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1.5290519877675841E-3</c:v>
                </c:pt>
                <c:pt idx="11">
                  <c:v>0</c:v>
                </c:pt>
                <c:pt idx="12">
                  <c:v>0</c:v>
                </c:pt>
                <c:pt idx="13">
                  <c:v>1.483679525222552E-3</c:v>
                </c:pt>
                <c:pt idx="14">
                  <c:v>0</c:v>
                </c:pt>
                <c:pt idx="15">
                  <c:v>3.7174721189591076E-3</c:v>
                </c:pt>
                <c:pt idx="16">
                  <c:v>0</c:v>
                </c:pt>
                <c:pt idx="17">
                  <c:v>0</c:v>
                </c:pt>
                <c:pt idx="18">
                  <c:v>4.4444444444444446E-2</c:v>
                </c:pt>
                <c:pt idx="19">
                  <c:v>8.5470085470085479E-3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A8-470B-9FCD-2F0B6AC52E99}"/>
            </c:ext>
          </c:extLst>
        </c:ser>
        <c:ser>
          <c:idx val="5"/>
          <c:order val="5"/>
          <c:tx>
            <c:strRef>
              <c:f>Bushing!$A$29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A8-470B-9FCD-2F0B6AC52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40384"/>
        <c:axId val="-1351252896"/>
      </c:lineChart>
      <c:catAx>
        <c:axId val="-135125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8672"/>
        <c:crosses val="autoZero"/>
        <c:auto val="1"/>
        <c:lblAlgn val="ctr"/>
        <c:lblOffset val="100"/>
        <c:noMultiLvlLbl val="0"/>
      </c:catAx>
      <c:valAx>
        <c:axId val="-135126867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6704"/>
        <c:crosses val="autoZero"/>
        <c:crossBetween val="between"/>
      </c:valAx>
      <c:catAx>
        <c:axId val="-1351240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52896"/>
        <c:crosses val="autoZero"/>
        <c:auto val="1"/>
        <c:lblAlgn val="ctr"/>
        <c:lblOffset val="100"/>
        <c:noMultiLvlLbl val="0"/>
      </c:catAx>
      <c:valAx>
        <c:axId val="-135125289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40384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SLEEVE</a:t>
            </a:r>
            <a:r>
              <a:rPr lang="en-US" baseline="0"/>
              <a:t> PMC </a:t>
            </a:r>
            <a:r>
              <a:rPr lang="en-US"/>
              <a:t>on Jan'23-</a:t>
            </a:r>
            <a:r>
              <a:rPr lang="en-US" baseline="0"/>
              <a:t> Aug'25 </a:t>
            </a:r>
            <a:endParaRPr lang="en-US"/>
          </a:p>
        </c:rich>
      </c:tx>
      <c:layout>
        <c:manualLayout>
          <c:xMode val="edge"/>
          <c:yMode val="edge"/>
          <c:x val="0.2246921218410273"/>
          <c:y val="7.6738620704865377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3.898612235233874E-2"/>
          <c:y val="0.10337631558431434"/>
          <c:w val="0.914685943678162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PMC'!$A$82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'SL PMC'!$T$76:$DA$76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PMC'!$T$82:$DA$82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2-473A-B65E-F7D87B1030C5}"/>
            </c:ext>
          </c:extLst>
        </c:ser>
        <c:ser>
          <c:idx val="1"/>
          <c:order val="1"/>
          <c:tx>
            <c:strRef>
              <c:f>'SL PMC'!$A$83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'SL PMC'!$T$76:$DA$76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PMC'!$T$83:$DA$83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26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2-473A-B65E-F7D87B1030C5}"/>
            </c:ext>
          </c:extLst>
        </c:ser>
        <c:ser>
          <c:idx val="2"/>
          <c:order val="2"/>
          <c:tx>
            <c:strRef>
              <c:f>'SL PMC'!$A$84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'SL PMC'!$T$76:$DA$76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PMC'!$T$84:$DA$84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2-473A-B65E-F7D87B1030C5}"/>
            </c:ext>
          </c:extLst>
        </c:ser>
        <c:ser>
          <c:idx val="3"/>
          <c:order val="3"/>
          <c:tx>
            <c:strRef>
              <c:f>'SL PMC'!$A$85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'SL PMC'!$T$76:$DA$76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PMC'!$T$85:$DA$85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2-473A-B65E-F7D87B103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64864"/>
        <c:axId val="-1351238752"/>
      </c:barChart>
      <c:lineChart>
        <c:grouping val="standard"/>
        <c:varyColors val="0"/>
        <c:ser>
          <c:idx val="4"/>
          <c:order val="4"/>
          <c:tx>
            <c:strRef>
              <c:f>'SL PMC'!$A$80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SP!$N$214:$DA$214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PMC'!$T$80:$DA$80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3.189792663476874E-3</c:v>
                </c:pt>
                <c:pt idx="13">
                  <c:v>1.5479876160990713E-3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1.0896898575020955E-2</c:v>
                </c:pt>
                <c:pt idx="26">
                  <c:v>7.8678206136900079E-4</c:v>
                </c:pt>
                <c:pt idx="27">
                  <c:v>0</c:v>
                </c:pt>
                <c:pt idx="28">
                  <c:v>8.4711577248890689E-3</c:v>
                </c:pt>
                <c:pt idx="29">
                  <c:v>5.4764512595837896E-4</c:v>
                </c:pt>
                <c:pt idx="30">
                  <c:v>3.8387715930902113E-4</c:v>
                </c:pt>
                <c:pt idx="31">
                  <c:v>1.411764705882353E-3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42-473A-B65E-F7D87B1030C5}"/>
            </c:ext>
          </c:extLst>
        </c:ser>
        <c:ser>
          <c:idx val="5"/>
          <c:order val="5"/>
          <c:tx>
            <c:strRef>
              <c:f>'SL PMC'!$A$86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 PMC'!$Z$86:$DA$86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42-473A-B65E-F7D87B103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66496"/>
        <c:axId val="-1351265952"/>
      </c:lineChart>
      <c:catAx>
        <c:axId val="-135126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38752"/>
        <c:crosses val="autoZero"/>
        <c:auto val="1"/>
        <c:lblAlgn val="ctr"/>
        <c:lblOffset val="100"/>
        <c:noMultiLvlLbl val="0"/>
      </c:catAx>
      <c:valAx>
        <c:axId val="-13512387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4864"/>
        <c:crosses val="autoZero"/>
        <c:crossBetween val="between"/>
      </c:valAx>
      <c:catAx>
        <c:axId val="-135126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65952"/>
        <c:crosses val="autoZero"/>
        <c:auto val="1"/>
        <c:lblAlgn val="ctr"/>
        <c:lblOffset val="100"/>
        <c:noMultiLvlLbl val="0"/>
      </c:catAx>
      <c:valAx>
        <c:axId val="-135126595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64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5788346101106552E-2"/>
          <c:y val="0.88283316698088787"/>
          <c:w val="0.88420847595603014"/>
          <c:h val="0.11716691568366042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SLEEVE</a:t>
            </a:r>
            <a:r>
              <a:rPr lang="en-US" baseline="0"/>
              <a:t> PMC </a:t>
            </a:r>
            <a:r>
              <a:rPr lang="en-US"/>
              <a:t>on 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33177364349720667"/>
          <c:y val="1.110534732232063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5.0912197360785859E-2"/>
          <c:y val="0.10337631558431434"/>
          <c:w val="0.8829910741178354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PMC'!$A$82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'SL PMC'!$DB$76:$EF$76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PMC'!$DB$82:$EF$82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7-47AA-ABB2-E57189C7B651}"/>
            </c:ext>
          </c:extLst>
        </c:ser>
        <c:ser>
          <c:idx val="1"/>
          <c:order val="1"/>
          <c:tx>
            <c:strRef>
              <c:f>'SL PMC'!$A$83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'SL PMC'!$DB$76:$EF$76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PMC'!$DB$83:$EF$83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7-47AA-ABB2-E57189C7B651}"/>
            </c:ext>
          </c:extLst>
        </c:ser>
        <c:ser>
          <c:idx val="2"/>
          <c:order val="2"/>
          <c:tx>
            <c:strRef>
              <c:f>'SL PMC'!$A$84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'SL PMC'!$DB$76:$EF$76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PMC'!$DB$84:$EF$84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97-47AA-ABB2-E57189C7B651}"/>
            </c:ext>
          </c:extLst>
        </c:ser>
        <c:ser>
          <c:idx val="3"/>
          <c:order val="3"/>
          <c:tx>
            <c:strRef>
              <c:f>'SL PMC'!$A$85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'SL PMC'!$DB$76:$EF$76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PMC'!$DB$85:$EF$85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97-47AA-ABB2-E57189C7B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63776"/>
        <c:axId val="-1351259968"/>
      </c:barChart>
      <c:lineChart>
        <c:grouping val="standard"/>
        <c:varyColors val="0"/>
        <c:ser>
          <c:idx val="4"/>
          <c:order val="4"/>
          <c:tx>
            <c:strRef>
              <c:f>'SL PMC'!$A$80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'SL PMC'!$DB$76:$EF$76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PMC'!$DB$80:$EF$80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2.9126213592233011E-2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97-47AA-ABB2-E57189C7B651}"/>
            </c:ext>
          </c:extLst>
        </c:ser>
        <c:ser>
          <c:idx val="5"/>
          <c:order val="5"/>
          <c:tx>
            <c:strRef>
              <c:f>'SL PMC'!$A$86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 PMC'!$DB$86:$EF$86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97-47AA-ABB2-E57189C7B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63232"/>
        <c:axId val="-1351262688"/>
      </c:lineChart>
      <c:catAx>
        <c:axId val="-135126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9968"/>
        <c:crosses val="autoZero"/>
        <c:auto val="1"/>
        <c:lblAlgn val="ctr"/>
        <c:lblOffset val="100"/>
        <c:noMultiLvlLbl val="0"/>
      </c:catAx>
      <c:valAx>
        <c:axId val="-1351259968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3776"/>
        <c:crosses val="autoZero"/>
        <c:crossBetween val="between"/>
      </c:valAx>
      <c:catAx>
        <c:axId val="-1351263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62688"/>
        <c:crosses val="autoZero"/>
        <c:auto val="1"/>
        <c:lblAlgn val="ctr"/>
        <c:lblOffset val="100"/>
        <c:noMultiLvlLbl val="0"/>
      </c:catAx>
      <c:valAx>
        <c:axId val="-135126268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6323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288889972503548E-2"/>
          <c:y val="0.88283316698088787"/>
          <c:w val="0.87567748363034725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SL</a:t>
            </a:r>
            <a:r>
              <a:rPr lang="en-US" baseline="0"/>
              <a:t> AS510</a:t>
            </a:r>
            <a:r>
              <a:rPr lang="en-US"/>
              <a:t> on Jan'23-Aug</a:t>
            </a:r>
            <a:r>
              <a:rPr lang="en-US" baseline="0"/>
              <a:t>'25</a:t>
            </a:r>
            <a:endParaRPr lang="en-US"/>
          </a:p>
        </c:rich>
      </c:tx>
      <c:layout>
        <c:manualLayout>
          <c:xMode val="edge"/>
          <c:yMode val="edge"/>
          <c:x val="0.24302872421507499"/>
          <c:y val="2.637814556591258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3326617747671249E-2"/>
          <c:y val="0.10337631558431434"/>
          <c:w val="0.9387838985569327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'SL PMC'!$AX$19:$DA$19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PMC'!$Z$25:$DA$25</c:f>
              <c:numCache>
                <c:formatCode>_-* #,##0_-;\-* #,##0_-;_-* "-"??_-;_-@_-</c:formatCode>
                <c:ptCount val="32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C-4AA0-A9E9-1CD8D4BC4D77}"/>
            </c:ext>
          </c:extLst>
        </c:ser>
        <c:ser>
          <c:idx val="1"/>
          <c:order val="1"/>
          <c:tx>
            <c:strRef>
              <c:f>'SL PMC'!$A$26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'SL PMC'!$AX$19:$DA$19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PMC'!$Z$26:$DA$26</c:f>
              <c:numCache>
                <c:formatCode>_-* #,##0_-;\-* #,##0_-;_-* "-"??_-;_-@_-</c:formatCode>
                <c:ptCount val="32"/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9C-4AA0-A9E9-1CD8D4BC4D77}"/>
            </c:ext>
          </c:extLst>
        </c:ser>
        <c:ser>
          <c:idx val="2"/>
          <c:order val="2"/>
          <c:tx>
            <c:strRef>
              <c:f>'SL PMC'!$A$27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'SL PMC'!$AX$19:$DA$19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PMC'!$Z$27:$DA$27</c:f>
              <c:numCache>
                <c:formatCode>_-* #,##0_-;\-* #,##0_-;_-* "-"??_-;_-@_-</c:formatCode>
                <c:ptCount val="32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9C-4AA0-A9E9-1CD8D4BC4D77}"/>
            </c:ext>
          </c:extLst>
        </c:ser>
        <c:ser>
          <c:idx val="3"/>
          <c:order val="3"/>
          <c:tx>
            <c:strRef>
              <c:f>'SL PMC'!$A$28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'SL PMC'!$AX$19:$DA$19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PMC'!$Z$28:$DA$28</c:f>
              <c:numCache>
                <c:formatCode>_-* #,##0_-;\-* #,##0_-;_-* "-"??_-;_-@_-</c:formatCode>
                <c:ptCount val="32"/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9C-4AA0-A9E9-1CD8D4BC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1258336"/>
        <c:axId val="-1351257792"/>
      </c:barChart>
      <c:lineChart>
        <c:grouping val="standard"/>
        <c:varyColors val="0"/>
        <c:ser>
          <c:idx val="4"/>
          <c:order val="4"/>
          <c:tx>
            <c:strRef>
              <c:f>'SL PMC'!$A$23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'SL PMC'!$Z$19:$DA$19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PMC'!$Z$23:$DA$23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2.2598870056497176E-3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2.3696682464454978E-3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1.3513513513513514E-2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9C-4AA0-A9E9-1CD8D4BC4D77}"/>
            </c:ext>
          </c:extLst>
        </c:ser>
        <c:ser>
          <c:idx val="5"/>
          <c:order val="5"/>
          <c:tx>
            <c:strRef>
              <c:f>'SL PMC'!$A$29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 PMC'!$Z$29:$DA$29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9C-4AA0-A9E9-1CD8D4BC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255072"/>
        <c:axId val="-1351253984"/>
      </c:lineChart>
      <c:catAx>
        <c:axId val="-135125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7792"/>
        <c:crosses val="autoZero"/>
        <c:auto val="1"/>
        <c:lblAlgn val="ctr"/>
        <c:lblOffset val="100"/>
        <c:noMultiLvlLbl val="0"/>
      </c:catAx>
      <c:valAx>
        <c:axId val="-1351257792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8336"/>
        <c:crosses val="autoZero"/>
        <c:crossBetween val="between"/>
      </c:valAx>
      <c:catAx>
        <c:axId val="-135125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51253984"/>
        <c:crosses val="autoZero"/>
        <c:auto val="1"/>
        <c:lblAlgn val="ctr"/>
        <c:lblOffset val="100"/>
        <c:noMultiLvlLbl val="0"/>
      </c:catAx>
      <c:valAx>
        <c:axId val="-135125398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512550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SL</a:t>
            </a:r>
            <a:r>
              <a:rPr lang="en-US" baseline="0"/>
              <a:t> AS 5C10 </a:t>
            </a:r>
            <a:r>
              <a:rPr lang="en-US"/>
              <a:t>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5755456369610339"/>
          <c:y val="3.8369298760278893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multiLvlStrRef>
              <c:f>Bushing!#REF!</c:f>
            </c:multiLvlStrRef>
          </c:cat>
          <c:val>
            <c:numRef>
              <c:f>'SL PMC'!$DB$25:$EF$25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0-4678-B811-CA0F41F09C1B}"/>
            </c:ext>
          </c:extLst>
        </c:ser>
        <c:ser>
          <c:idx val="1"/>
          <c:order val="1"/>
          <c:tx>
            <c:strRef>
              <c:f>'SL PMC'!$A$26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multiLvlStrRef>
              <c:f>Bushing!#REF!</c:f>
            </c:multiLvlStrRef>
          </c:cat>
          <c:val>
            <c:numRef>
              <c:f>'SL PMC'!$DB$26:$EF$26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40-4678-B811-CA0F41F09C1B}"/>
            </c:ext>
          </c:extLst>
        </c:ser>
        <c:ser>
          <c:idx val="2"/>
          <c:order val="2"/>
          <c:tx>
            <c:strRef>
              <c:f>'SL PMC'!$A$27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multiLvlStrRef>
              <c:f>Bushing!#REF!</c:f>
            </c:multiLvlStrRef>
          </c:cat>
          <c:val>
            <c:numRef>
              <c:f>'SL PMC'!$DB$27:$EF$27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40-4678-B811-CA0F41F09C1B}"/>
            </c:ext>
          </c:extLst>
        </c:ser>
        <c:ser>
          <c:idx val="3"/>
          <c:order val="3"/>
          <c:tx>
            <c:strRef>
              <c:f>'SL PMC'!$A$28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multiLvlStrRef>
              <c:f>Bushing!#REF!</c:f>
            </c:multiLvlStrRef>
          </c:cat>
          <c:val>
            <c:numRef>
              <c:f>'SL PMC'!$DB$28:$EF$28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40-4678-B811-CA0F41F09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46940816"/>
        <c:axId val="-1346934288"/>
      </c:barChart>
      <c:lineChart>
        <c:grouping val="standard"/>
        <c:varyColors val="0"/>
        <c:ser>
          <c:idx val="4"/>
          <c:order val="4"/>
          <c:tx>
            <c:strRef>
              <c:f>'SL PMC'!$A$23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'SL PMC'!$DB$19:$EF$19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PMC'!$DB$23:$EF$23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2.9126213592233011E-2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40-4678-B811-CA0F41F09C1B}"/>
            </c:ext>
          </c:extLst>
        </c:ser>
        <c:ser>
          <c:idx val="5"/>
          <c:order val="5"/>
          <c:tx>
            <c:strRef>
              <c:f>'SL PMC'!$A$29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 PMC'!$DB$29:$EF$29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40-4678-B811-CA0F41F09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46923952"/>
        <c:axId val="-1346931024"/>
      </c:lineChart>
      <c:catAx>
        <c:axId val="-134694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34288"/>
        <c:crosses val="autoZero"/>
        <c:auto val="1"/>
        <c:lblAlgn val="ctr"/>
        <c:lblOffset val="100"/>
        <c:noMultiLvlLbl val="0"/>
      </c:catAx>
      <c:valAx>
        <c:axId val="-1346934288"/>
        <c:scaling>
          <c:orientation val="minMax"/>
          <c:max val="3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40816"/>
        <c:crosses val="autoZero"/>
        <c:crossBetween val="between"/>
        <c:majorUnit val="5"/>
      </c:valAx>
      <c:catAx>
        <c:axId val="-1346923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46931024"/>
        <c:crosses val="autoZero"/>
        <c:auto val="1"/>
        <c:lblAlgn val="ctr"/>
        <c:lblOffset val="100"/>
        <c:noMultiLvlLbl val="0"/>
      </c:catAx>
      <c:valAx>
        <c:axId val="-134693102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23952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SL</a:t>
            </a:r>
            <a:r>
              <a:rPr lang="en-US" baseline="0"/>
              <a:t> AS5C21 </a:t>
            </a:r>
            <a:r>
              <a:rPr lang="en-US"/>
              <a:t>on Jan'23-Aug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24128486456955631"/>
          <c:y val="2.6378145565912584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6770722351331645E-2"/>
          <c:y val="0.10337631558431434"/>
          <c:w val="0.9250720454850398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'SL PMC'!$AX$47:$DA$47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PMC'!$Z$53:$DA$53</c:f>
              <c:numCache>
                <c:formatCode>_-* #,##0_-;\-* #,##0_-;_-* "-"??_-;_-@_-</c:formatCode>
                <c:ptCount val="32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0-470A-B370-85E4A31AA38F}"/>
            </c:ext>
          </c:extLst>
        </c:ser>
        <c:ser>
          <c:idx val="1"/>
          <c:order val="1"/>
          <c:tx>
            <c:strRef>
              <c:f>'SL PMC'!$A$26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'SL PMC'!$AX$47:$DA$47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PMC'!$AX$54:$DA$54</c:f>
              <c:numCache>
                <c:formatCode>_-* #,##0_-;\-* #,##0_-;_-* "-"??_-;_-@_-</c:formatCode>
                <c:ptCount val="32"/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26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0-470A-B370-85E4A31AA38F}"/>
            </c:ext>
          </c:extLst>
        </c:ser>
        <c:ser>
          <c:idx val="2"/>
          <c:order val="2"/>
          <c:tx>
            <c:strRef>
              <c:f>'SL PMC'!$A$27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'SL PMC'!$AX$47:$DA$47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PMC'!$AX$55:$DA$55</c:f>
              <c:numCache>
                <c:formatCode>_-* #,##0_-;\-* #,##0_-;_-* "-"??_-;_-@_-</c:formatCode>
                <c:ptCount val="32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0-470A-B370-85E4A31AA38F}"/>
            </c:ext>
          </c:extLst>
        </c:ser>
        <c:ser>
          <c:idx val="3"/>
          <c:order val="3"/>
          <c:tx>
            <c:strRef>
              <c:f>'SL PMC'!$A$28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'SL PMC'!$AX$47:$DA$47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PMC'!$AX$56:$DA$56</c:f>
              <c:numCache>
                <c:formatCode>_-* #,##0_-;\-* #,##0_-;_-* "-"??_-;_-@_-</c:formatCode>
                <c:ptCount val="32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0-470A-B370-85E4A31AA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46939728"/>
        <c:axId val="-1346918512"/>
      </c:barChart>
      <c:lineChart>
        <c:grouping val="standard"/>
        <c:varyColors val="0"/>
        <c:ser>
          <c:idx val="4"/>
          <c:order val="4"/>
          <c:tx>
            <c:strRef>
              <c:f>'SL PMC'!$A$23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'SL PMC'!$Z$19:$DA$19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PMC'!$Z$51:$DA$51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3.189792663476874E-3</c:v>
                </c:pt>
                <c:pt idx="13">
                  <c:v>6.8493150684931507E-4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1.2554321583775953E-2</c:v>
                </c:pt>
                <c:pt idx="26">
                  <c:v>0</c:v>
                </c:pt>
                <c:pt idx="27">
                  <c:v>0</c:v>
                </c:pt>
                <c:pt idx="28">
                  <c:v>8.4711577248890689E-3</c:v>
                </c:pt>
                <c:pt idx="29">
                  <c:v>9.6246390760346492E-4</c:v>
                </c:pt>
                <c:pt idx="30">
                  <c:v>4.9455984174085062E-4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00-470A-B370-85E4A31AA38F}"/>
            </c:ext>
          </c:extLst>
        </c:ser>
        <c:ser>
          <c:idx val="5"/>
          <c:order val="5"/>
          <c:tx>
            <c:strRef>
              <c:f>'SL PMC'!$A$29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 PMC'!$Z$29:$DA$29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00-470A-B370-85E4A31AA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46929392"/>
        <c:axId val="-1346917968"/>
      </c:lineChart>
      <c:catAx>
        <c:axId val="-134693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18512"/>
        <c:crosses val="autoZero"/>
        <c:auto val="1"/>
        <c:lblAlgn val="ctr"/>
        <c:lblOffset val="100"/>
        <c:noMultiLvlLbl val="0"/>
      </c:catAx>
      <c:valAx>
        <c:axId val="-134691851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39728"/>
        <c:crosses val="autoZero"/>
        <c:crossBetween val="between"/>
      </c:valAx>
      <c:catAx>
        <c:axId val="-1346929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46917968"/>
        <c:crosses val="autoZero"/>
        <c:auto val="1"/>
        <c:lblAlgn val="ctr"/>
        <c:lblOffset val="100"/>
        <c:noMultiLvlLbl val="0"/>
      </c:catAx>
      <c:valAx>
        <c:axId val="-134691796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293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SL</a:t>
            </a:r>
            <a:r>
              <a:rPr lang="en-US" baseline="0"/>
              <a:t> AS 5C21 </a:t>
            </a:r>
            <a:r>
              <a:rPr lang="en-US"/>
              <a:t>on Aug</a:t>
            </a:r>
            <a:r>
              <a:rPr lang="en-US" baseline="0"/>
              <a:t>'25 </a:t>
            </a:r>
            <a:endParaRPr lang="en-US"/>
          </a:p>
        </c:rich>
      </c:tx>
      <c:layout>
        <c:manualLayout>
          <c:xMode val="edge"/>
          <c:yMode val="edge"/>
          <c:x val="0.36284819866483786"/>
          <c:y val="1.1510793105729807E-2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numRef>
              <c:f>'SL PMC'!$DB$47:$EF$47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PMC'!$DB$53:$EF$53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4-4350-8513-DA61E9D0A204}"/>
            </c:ext>
          </c:extLst>
        </c:ser>
        <c:ser>
          <c:idx val="1"/>
          <c:order val="1"/>
          <c:tx>
            <c:strRef>
              <c:f>'SL PMC'!$A$26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numRef>
              <c:f>'SL PMC'!$DB$47:$EF$47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PMC'!$DB$54:$EF$54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4-4350-8513-DA61E9D0A204}"/>
            </c:ext>
          </c:extLst>
        </c:ser>
        <c:ser>
          <c:idx val="2"/>
          <c:order val="2"/>
          <c:tx>
            <c:strRef>
              <c:f>'SL PMC'!$A$27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numRef>
              <c:f>'SL PMC'!$DB$47:$EF$47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PMC'!$DB$55:$EF$55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44-4350-8513-DA61E9D0A204}"/>
            </c:ext>
          </c:extLst>
        </c:ser>
        <c:ser>
          <c:idx val="3"/>
          <c:order val="3"/>
          <c:tx>
            <c:strRef>
              <c:f>'SL PMC'!$A$28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numRef>
              <c:f>'SL PMC'!$DB$47:$EF$47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PMC'!$DB$56:$EF$56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44-4350-8513-DA61E9D0A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46915248"/>
        <c:axId val="-1346929936"/>
      </c:barChart>
      <c:lineChart>
        <c:grouping val="standard"/>
        <c:varyColors val="0"/>
        <c:ser>
          <c:idx val="4"/>
          <c:order val="4"/>
          <c:tx>
            <c:strRef>
              <c:f>'SL PMC'!$A$23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'SL PMC'!$DB$19:$EF$19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PMC'!$DB$51:$EF$51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44-4350-8513-DA61E9D0A204}"/>
            </c:ext>
          </c:extLst>
        </c:ser>
        <c:ser>
          <c:idx val="5"/>
          <c:order val="5"/>
          <c:tx>
            <c:strRef>
              <c:f>'SL PMC'!$A$29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 PMC'!$DB$29:$EF$29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44-4350-8513-DA61E9D0A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46914704"/>
        <c:axId val="-1346933744"/>
      </c:lineChart>
      <c:catAx>
        <c:axId val="-134691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29936"/>
        <c:crosses val="autoZero"/>
        <c:auto val="1"/>
        <c:lblAlgn val="ctr"/>
        <c:lblOffset val="100"/>
        <c:noMultiLvlLbl val="0"/>
      </c:catAx>
      <c:valAx>
        <c:axId val="-1346929936"/>
        <c:scaling>
          <c:orientation val="minMax"/>
          <c:max val="3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15248"/>
        <c:crosses val="autoZero"/>
        <c:crossBetween val="between"/>
        <c:majorUnit val="5"/>
      </c:valAx>
      <c:catAx>
        <c:axId val="-1346914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46933744"/>
        <c:crosses val="autoZero"/>
        <c:auto val="1"/>
        <c:lblAlgn val="ctr"/>
        <c:lblOffset val="100"/>
        <c:noMultiLvlLbl val="0"/>
      </c:catAx>
      <c:valAx>
        <c:axId val="-134693374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14704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Monthly 1st'Yield ng Contam Outer Ring</a:t>
            </a:r>
            <a:r>
              <a:rPr lang="en-US" baseline="0"/>
              <a:t> 11mm.</a:t>
            </a:r>
            <a:r>
              <a:rPr lang="en-US"/>
              <a:t> on Jan'23-</a:t>
            </a:r>
            <a:r>
              <a:rPr lang="en-US" baseline="0"/>
              <a:t> Aug'25</a:t>
            </a:r>
            <a:endParaRPr lang="en-US"/>
          </a:p>
        </c:rich>
      </c:tx>
      <c:layout>
        <c:manualLayout>
          <c:xMode val="edge"/>
          <c:yMode val="edge"/>
          <c:x val="0.32150285097451631"/>
          <c:y val="2.6378137596535043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2.3326617747671249E-2"/>
          <c:y val="0.10337631558431434"/>
          <c:w val="0.93878389855693278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Outring!$A$25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cat>
            <c:strRef>
              <c:f>Outring!$AX$19:$DA$19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Outring!$Z$25:$DA$25</c:f>
              <c:numCache>
                <c:formatCode>_-* #,##0_-;\-* #,##0_-;_-* "-"??_-;_-@_-</c:formatCode>
                <c:ptCount val="32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C-4AA0-A9E9-1CD8D4BC4D77}"/>
            </c:ext>
          </c:extLst>
        </c:ser>
        <c:ser>
          <c:idx val="1"/>
          <c:order val="1"/>
          <c:tx>
            <c:strRef>
              <c:f>Outring!$A$26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cat>
            <c:strRef>
              <c:f>Outring!$AX$19:$DA$19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Outring!$Z$26:$DA$26</c:f>
              <c:numCache>
                <c:formatCode>_-* #,##0_-;\-* #,##0_-;_-* "-"??_-;_-@_-</c:formatCode>
                <c:ptCount val="32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1</c:v>
                </c:pt>
                <c:pt idx="30">
                  <c:v>6</c:v>
                </c:pt>
                <c:pt idx="3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9C-4AA0-A9E9-1CD8D4BC4D77}"/>
            </c:ext>
          </c:extLst>
        </c:ser>
        <c:ser>
          <c:idx val="2"/>
          <c:order val="2"/>
          <c:tx>
            <c:strRef>
              <c:f>Outring!$A$27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cat>
            <c:strRef>
              <c:f>Outring!$AX$19:$DA$19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Outring!$Z$27:$DA$27</c:f>
              <c:numCache>
                <c:formatCode>_-* #,##0_-;\-* #,##0_-;_-* "-"??_-;_-@_-</c:formatCode>
                <c:ptCount val="32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9C-4AA0-A9E9-1CD8D4BC4D77}"/>
            </c:ext>
          </c:extLst>
        </c:ser>
        <c:ser>
          <c:idx val="3"/>
          <c:order val="3"/>
          <c:tx>
            <c:strRef>
              <c:f>Outring!$A$28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cat>
            <c:strRef>
              <c:f>Outring!$AX$19:$DA$19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Outring!$Z$28:$DA$28</c:f>
              <c:numCache>
                <c:formatCode>_-* #,##0_-;\-* #,##0_-;_-* "-"??_-;_-@_-</c:formatCode>
                <c:ptCount val="32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9C-4AA0-A9E9-1CD8D4BC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46914160"/>
        <c:axId val="-1346913616"/>
      </c:barChart>
      <c:lineChart>
        <c:grouping val="standard"/>
        <c:varyColors val="0"/>
        <c:ser>
          <c:idx val="4"/>
          <c:order val="4"/>
          <c:tx>
            <c:strRef>
              <c:f>Outring!$A$23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Outring!$Z$19:$DA$19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Jan'24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Outring!$Z$23:$DA$23</c:f>
              <c:numCache>
                <c:formatCode>0.00%</c:formatCode>
                <c:ptCount val="32"/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6.898930665746809E-4</c:v>
                </c:pt>
                <c:pt idx="29">
                  <c:v>2.3326335432703523E-4</c:v>
                </c:pt>
                <c:pt idx="30">
                  <c:v>1.0474860335195531E-3</c:v>
                </c:pt>
                <c:pt idx="31">
                  <c:v>2.6716537536735237E-3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9C-4AA0-A9E9-1CD8D4BC4D77}"/>
            </c:ext>
          </c:extLst>
        </c:ser>
        <c:ser>
          <c:idx val="5"/>
          <c:order val="5"/>
          <c:tx>
            <c:strRef>
              <c:f>Outring!$A$29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Outring!$Z$29:$DA$29</c:f>
              <c:numCache>
                <c:formatCode>0.00%</c:formatCode>
                <c:ptCount val="32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  <c:pt idx="31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9C-4AA0-A9E9-1CD8D4BC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46926128"/>
        <c:axId val="-1346939184"/>
      </c:lineChart>
      <c:catAx>
        <c:axId val="-134691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13616"/>
        <c:crosses val="autoZero"/>
        <c:auto val="1"/>
        <c:lblAlgn val="ctr"/>
        <c:lblOffset val="100"/>
        <c:noMultiLvlLbl val="0"/>
      </c:catAx>
      <c:valAx>
        <c:axId val="-13469136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14160"/>
        <c:crosses val="autoZero"/>
        <c:crossBetween val="between"/>
      </c:valAx>
      <c:catAx>
        <c:axId val="-1346926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46939184"/>
        <c:crosses val="autoZero"/>
        <c:auto val="1"/>
        <c:lblAlgn val="ctr"/>
        <c:lblOffset val="100"/>
        <c:noMultiLvlLbl val="0"/>
      </c:catAx>
      <c:valAx>
        <c:axId val="-134693918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261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573557542595306E-2"/>
          <c:y val="0.88283316698088787"/>
          <c:w val="0.88074564243112663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Daily 1st' Yield ng Contam Outer Ring 11mm.</a:t>
            </a:r>
            <a:r>
              <a:rPr lang="en-US" baseline="0"/>
              <a:t> </a:t>
            </a:r>
            <a:r>
              <a:rPr lang="en-US"/>
              <a:t>on Aug'25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6109832588845053"/>
          <c:y val="3.8369298760278893E-3"/>
        </c:manualLayout>
      </c:layout>
      <c:overlay val="1"/>
      <c:spPr>
        <a:solidFill>
          <a:srgbClr val="FFFFCC"/>
        </a:solidFill>
      </c:spPr>
    </c:title>
    <c:autoTitleDeleted val="0"/>
    <c:plotArea>
      <c:layout>
        <c:manualLayout>
          <c:layoutTarget val="inner"/>
          <c:xMode val="edge"/>
          <c:yMode val="edge"/>
          <c:x val="4.2138197749018433E-2"/>
          <c:y val="0.10337631558431434"/>
          <c:w val="0.89880834654469965"/>
          <c:h val="0.694438917907538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Outring!$A$25</c:f>
              <c:strCache>
                <c:ptCount val="1"/>
                <c:pt idx="0">
                  <c:v>ALL SURFACE  WHITE CONTAM</c:v>
                </c:pt>
              </c:strCache>
            </c:strRef>
          </c:tx>
          <c:invertIfNegative val="0"/>
          <c:val>
            <c:numRef>
              <c:f>Outring!$DB$25:$EF$25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0-4678-B811-CA0F41F09C1B}"/>
            </c:ext>
          </c:extLst>
        </c:ser>
        <c:ser>
          <c:idx val="1"/>
          <c:order val="1"/>
          <c:tx>
            <c:strRef>
              <c:f>Outring!$A$26</c:f>
              <c:strCache>
                <c:ptCount val="1"/>
                <c:pt idx="0">
                  <c:v>ALL SURFACE  YELLOW CONTAM</c:v>
                </c:pt>
              </c:strCache>
            </c:strRef>
          </c:tx>
          <c:invertIfNegative val="0"/>
          <c:val>
            <c:numRef>
              <c:f>Outring!$DB$26:$EF$26</c:f>
              <c:numCache>
                <c:formatCode>_-* #,##0_-;\-* #,##0_-;_-* "-"??_-;_-@_-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40-4678-B811-CA0F41F09C1B}"/>
            </c:ext>
          </c:extLst>
        </c:ser>
        <c:ser>
          <c:idx val="2"/>
          <c:order val="2"/>
          <c:tx>
            <c:strRef>
              <c:f>Outring!$A$27</c:f>
              <c:strCache>
                <c:ptCount val="1"/>
                <c:pt idx="0">
                  <c:v>ALL SURFACE  OIL CONTAM</c:v>
                </c:pt>
              </c:strCache>
            </c:strRef>
          </c:tx>
          <c:invertIfNegative val="0"/>
          <c:val>
            <c:numRef>
              <c:f>Outring!$DB$27:$EF$27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40-4678-B811-CA0F41F09C1B}"/>
            </c:ext>
          </c:extLst>
        </c:ser>
        <c:ser>
          <c:idx val="3"/>
          <c:order val="3"/>
          <c:tx>
            <c:strRef>
              <c:f>Outring!$A$28</c:f>
              <c:strCache>
                <c:ptCount val="1"/>
                <c:pt idx="0">
                  <c:v>ALL SURFACE  STICKY CONTAM</c:v>
                </c:pt>
              </c:strCache>
            </c:strRef>
          </c:tx>
          <c:invertIfNegative val="0"/>
          <c:val>
            <c:numRef>
              <c:f>Outring!$DB$28:$EF$28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40-4678-B811-CA0F41F09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46907088"/>
        <c:axId val="-1346923408"/>
      </c:barChart>
      <c:lineChart>
        <c:grouping val="standard"/>
        <c:varyColors val="0"/>
        <c:ser>
          <c:idx val="4"/>
          <c:order val="4"/>
          <c:tx>
            <c:strRef>
              <c:f>Outring!$A$23</c:f>
              <c:strCache>
                <c:ptCount val="1"/>
                <c:pt idx="0">
                  <c:v>% Yield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Outring!$DB$19:$EF$19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Outring!$DB$23:$EF$23</c:f>
              <c:numCache>
                <c:formatCode>0.00%</c:formatCode>
                <c:ptCount val="31"/>
                <c:pt idx="0">
                  <c:v>1.3793103448275861E-3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1.8666666666666668E-2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2.3640661938534278E-3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40-4678-B811-CA0F41F09C1B}"/>
            </c:ext>
          </c:extLst>
        </c:ser>
        <c:ser>
          <c:idx val="5"/>
          <c:order val="5"/>
          <c:tx>
            <c:strRef>
              <c:f>Outring!$A$29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Outring!$DB$29:$EF$29</c:f>
              <c:numCache>
                <c:formatCode>0.00%</c:formatCode>
                <c:ptCount val="31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5.0000000000000001E-4</c:v>
                </c:pt>
                <c:pt idx="7">
                  <c:v>5.0000000000000001E-4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5.0000000000000001E-4</c:v>
                </c:pt>
                <c:pt idx="14">
                  <c:v>5.0000000000000001E-4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40-4678-B811-CA0F41F09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46938640"/>
        <c:axId val="-1346912528"/>
      </c:lineChart>
      <c:catAx>
        <c:axId val="-1346907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23408"/>
        <c:crosses val="autoZero"/>
        <c:auto val="1"/>
        <c:lblAlgn val="ctr"/>
        <c:lblOffset val="100"/>
        <c:noMultiLvlLbl val="0"/>
      </c:catAx>
      <c:valAx>
        <c:axId val="-134692340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Reject Q'ty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07088"/>
        <c:crosses val="autoZero"/>
        <c:crossBetween val="between"/>
      </c:valAx>
      <c:catAx>
        <c:axId val="-1346938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46912528"/>
        <c:crosses val="autoZero"/>
        <c:auto val="1"/>
        <c:lblAlgn val="ctr"/>
        <c:lblOffset val="100"/>
        <c:noMultiLvlLbl val="0"/>
      </c:catAx>
      <c:valAx>
        <c:axId val="-134691252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46938640"/>
        <c:crosses val="max"/>
        <c:crossBetween val="between"/>
        <c:majorUnit val="2.0000000000000005E-3"/>
      </c:valAx>
    </c:plotArea>
    <c:legend>
      <c:legendPos val="r"/>
      <c:layout>
        <c:manualLayout>
          <c:xMode val="edge"/>
          <c:yMode val="edge"/>
          <c:x val="4.3910270412261095E-2"/>
          <c:y val="0.88283316698088787"/>
          <c:w val="0.90498692027880601"/>
          <c:h val="0.11716694461263358"/>
        </c:manualLayout>
      </c:layout>
      <c:overlay val="0"/>
      <c:txPr>
        <a:bodyPr/>
        <a:lstStyle/>
        <a:p>
          <a:pPr>
            <a:defRPr lang="en-US"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13" Type="http://schemas.openxmlformats.org/officeDocument/2006/relationships/chart" Target="../charts/chart39.xml"/><Relationship Id="rId18" Type="http://schemas.openxmlformats.org/officeDocument/2006/relationships/chart" Target="../charts/chart4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12" Type="http://schemas.openxmlformats.org/officeDocument/2006/relationships/chart" Target="../charts/chart38.xml"/><Relationship Id="rId17" Type="http://schemas.openxmlformats.org/officeDocument/2006/relationships/chart" Target="../charts/chart43.xml"/><Relationship Id="rId2" Type="http://schemas.openxmlformats.org/officeDocument/2006/relationships/chart" Target="../charts/chart28.xml"/><Relationship Id="rId16" Type="http://schemas.openxmlformats.org/officeDocument/2006/relationships/chart" Target="../charts/chart42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11" Type="http://schemas.openxmlformats.org/officeDocument/2006/relationships/chart" Target="../charts/chart37.xml"/><Relationship Id="rId5" Type="http://schemas.openxmlformats.org/officeDocument/2006/relationships/chart" Target="../charts/chart31.xml"/><Relationship Id="rId15" Type="http://schemas.openxmlformats.org/officeDocument/2006/relationships/chart" Target="../charts/chart4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Relationship Id="rId14" Type="http://schemas.openxmlformats.org/officeDocument/2006/relationships/chart" Target="../charts/chart4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13" Type="http://schemas.openxmlformats.org/officeDocument/2006/relationships/chart" Target="../charts/chart63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12" Type="http://schemas.openxmlformats.org/officeDocument/2006/relationships/chart" Target="../charts/chart62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Relationship Id="rId14" Type="http://schemas.openxmlformats.org/officeDocument/2006/relationships/chart" Target="../charts/chart6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13" Type="http://schemas.openxmlformats.org/officeDocument/2006/relationships/chart" Target="../charts/chart77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12" Type="http://schemas.openxmlformats.org/officeDocument/2006/relationships/chart" Target="../charts/chart76.xml"/><Relationship Id="rId2" Type="http://schemas.openxmlformats.org/officeDocument/2006/relationships/chart" Target="../charts/chart66.xml"/><Relationship Id="rId16" Type="http://schemas.openxmlformats.org/officeDocument/2006/relationships/chart" Target="../charts/chart80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5.xml"/><Relationship Id="rId5" Type="http://schemas.openxmlformats.org/officeDocument/2006/relationships/chart" Target="../charts/chart69.xml"/><Relationship Id="rId15" Type="http://schemas.openxmlformats.org/officeDocument/2006/relationships/chart" Target="../charts/chart79.xml"/><Relationship Id="rId10" Type="http://schemas.openxmlformats.org/officeDocument/2006/relationships/chart" Target="../charts/chart74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Relationship Id="rId14" Type="http://schemas.openxmlformats.org/officeDocument/2006/relationships/chart" Target="../charts/chart7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13" Type="http://schemas.openxmlformats.org/officeDocument/2006/relationships/chart" Target="../charts/chart93.xml"/><Relationship Id="rId18" Type="http://schemas.openxmlformats.org/officeDocument/2006/relationships/chart" Target="../charts/chart9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12" Type="http://schemas.openxmlformats.org/officeDocument/2006/relationships/chart" Target="../charts/chart92.xml"/><Relationship Id="rId17" Type="http://schemas.openxmlformats.org/officeDocument/2006/relationships/chart" Target="../charts/chart97.xml"/><Relationship Id="rId2" Type="http://schemas.openxmlformats.org/officeDocument/2006/relationships/chart" Target="../charts/chart82.xml"/><Relationship Id="rId16" Type="http://schemas.openxmlformats.org/officeDocument/2006/relationships/chart" Target="../charts/chart96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11" Type="http://schemas.openxmlformats.org/officeDocument/2006/relationships/chart" Target="../charts/chart91.xml"/><Relationship Id="rId5" Type="http://schemas.openxmlformats.org/officeDocument/2006/relationships/chart" Target="../charts/chart85.xml"/><Relationship Id="rId15" Type="http://schemas.openxmlformats.org/officeDocument/2006/relationships/chart" Target="../charts/chart95.xml"/><Relationship Id="rId10" Type="http://schemas.openxmlformats.org/officeDocument/2006/relationships/chart" Target="../charts/chart90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Relationship Id="rId14" Type="http://schemas.openxmlformats.org/officeDocument/2006/relationships/chart" Target="../charts/chart9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3" Type="http://schemas.openxmlformats.org/officeDocument/2006/relationships/chart" Target="../charts/chart107.xml"/><Relationship Id="rId7" Type="http://schemas.openxmlformats.org/officeDocument/2006/relationships/chart" Target="../charts/chart111.xml"/><Relationship Id="rId12" Type="http://schemas.openxmlformats.org/officeDocument/2006/relationships/chart" Target="../charts/chart116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6" Type="http://schemas.openxmlformats.org/officeDocument/2006/relationships/chart" Target="../charts/chart110.xml"/><Relationship Id="rId11" Type="http://schemas.openxmlformats.org/officeDocument/2006/relationships/chart" Target="../charts/chart115.xml"/><Relationship Id="rId5" Type="http://schemas.openxmlformats.org/officeDocument/2006/relationships/chart" Target="../charts/chart109.xml"/><Relationship Id="rId10" Type="http://schemas.openxmlformats.org/officeDocument/2006/relationships/chart" Target="../charts/chart114.xml"/><Relationship Id="rId4" Type="http://schemas.openxmlformats.org/officeDocument/2006/relationships/chart" Target="../charts/chart108.xml"/><Relationship Id="rId9" Type="http://schemas.openxmlformats.org/officeDocument/2006/relationships/chart" Target="../charts/chart11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5" Type="http://schemas.openxmlformats.org/officeDocument/2006/relationships/chart" Target="../charts/chart121.xml"/><Relationship Id="rId4" Type="http://schemas.openxmlformats.org/officeDocument/2006/relationships/chart" Target="../charts/chart1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117</xdr:col>
      <xdr:colOff>95249</xdr:colOff>
      <xdr:row>3</xdr:row>
      <xdr:rowOff>114300</xdr:rowOff>
    </xdr:from>
    <xdr:to>
      <xdr:col>147</xdr:col>
      <xdr:colOff>723899</xdr:colOff>
      <xdr:row>37</xdr:row>
      <xdr:rowOff>38100</xdr:rowOff>
    </xdr:to>
    <xdr:graphicFrame macro="">
      <xdr:nvGraphicFramePr>
        <xdr:cNvPr id="6078635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53</xdr:row>
      <xdr:rowOff>166687</xdr:rowOff>
    </xdr:from>
    <xdr:to>
      <xdr:col>116</xdr:col>
      <xdr:colOff>1000125</xdr:colOff>
      <xdr:row>87</xdr:row>
      <xdr:rowOff>80964</xdr:rowOff>
    </xdr:to>
    <xdr:graphicFrame macro="">
      <xdr:nvGraphicFramePr>
        <xdr:cNvPr id="6078635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116</xdr:col>
      <xdr:colOff>1119187</xdr:colOff>
      <xdr:row>53</xdr:row>
      <xdr:rowOff>166686</xdr:rowOff>
    </xdr:from>
    <xdr:to>
      <xdr:col>147</xdr:col>
      <xdr:colOff>819150</xdr:colOff>
      <xdr:row>87</xdr:row>
      <xdr:rowOff>57250</xdr:rowOff>
    </xdr:to>
    <xdr:graphicFrame macro="">
      <xdr:nvGraphicFramePr>
        <xdr:cNvPr id="6078635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116</xdr:col>
      <xdr:colOff>1119186</xdr:colOff>
      <xdr:row>94</xdr:row>
      <xdr:rowOff>152400</xdr:rowOff>
    </xdr:from>
    <xdr:to>
      <xdr:col>147</xdr:col>
      <xdr:colOff>809624</xdr:colOff>
      <xdr:row>128</xdr:row>
      <xdr:rowOff>114300</xdr:rowOff>
    </xdr:to>
    <xdr:graphicFrame macro="">
      <xdr:nvGraphicFramePr>
        <xdr:cNvPr id="6078636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117</xdr:col>
      <xdr:colOff>140618</xdr:colOff>
      <xdr:row>136</xdr:row>
      <xdr:rowOff>19050</xdr:rowOff>
    </xdr:from>
    <xdr:to>
      <xdr:col>147</xdr:col>
      <xdr:colOff>800100</xdr:colOff>
      <xdr:row>169</xdr:row>
      <xdr:rowOff>152400</xdr:rowOff>
    </xdr:to>
    <xdr:graphicFrame macro="">
      <xdr:nvGraphicFramePr>
        <xdr:cNvPr id="607863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</xdr:row>
      <xdr:rowOff>123825</xdr:rowOff>
    </xdr:from>
    <xdr:to>
      <xdr:col>116</xdr:col>
      <xdr:colOff>1047749</xdr:colOff>
      <xdr:row>37</xdr:row>
      <xdr:rowOff>66675</xdr:rowOff>
    </xdr:to>
    <xdr:graphicFrame macro="">
      <xdr:nvGraphicFramePr>
        <xdr:cNvPr id="60786362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57147</xdr:colOff>
      <xdr:row>94</xdr:row>
      <xdr:rowOff>152400</xdr:rowOff>
    </xdr:from>
    <xdr:to>
      <xdr:col>116</xdr:col>
      <xdr:colOff>904875</xdr:colOff>
      <xdr:row>128</xdr:row>
      <xdr:rowOff>114300</xdr:rowOff>
    </xdr:to>
    <xdr:graphicFrame macro="">
      <xdr:nvGraphicFramePr>
        <xdr:cNvPr id="6078636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42333</xdr:colOff>
      <xdr:row>136</xdr:row>
      <xdr:rowOff>42863</xdr:rowOff>
    </xdr:from>
    <xdr:to>
      <xdr:col>117</xdr:col>
      <xdr:colOff>105198</xdr:colOff>
      <xdr:row>169</xdr:row>
      <xdr:rowOff>171450</xdr:rowOff>
    </xdr:to>
    <xdr:graphicFrame macro="">
      <xdr:nvGraphicFramePr>
        <xdr:cNvPr id="6078636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109</xdr:col>
      <xdr:colOff>313267</xdr:colOff>
      <xdr:row>3</xdr:row>
      <xdr:rowOff>171447</xdr:rowOff>
    </xdr:from>
    <xdr:to>
      <xdr:col>115</xdr:col>
      <xdr:colOff>508000</xdr:colOff>
      <xdr:row>7</xdr:row>
      <xdr:rowOff>152400</xdr:rowOff>
    </xdr:to>
    <xdr:sp macro="" textlink="">
      <xdr:nvSpPr>
        <xdr:cNvPr id="10" name="TextBox 9">
          <a:extLst/>
        </xdr:cNvPr>
        <xdr:cNvSpPr txBox="1"/>
      </xdr:nvSpPr>
      <xdr:spPr>
        <a:xfrm>
          <a:off x="27592867" y="1847847"/>
          <a:ext cx="5242983" cy="742953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2800" b="1">
              <a:solidFill>
                <a:srgbClr val="FF0000"/>
              </a:solidFill>
            </a:rPr>
            <a:t>Control Target</a:t>
          </a:r>
          <a:r>
            <a:rPr lang="en-US" sz="2800" b="1" baseline="0">
              <a:solidFill>
                <a:srgbClr val="FF0000"/>
              </a:solidFill>
            </a:rPr>
            <a:t> = 0.05 %</a:t>
          </a:r>
          <a:endParaRPr lang="th-TH" sz="2800" b="1">
            <a:solidFill>
              <a:srgbClr val="FF0000"/>
            </a:solidFill>
          </a:endParaRPr>
        </a:p>
      </xdr:txBody>
    </xdr:sp>
    <xdr:clientData/>
  </xdr:twoCellAnchor>
  <xdr:twoCellAnchor>
    <xdr:from>
      <xdr:col>142</xdr:col>
      <xdr:colOff>285750</xdr:colOff>
      <xdr:row>4</xdr:row>
      <xdr:rowOff>23812</xdr:rowOff>
    </xdr:from>
    <xdr:to>
      <xdr:col>146</xdr:col>
      <xdr:colOff>71437</xdr:colOff>
      <xdr:row>6</xdr:row>
      <xdr:rowOff>166688</xdr:rowOff>
    </xdr:to>
    <xdr:sp macro="" textlink="">
      <xdr:nvSpPr>
        <xdr:cNvPr id="11" name="TextBox 10">
          <a:extLst/>
        </xdr:cNvPr>
        <xdr:cNvSpPr txBox="1"/>
      </xdr:nvSpPr>
      <xdr:spPr>
        <a:xfrm>
          <a:off x="43505438" y="1881187"/>
          <a:ext cx="3309937" cy="52387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</a:rPr>
            <a:t>Control Target</a:t>
          </a:r>
          <a:r>
            <a:rPr lang="en-US" sz="2400" b="1" baseline="0">
              <a:solidFill>
                <a:srgbClr val="FF0000"/>
              </a:solidFill>
            </a:rPr>
            <a:t> = 0.05 %</a:t>
          </a:r>
          <a:endParaRPr lang="th-TH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117</xdr:col>
      <xdr:colOff>138401</xdr:colOff>
      <xdr:row>178</xdr:row>
      <xdr:rowOff>19050</xdr:rowOff>
    </xdr:from>
    <xdr:to>
      <xdr:col>147</xdr:col>
      <xdr:colOff>742950</xdr:colOff>
      <xdr:row>211</xdr:row>
      <xdr:rowOff>152400</xdr:rowOff>
    </xdr:to>
    <xdr:graphicFrame macro="">
      <xdr:nvGraphicFramePr>
        <xdr:cNvPr id="6078636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178</xdr:row>
      <xdr:rowOff>19050</xdr:rowOff>
    </xdr:from>
    <xdr:to>
      <xdr:col>117</xdr:col>
      <xdr:colOff>62865</xdr:colOff>
      <xdr:row>211</xdr:row>
      <xdr:rowOff>152400</xdr:rowOff>
    </xdr:to>
    <xdr:graphicFrame macro="">
      <xdr:nvGraphicFramePr>
        <xdr:cNvPr id="6078636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21431</xdr:rowOff>
    </xdr:from>
    <xdr:to>
      <xdr:col>116</xdr:col>
      <xdr:colOff>440531</xdr:colOff>
      <xdr:row>20</xdr:row>
      <xdr:rowOff>108744</xdr:rowOff>
    </xdr:to>
    <xdr:graphicFrame macro="">
      <xdr:nvGraphicFramePr>
        <xdr:cNvPr id="5177810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117</xdr:col>
      <xdr:colOff>4762</xdr:colOff>
      <xdr:row>1</xdr:row>
      <xdr:rowOff>35719</xdr:rowOff>
    </xdr:from>
    <xdr:to>
      <xdr:col>147</xdr:col>
      <xdr:colOff>440532</xdr:colOff>
      <xdr:row>20</xdr:row>
      <xdr:rowOff>130969</xdr:rowOff>
    </xdr:to>
    <xdr:graphicFrame macro="">
      <xdr:nvGraphicFramePr>
        <xdr:cNvPr id="517781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105</xdr:col>
      <xdr:colOff>23811</xdr:colOff>
      <xdr:row>3</xdr:row>
      <xdr:rowOff>90487</xdr:rowOff>
    </xdr:from>
    <xdr:to>
      <xdr:col>135</xdr:col>
      <xdr:colOff>619124</xdr:colOff>
      <xdr:row>37</xdr:row>
      <xdr:rowOff>90487</xdr:rowOff>
    </xdr:to>
    <xdr:graphicFrame macro="">
      <xdr:nvGraphicFramePr>
        <xdr:cNvPr id="6260879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105</xdr:col>
      <xdr:colOff>23811</xdr:colOff>
      <xdr:row>52</xdr:row>
      <xdr:rowOff>142875</xdr:rowOff>
    </xdr:from>
    <xdr:to>
      <xdr:col>135</xdr:col>
      <xdr:colOff>547687</xdr:colOff>
      <xdr:row>87</xdr:row>
      <xdr:rowOff>114300</xdr:rowOff>
    </xdr:to>
    <xdr:graphicFrame macro="">
      <xdr:nvGraphicFramePr>
        <xdr:cNvPr id="6260879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105</xdr:col>
      <xdr:colOff>23811</xdr:colOff>
      <xdr:row>96</xdr:row>
      <xdr:rowOff>85725</xdr:rowOff>
    </xdr:from>
    <xdr:to>
      <xdr:col>135</xdr:col>
      <xdr:colOff>845814</xdr:colOff>
      <xdr:row>131</xdr:row>
      <xdr:rowOff>47625</xdr:rowOff>
    </xdr:to>
    <xdr:graphicFrame macro="">
      <xdr:nvGraphicFramePr>
        <xdr:cNvPr id="6260879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104</xdr:col>
      <xdr:colOff>1119187</xdr:colOff>
      <xdr:row>139</xdr:row>
      <xdr:rowOff>114300</xdr:rowOff>
    </xdr:from>
    <xdr:to>
      <xdr:col>135</xdr:col>
      <xdr:colOff>571499</xdr:colOff>
      <xdr:row>174</xdr:row>
      <xdr:rowOff>152400</xdr:rowOff>
    </xdr:to>
    <xdr:graphicFrame macro="">
      <xdr:nvGraphicFramePr>
        <xdr:cNvPr id="626087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</xdr:row>
      <xdr:rowOff>66675</xdr:rowOff>
    </xdr:from>
    <xdr:to>
      <xdr:col>104</xdr:col>
      <xdr:colOff>1095374</xdr:colOff>
      <xdr:row>37</xdr:row>
      <xdr:rowOff>85725</xdr:rowOff>
    </xdr:to>
    <xdr:graphicFrame macro="">
      <xdr:nvGraphicFramePr>
        <xdr:cNvPr id="6260879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52</xdr:row>
      <xdr:rowOff>142875</xdr:rowOff>
    </xdr:from>
    <xdr:to>
      <xdr:col>104</xdr:col>
      <xdr:colOff>1004887</xdr:colOff>
      <xdr:row>87</xdr:row>
      <xdr:rowOff>95250</xdr:rowOff>
    </xdr:to>
    <xdr:graphicFrame macro="">
      <xdr:nvGraphicFramePr>
        <xdr:cNvPr id="6260879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57148</xdr:colOff>
      <xdr:row>96</xdr:row>
      <xdr:rowOff>95250</xdr:rowOff>
    </xdr:from>
    <xdr:to>
      <xdr:col>104</xdr:col>
      <xdr:colOff>1095373</xdr:colOff>
      <xdr:row>131</xdr:row>
      <xdr:rowOff>114300</xdr:rowOff>
    </xdr:to>
    <xdr:graphicFrame macro="">
      <xdr:nvGraphicFramePr>
        <xdr:cNvPr id="6260879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139</xdr:row>
      <xdr:rowOff>95250</xdr:rowOff>
    </xdr:from>
    <xdr:to>
      <xdr:col>104</xdr:col>
      <xdr:colOff>1095374</xdr:colOff>
      <xdr:row>174</xdr:row>
      <xdr:rowOff>114300</xdr:rowOff>
    </xdr:to>
    <xdr:graphicFrame macro="">
      <xdr:nvGraphicFramePr>
        <xdr:cNvPr id="6260879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105</xdr:col>
      <xdr:colOff>0</xdr:colOff>
      <xdr:row>182</xdr:row>
      <xdr:rowOff>95250</xdr:rowOff>
    </xdr:from>
    <xdr:to>
      <xdr:col>135</xdr:col>
      <xdr:colOff>500063</xdr:colOff>
      <xdr:row>217</xdr:row>
      <xdr:rowOff>133350</xdr:rowOff>
    </xdr:to>
    <xdr:graphicFrame macro="">
      <xdr:nvGraphicFramePr>
        <xdr:cNvPr id="6260879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182</xdr:row>
      <xdr:rowOff>95250</xdr:rowOff>
    </xdr:from>
    <xdr:to>
      <xdr:col>104</xdr:col>
      <xdr:colOff>1047749</xdr:colOff>
      <xdr:row>217</xdr:row>
      <xdr:rowOff>114300</xdr:rowOff>
    </xdr:to>
    <xdr:graphicFrame macro="">
      <xdr:nvGraphicFramePr>
        <xdr:cNvPr id="62608800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28575</xdr:colOff>
      <xdr:row>3</xdr:row>
      <xdr:rowOff>114300</xdr:rowOff>
    </xdr:from>
    <xdr:to>
      <xdr:col>64</xdr:col>
      <xdr:colOff>628650</xdr:colOff>
      <xdr:row>37</xdr:row>
      <xdr:rowOff>38100</xdr:rowOff>
    </xdr:to>
    <xdr:graphicFrame macro="">
      <xdr:nvGraphicFramePr>
        <xdr:cNvPr id="5178351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123825</xdr:rowOff>
    </xdr:from>
    <xdr:to>
      <xdr:col>32</xdr:col>
      <xdr:colOff>885825</xdr:colOff>
      <xdr:row>37</xdr:row>
      <xdr:rowOff>66675</xdr:rowOff>
    </xdr:to>
    <xdr:graphicFrame macro="">
      <xdr:nvGraphicFramePr>
        <xdr:cNvPr id="5178351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396875</xdr:colOff>
      <xdr:row>4</xdr:row>
      <xdr:rowOff>52386</xdr:rowOff>
    </xdr:from>
    <xdr:to>
      <xdr:col>32</xdr:col>
      <xdr:colOff>271463</xdr:colOff>
      <xdr:row>7</xdr:row>
      <xdr:rowOff>23813</xdr:rowOff>
    </xdr:to>
    <xdr:sp macro="" textlink="">
      <xdr:nvSpPr>
        <xdr:cNvPr id="4" name="TextBox 3">
          <a:extLst/>
        </xdr:cNvPr>
        <xdr:cNvSpPr txBox="1"/>
      </xdr:nvSpPr>
      <xdr:spPr>
        <a:xfrm>
          <a:off x="11207750" y="1719261"/>
          <a:ext cx="3049588" cy="54292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2000" b="1">
              <a:solidFill>
                <a:srgbClr val="FF0000"/>
              </a:solidFill>
            </a:rPr>
            <a:t>Control Target</a:t>
          </a:r>
          <a:r>
            <a:rPr lang="en-US" sz="2000" b="1" baseline="0">
              <a:solidFill>
                <a:srgbClr val="FF0000"/>
              </a:solidFill>
            </a:rPr>
            <a:t> = 0.2 %</a:t>
          </a:r>
          <a:endParaRPr lang="th-TH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59</xdr:col>
      <xdr:colOff>285750</xdr:colOff>
      <xdr:row>4</xdr:row>
      <xdr:rowOff>23812</xdr:rowOff>
    </xdr:from>
    <xdr:to>
      <xdr:col>63</xdr:col>
      <xdr:colOff>71437</xdr:colOff>
      <xdr:row>6</xdr:row>
      <xdr:rowOff>47625</xdr:rowOff>
    </xdr:to>
    <xdr:sp macro="" textlink="">
      <xdr:nvSpPr>
        <xdr:cNvPr id="5" name="TextBox 4">
          <a:extLst/>
        </xdr:cNvPr>
        <xdr:cNvSpPr txBox="1"/>
      </xdr:nvSpPr>
      <xdr:spPr>
        <a:xfrm>
          <a:off x="46415325" y="1881187"/>
          <a:ext cx="3328987" cy="404813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2000" b="1">
              <a:solidFill>
                <a:srgbClr val="FF0000"/>
              </a:solidFill>
            </a:rPr>
            <a:t>Control Target</a:t>
          </a:r>
          <a:r>
            <a:rPr lang="en-US" sz="2000" b="1" baseline="0">
              <a:solidFill>
                <a:srgbClr val="FF0000"/>
              </a:solidFill>
            </a:rPr>
            <a:t> = 0.2 %</a:t>
          </a:r>
          <a:endParaRPr lang="th-TH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31</xdr:col>
      <xdr:colOff>123825</xdr:colOff>
      <xdr:row>54</xdr:row>
      <xdr:rowOff>66675</xdr:rowOff>
    </xdr:from>
    <xdr:to>
      <xdr:col>64</xdr:col>
      <xdr:colOff>733425</xdr:colOff>
      <xdr:row>89</xdr:row>
      <xdr:rowOff>66675</xdr:rowOff>
    </xdr:to>
    <xdr:graphicFrame macro="">
      <xdr:nvGraphicFramePr>
        <xdr:cNvPr id="5178351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54</xdr:row>
      <xdr:rowOff>66675</xdr:rowOff>
    </xdr:from>
    <xdr:to>
      <xdr:col>30</xdr:col>
      <xdr:colOff>952500</xdr:colOff>
      <xdr:row>89</xdr:row>
      <xdr:rowOff>85725</xdr:rowOff>
    </xdr:to>
    <xdr:graphicFrame macro="">
      <xdr:nvGraphicFramePr>
        <xdr:cNvPr id="51783520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169</xdr:row>
      <xdr:rowOff>9525</xdr:rowOff>
    </xdr:from>
    <xdr:to>
      <xdr:col>104</xdr:col>
      <xdr:colOff>571499</xdr:colOff>
      <xdr:row>184</xdr:row>
      <xdr:rowOff>104775</xdr:rowOff>
    </xdr:to>
    <xdr:graphicFrame macro="">
      <xdr:nvGraphicFramePr>
        <xdr:cNvPr id="2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105</xdr:col>
      <xdr:colOff>11905</xdr:colOff>
      <xdr:row>169</xdr:row>
      <xdr:rowOff>0</xdr:rowOff>
    </xdr:from>
    <xdr:to>
      <xdr:col>136</xdr:col>
      <xdr:colOff>35719</xdr:colOff>
      <xdr:row>184</xdr:row>
      <xdr:rowOff>95250</xdr:rowOff>
    </xdr:to>
    <xdr:graphicFrame macro="">
      <xdr:nvGraphicFramePr>
        <xdr:cNvPr id="2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196</xdr:row>
      <xdr:rowOff>221192</xdr:rowOff>
    </xdr:from>
    <xdr:to>
      <xdr:col>104</xdr:col>
      <xdr:colOff>450056</xdr:colOff>
      <xdr:row>212</xdr:row>
      <xdr:rowOff>94192</xdr:rowOff>
    </xdr:to>
    <xdr:graphicFrame macro="">
      <xdr:nvGraphicFramePr>
        <xdr:cNvPr id="28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105</xdr:col>
      <xdr:colOff>2381</xdr:colOff>
      <xdr:row>197</xdr:row>
      <xdr:rowOff>0</xdr:rowOff>
    </xdr:from>
    <xdr:to>
      <xdr:col>135</xdr:col>
      <xdr:colOff>381000</xdr:colOff>
      <xdr:row>212</xdr:row>
      <xdr:rowOff>95250</xdr:rowOff>
    </xdr:to>
    <xdr:graphicFrame macro="">
      <xdr:nvGraphicFramePr>
        <xdr:cNvPr id="2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33073</xdr:colOff>
      <xdr:row>57</xdr:row>
      <xdr:rowOff>178594</xdr:rowOff>
    </xdr:from>
    <xdr:to>
      <xdr:col>104</xdr:col>
      <xdr:colOff>445822</xdr:colOff>
      <xdr:row>72</xdr:row>
      <xdr:rowOff>83344</xdr:rowOff>
    </xdr:to>
    <xdr:graphicFrame macro="">
      <xdr:nvGraphicFramePr>
        <xdr:cNvPr id="32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105</xdr:col>
      <xdr:colOff>42180</xdr:colOff>
      <xdr:row>57</xdr:row>
      <xdr:rowOff>202407</xdr:rowOff>
    </xdr:from>
    <xdr:to>
      <xdr:col>135</xdr:col>
      <xdr:colOff>404812</xdr:colOff>
      <xdr:row>72</xdr:row>
      <xdr:rowOff>59533</xdr:rowOff>
    </xdr:to>
    <xdr:graphicFrame macro="">
      <xdr:nvGraphicFramePr>
        <xdr:cNvPr id="33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</xdr:colOff>
      <xdr:row>140</xdr:row>
      <xdr:rowOff>295275</xdr:rowOff>
    </xdr:from>
    <xdr:to>
      <xdr:col>104</xdr:col>
      <xdr:colOff>559594</xdr:colOff>
      <xdr:row>156</xdr:row>
      <xdr:rowOff>45244</xdr:rowOff>
    </xdr:to>
    <xdr:graphicFrame macro="">
      <xdr:nvGraphicFramePr>
        <xdr:cNvPr id="34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105</xdr:col>
      <xdr:colOff>11906</xdr:colOff>
      <xdr:row>141</xdr:row>
      <xdr:rowOff>3742</xdr:rowOff>
    </xdr:from>
    <xdr:to>
      <xdr:col>135</xdr:col>
      <xdr:colOff>428624</xdr:colOff>
      <xdr:row>156</xdr:row>
      <xdr:rowOff>47625</xdr:rowOff>
    </xdr:to>
    <xdr:graphicFrame macro="">
      <xdr:nvGraphicFramePr>
        <xdr:cNvPr id="3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0</xdr:row>
      <xdr:rowOff>330994</xdr:rowOff>
    </xdr:from>
    <xdr:to>
      <xdr:col>104</xdr:col>
      <xdr:colOff>530678</xdr:colOff>
      <xdr:row>16</xdr:row>
      <xdr:rowOff>80963</xdr:rowOff>
    </xdr:to>
    <xdr:graphicFrame macro="">
      <xdr:nvGraphicFramePr>
        <xdr:cNvPr id="40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105</xdr:col>
      <xdr:colOff>54428</xdr:colOff>
      <xdr:row>0</xdr:row>
      <xdr:rowOff>321469</xdr:rowOff>
    </xdr:from>
    <xdr:to>
      <xdr:col>136</xdr:col>
      <xdr:colOff>11906</xdr:colOff>
      <xdr:row>16</xdr:row>
      <xdr:rowOff>71438</xdr:rowOff>
    </xdr:to>
    <xdr:graphicFrame macro="">
      <xdr:nvGraphicFramePr>
        <xdr:cNvPr id="41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19050</xdr:colOff>
      <xdr:row>29</xdr:row>
      <xdr:rowOff>9525</xdr:rowOff>
    </xdr:from>
    <xdr:to>
      <xdr:col>104</xdr:col>
      <xdr:colOff>517072</xdr:colOff>
      <xdr:row>44</xdr:row>
      <xdr:rowOff>104775</xdr:rowOff>
    </xdr:to>
    <xdr:graphicFrame macro="">
      <xdr:nvGraphicFramePr>
        <xdr:cNvPr id="4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105</xdr:col>
      <xdr:colOff>13608</xdr:colOff>
      <xdr:row>29</xdr:row>
      <xdr:rowOff>0</xdr:rowOff>
    </xdr:from>
    <xdr:to>
      <xdr:col>136</xdr:col>
      <xdr:colOff>0</xdr:colOff>
      <xdr:row>44</xdr:row>
      <xdr:rowOff>95250</xdr:rowOff>
    </xdr:to>
    <xdr:graphicFrame macro="">
      <xdr:nvGraphicFramePr>
        <xdr:cNvPr id="4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104</xdr:col>
      <xdr:colOff>2382</xdr:colOff>
      <xdr:row>85</xdr:row>
      <xdr:rowOff>0</xdr:rowOff>
    </xdr:from>
    <xdr:to>
      <xdr:col>134</xdr:col>
      <xdr:colOff>12696</xdr:colOff>
      <xdr:row>100</xdr:row>
      <xdr:rowOff>95250</xdr:rowOff>
    </xdr:to>
    <xdr:graphicFrame macro="">
      <xdr:nvGraphicFramePr>
        <xdr:cNvPr id="4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85</xdr:row>
      <xdr:rowOff>9525</xdr:rowOff>
    </xdr:from>
    <xdr:to>
      <xdr:col>104</xdr:col>
      <xdr:colOff>428625</xdr:colOff>
      <xdr:row>100</xdr:row>
      <xdr:rowOff>104775</xdr:rowOff>
    </xdr:to>
    <xdr:graphicFrame macro="">
      <xdr:nvGraphicFramePr>
        <xdr:cNvPr id="43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105</xdr:col>
      <xdr:colOff>5291</xdr:colOff>
      <xdr:row>84</xdr:row>
      <xdr:rowOff>345280</xdr:rowOff>
    </xdr:from>
    <xdr:to>
      <xdr:col>135</xdr:col>
      <xdr:colOff>428624</xdr:colOff>
      <xdr:row>100</xdr:row>
      <xdr:rowOff>82020</xdr:rowOff>
    </xdr:to>
    <xdr:graphicFrame macro="">
      <xdr:nvGraphicFramePr>
        <xdr:cNvPr id="46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104</xdr:col>
      <xdr:colOff>2382</xdr:colOff>
      <xdr:row>113</xdr:row>
      <xdr:rowOff>0</xdr:rowOff>
    </xdr:from>
    <xdr:to>
      <xdr:col>134</xdr:col>
      <xdr:colOff>12696</xdr:colOff>
      <xdr:row>128</xdr:row>
      <xdr:rowOff>95250</xdr:rowOff>
    </xdr:to>
    <xdr:graphicFrame macro="">
      <xdr:nvGraphicFramePr>
        <xdr:cNvPr id="4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113</xdr:row>
      <xdr:rowOff>9525</xdr:rowOff>
    </xdr:from>
    <xdr:to>
      <xdr:col>104</xdr:col>
      <xdr:colOff>345281</xdr:colOff>
      <xdr:row>128</xdr:row>
      <xdr:rowOff>104775</xdr:rowOff>
    </xdr:to>
    <xdr:graphicFrame macro="">
      <xdr:nvGraphicFramePr>
        <xdr:cNvPr id="4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104</xdr:col>
      <xdr:colOff>404812</xdr:colOff>
      <xdr:row>113</xdr:row>
      <xdr:rowOff>11907</xdr:rowOff>
    </xdr:from>
    <xdr:to>
      <xdr:col>135</xdr:col>
      <xdr:colOff>404812</xdr:colOff>
      <xdr:row>128</xdr:row>
      <xdr:rowOff>107157</xdr:rowOff>
    </xdr:to>
    <xdr:graphicFrame macro="">
      <xdr:nvGraphicFramePr>
        <xdr:cNvPr id="49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19047</xdr:colOff>
      <xdr:row>2</xdr:row>
      <xdr:rowOff>9525</xdr:rowOff>
    </xdr:from>
    <xdr:to>
      <xdr:col>104</xdr:col>
      <xdr:colOff>11906</xdr:colOff>
      <xdr:row>17</xdr:row>
      <xdr:rowOff>104775</xdr:rowOff>
    </xdr:to>
    <xdr:graphicFrame macro="">
      <xdr:nvGraphicFramePr>
        <xdr:cNvPr id="5958447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104</xdr:col>
      <xdr:colOff>59533</xdr:colOff>
      <xdr:row>2</xdr:row>
      <xdr:rowOff>23812</xdr:rowOff>
    </xdr:from>
    <xdr:to>
      <xdr:col>134</xdr:col>
      <xdr:colOff>428626</xdr:colOff>
      <xdr:row>17</xdr:row>
      <xdr:rowOff>119062</xdr:rowOff>
    </xdr:to>
    <xdr:graphicFrame macro="">
      <xdr:nvGraphicFramePr>
        <xdr:cNvPr id="5958447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57</xdr:row>
      <xdr:rowOff>330994</xdr:rowOff>
    </xdr:from>
    <xdr:to>
      <xdr:col>103</xdr:col>
      <xdr:colOff>416717</xdr:colOff>
      <xdr:row>73</xdr:row>
      <xdr:rowOff>80963</xdr:rowOff>
    </xdr:to>
    <xdr:graphicFrame macro="">
      <xdr:nvGraphicFramePr>
        <xdr:cNvPr id="5958447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104</xdr:col>
      <xdr:colOff>0</xdr:colOff>
      <xdr:row>57</xdr:row>
      <xdr:rowOff>333375</xdr:rowOff>
    </xdr:from>
    <xdr:to>
      <xdr:col>135</xdr:col>
      <xdr:colOff>11906</xdr:colOff>
      <xdr:row>73</xdr:row>
      <xdr:rowOff>83344</xdr:rowOff>
    </xdr:to>
    <xdr:graphicFrame macro="">
      <xdr:nvGraphicFramePr>
        <xdr:cNvPr id="59584480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19047</xdr:colOff>
      <xdr:row>30</xdr:row>
      <xdr:rowOff>9525</xdr:rowOff>
    </xdr:from>
    <xdr:to>
      <xdr:col>104</xdr:col>
      <xdr:colOff>107156</xdr:colOff>
      <xdr:row>45</xdr:row>
      <xdr:rowOff>104775</xdr:rowOff>
    </xdr:to>
    <xdr:graphicFrame macro="">
      <xdr:nvGraphicFramePr>
        <xdr:cNvPr id="1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104</xdr:col>
      <xdr:colOff>107157</xdr:colOff>
      <xdr:row>30</xdr:row>
      <xdr:rowOff>11906</xdr:rowOff>
    </xdr:from>
    <xdr:to>
      <xdr:col>134</xdr:col>
      <xdr:colOff>428625</xdr:colOff>
      <xdr:row>45</xdr:row>
      <xdr:rowOff>107156</xdr:rowOff>
    </xdr:to>
    <xdr:graphicFrame macro="">
      <xdr:nvGraphicFramePr>
        <xdr:cNvPr id="1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45245</xdr:rowOff>
    </xdr:from>
    <xdr:to>
      <xdr:col>103</xdr:col>
      <xdr:colOff>416719</xdr:colOff>
      <xdr:row>16</xdr:row>
      <xdr:rowOff>140495</xdr:rowOff>
    </xdr:to>
    <xdr:graphicFrame macro="">
      <xdr:nvGraphicFramePr>
        <xdr:cNvPr id="5955374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103</xdr:col>
      <xdr:colOff>440531</xdr:colOff>
      <xdr:row>1</xdr:row>
      <xdr:rowOff>39688</xdr:rowOff>
    </xdr:from>
    <xdr:to>
      <xdr:col>135</xdr:col>
      <xdr:colOff>11905</xdr:colOff>
      <xdr:row>16</xdr:row>
      <xdr:rowOff>134938</xdr:rowOff>
    </xdr:to>
    <xdr:graphicFrame macro="">
      <xdr:nvGraphicFramePr>
        <xdr:cNvPr id="5955374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19045</xdr:colOff>
      <xdr:row>29</xdr:row>
      <xdr:rowOff>9525</xdr:rowOff>
    </xdr:from>
    <xdr:to>
      <xdr:col>104</xdr:col>
      <xdr:colOff>35719</xdr:colOff>
      <xdr:row>44</xdr:row>
      <xdr:rowOff>104775</xdr:rowOff>
    </xdr:to>
    <xdr:graphicFrame macro="">
      <xdr:nvGraphicFramePr>
        <xdr:cNvPr id="5955375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104</xdr:col>
      <xdr:colOff>71438</xdr:colOff>
      <xdr:row>29</xdr:row>
      <xdr:rowOff>11906</xdr:rowOff>
    </xdr:from>
    <xdr:to>
      <xdr:col>134</xdr:col>
      <xdr:colOff>446879</xdr:colOff>
      <xdr:row>44</xdr:row>
      <xdr:rowOff>107156</xdr:rowOff>
    </xdr:to>
    <xdr:graphicFrame macro="">
      <xdr:nvGraphicFramePr>
        <xdr:cNvPr id="5955375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19044</xdr:colOff>
      <xdr:row>57</xdr:row>
      <xdr:rowOff>9525</xdr:rowOff>
    </xdr:from>
    <xdr:to>
      <xdr:col>104</xdr:col>
      <xdr:colOff>59531</xdr:colOff>
      <xdr:row>72</xdr:row>
      <xdr:rowOff>104775</xdr:rowOff>
    </xdr:to>
    <xdr:graphicFrame macro="">
      <xdr:nvGraphicFramePr>
        <xdr:cNvPr id="5955375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104</xdr:col>
      <xdr:colOff>11906</xdr:colOff>
      <xdr:row>57</xdr:row>
      <xdr:rowOff>28576</xdr:rowOff>
    </xdr:from>
    <xdr:to>
      <xdr:col>134</xdr:col>
      <xdr:colOff>428624</xdr:colOff>
      <xdr:row>72</xdr:row>
      <xdr:rowOff>123826</xdr:rowOff>
    </xdr:to>
    <xdr:graphicFrame macro="">
      <xdr:nvGraphicFramePr>
        <xdr:cNvPr id="5955375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19046</xdr:colOff>
      <xdr:row>85</xdr:row>
      <xdr:rowOff>9525</xdr:rowOff>
    </xdr:from>
    <xdr:to>
      <xdr:col>104</xdr:col>
      <xdr:colOff>11906</xdr:colOff>
      <xdr:row>100</xdr:row>
      <xdr:rowOff>104775</xdr:rowOff>
    </xdr:to>
    <xdr:graphicFrame macro="">
      <xdr:nvGraphicFramePr>
        <xdr:cNvPr id="5955375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104</xdr:col>
      <xdr:colOff>47626</xdr:colOff>
      <xdr:row>85</xdr:row>
      <xdr:rowOff>47624</xdr:rowOff>
    </xdr:from>
    <xdr:to>
      <xdr:col>135</xdr:col>
      <xdr:colOff>793</xdr:colOff>
      <xdr:row>100</xdr:row>
      <xdr:rowOff>142874</xdr:rowOff>
    </xdr:to>
    <xdr:graphicFrame macro="">
      <xdr:nvGraphicFramePr>
        <xdr:cNvPr id="5955375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19045</xdr:colOff>
      <xdr:row>113</xdr:row>
      <xdr:rowOff>9525</xdr:rowOff>
    </xdr:from>
    <xdr:to>
      <xdr:col>104</xdr:col>
      <xdr:colOff>95250</xdr:colOff>
      <xdr:row>128</xdr:row>
      <xdr:rowOff>104775</xdr:rowOff>
    </xdr:to>
    <xdr:graphicFrame macro="">
      <xdr:nvGraphicFramePr>
        <xdr:cNvPr id="5955375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104</xdr:col>
      <xdr:colOff>83345</xdr:colOff>
      <xdr:row>113</xdr:row>
      <xdr:rowOff>35721</xdr:rowOff>
    </xdr:from>
    <xdr:to>
      <xdr:col>134</xdr:col>
      <xdr:colOff>419101</xdr:colOff>
      <xdr:row>128</xdr:row>
      <xdr:rowOff>130971</xdr:rowOff>
    </xdr:to>
    <xdr:graphicFrame macro="">
      <xdr:nvGraphicFramePr>
        <xdr:cNvPr id="5955375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54764</xdr:colOff>
      <xdr:row>169</xdr:row>
      <xdr:rowOff>9525</xdr:rowOff>
    </xdr:from>
    <xdr:to>
      <xdr:col>104</xdr:col>
      <xdr:colOff>23813</xdr:colOff>
      <xdr:row>184</xdr:row>
      <xdr:rowOff>104775</xdr:rowOff>
    </xdr:to>
    <xdr:graphicFrame macro="">
      <xdr:nvGraphicFramePr>
        <xdr:cNvPr id="5955375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104</xdr:col>
      <xdr:colOff>0</xdr:colOff>
      <xdr:row>169</xdr:row>
      <xdr:rowOff>11906</xdr:rowOff>
    </xdr:from>
    <xdr:to>
      <xdr:col>134</xdr:col>
      <xdr:colOff>433388</xdr:colOff>
      <xdr:row>184</xdr:row>
      <xdr:rowOff>107156</xdr:rowOff>
    </xdr:to>
    <xdr:graphicFrame macro="">
      <xdr:nvGraphicFramePr>
        <xdr:cNvPr id="59553760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19044</xdr:colOff>
      <xdr:row>141</xdr:row>
      <xdr:rowOff>9525</xdr:rowOff>
    </xdr:from>
    <xdr:to>
      <xdr:col>103</xdr:col>
      <xdr:colOff>392906</xdr:colOff>
      <xdr:row>156</xdr:row>
      <xdr:rowOff>104775</xdr:rowOff>
    </xdr:to>
    <xdr:graphicFrame macro="">
      <xdr:nvGraphicFramePr>
        <xdr:cNvPr id="1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104</xdr:col>
      <xdr:colOff>0</xdr:colOff>
      <xdr:row>141</xdr:row>
      <xdr:rowOff>35719</xdr:rowOff>
    </xdr:from>
    <xdr:to>
      <xdr:col>134</xdr:col>
      <xdr:colOff>407986</xdr:colOff>
      <xdr:row>156</xdr:row>
      <xdr:rowOff>130969</xdr:rowOff>
    </xdr:to>
    <xdr:graphicFrame macro="">
      <xdr:nvGraphicFramePr>
        <xdr:cNvPr id="1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102</xdr:col>
      <xdr:colOff>0</xdr:colOff>
      <xdr:row>1</xdr:row>
      <xdr:rowOff>11906</xdr:rowOff>
    </xdr:from>
    <xdr:to>
      <xdr:col>132</xdr:col>
      <xdr:colOff>381000</xdr:colOff>
      <xdr:row>16</xdr:row>
      <xdr:rowOff>107156</xdr:rowOff>
    </xdr:to>
    <xdr:graphicFrame macro="">
      <xdr:nvGraphicFramePr>
        <xdr:cNvPr id="608815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102</xdr:col>
      <xdr:colOff>142874</xdr:colOff>
      <xdr:row>29</xdr:row>
      <xdr:rowOff>23813</xdr:rowOff>
    </xdr:from>
    <xdr:to>
      <xdr:col>132</xdr:col>
      <xdr:colOff>452436</xdr:colOff>
      <xdr:row>44</xdr:row>
      <xdr:rowOff>119063</xdr:rowOff>
    </xdr:to>
    <xdr:graphicFrame macro="">
      <xdr:nvGraphicFramePr>
        <xdr:cNvPr id="608815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196</xdr:row>
      <xdr:rowOff>342899</xdr:rowOff>
    </xdr:from>
    <xdr:to>
      <xdr:col>102</xdr:col>
      <xdr:colOff>47625</xdr:colOff>
      <xdr:row>212</xdr:row>
      <xdr:rowOff>92868</xdr:rowOff>
    </xdr:to>
    <xdr:graphicFrame macro="">
      <xdr:nvGraphicFramePr>
        <xdr:cNvPr id="6088159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102</xdr:col>
      <xdr:colOff>71435</xdr:colOff>
      <xdr:row>196</xdr:row>
      <xdr:rowOff>345280</xdr:rowOff>
    </xdr:from>
    <xdr:to>
      <xdr:col>132</xdr:col>
      <xdr:colOff>440530</xdr:colOff>
      <xdr:row>212</xdr:row>
      <xdr:rowOff>95248</xdr:rowOff>
    </xdr:to>
    <xdr:graphicFrame macro="">
      <xdr:nvGraphicFramePr>
        <xdr:cNvPr id="60881596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102</xdr:col>
      <xdr:colOff>119062</xdr:colOff>
      <xdr:row>85</xdr:row>
      <xdr:rowOff>26195</xdr:rowOff>
    </xdr:from>
    <xdr:to>
      <xdr:col>133</xdr:col>
      <xdr:colOff>11905</xdr:colOff>
      <xdr:row>100</xdr:row>
      <xdr:rowOff>123826</xdr:rowOff>
    </xdr:to>
    <xdr:graphicFrame macro="">
      <xdr:nvGraphicFramePr>
        <xdr:cNvPr id="6088159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11907</xdr:colOff>
      <xdr:row>141</xdr:row>
      <xdr:rowOff>1</xdr:rowOff>
    </xdr:from>
    <xdr:to>
      <xdr:col>132</xdr:col>
      <xdr:colOff>428626</xdr:colOff>
      <xdr:row>156</xdr:row>
      <xdr:rowOff>95251</xdr:rowOff>
    </xdr:to>
    <xdr:graphicFrame macro="">
      <xdr:nvGraphicFramePr>
        <xdr:cNvPr id="6088160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168</xdr:row>
      <xdr:rowOff>333375</xdr:rowOff>
    </xdr:from>
    <xdr:to>
      <xdr:col>101</xdr:col>
      <xdr:colOff>404812</xdr:colOff>
      <xdr:row>184</xdr:row>
      <xdr:rowOff>85725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102</xdr:col>
      <xdr:colOff>0</xdr:colOff>
      <xdr:row>169</xdr:row>
      <xdr:rowOff>11906</xdr:rowOff>
    </xdr:from>
    <xdr:to>
      <xdr:col>133</xdr:col>
      <xdr:colOff>0</xdr:colOff>
      <xdr:row>184</xdr:row>
      <xdr:rowOff>107156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23811</xdr:colOff>
      <xdr:row>85</xdr:row>
      <xdr:rowOff>23813</xdr:rowOff>
    </xdr:from>
    <xdr:to>
      <xdr:col>102</xdr:col>
      <xdr:colOff>83344</xdr:colOff>
      <xdr:row>100</xdr:row>
      <xdr:rowOff>119063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59530</xdr:colOff>
      <xdr:row>29</xdr:row>
      <xdr:rowOff>11905</xdr:rowOff>
    </xdr:from>
    <xdr:to>
      <xdr:col>102</xdr:col>
      <xdr:colOff>142874</xdr:colOff>
      <xdr:row>44</xdr:row>
      <xdr:rowOff>107156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141</xdr:row>
      <xdr:rowOff>0</xdr:rowOff>
    </xdr:from>
    <xdr:to>
      <xdr:col>101</xdr:col>
      <xdr:colOff>428624</xdr:colOff>
      <xdr:row>156</xdr:row>
      <xdr:rowOff>97631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102</xdr:col>
      <xdr:colOff>35720</xdr:colOff>
      <xdr:row>113</xdr:row>
      <xdr:rowOff>35718</xdr:rowOff>
    </xdr:from>
    <xdr:to>
      <xdr:col>132</xdr:col>
      <xdr:colOff>452439</xdr:colOff>
      <xdr:row>128</xdr:row>
      <xdr:rowOff>130969</xdr:rowOff>
    </xdr:to>
    <xdr:graphicFrame macro="">
      <xdr:nvGraphicFramePr>
        <xdr:cNvPr id="1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113</xdr:row>
      <xdr:rowOff>35719</xdr:rowOff>
    </xdr:from>
    <xdr:to>
      <xdr:col>102</xdr:col>
      <xdr:colOff>11905</xdr:colOff>
      <xdr:row>128</xdr:row>
      <xdr:rowOff>133350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102</xdr:col>
      <xdr:colOff>7143</xdr:colOff>
      <xdr:row>57</xdr:row>
      <xdr:rowOff>11906</xdr:rowOff>
    </xdr:from>
    <xdr:to>
      <xdr:col>132</xdr:col>
      <xdr:colOff>428624</xdr:colOff>
      <xdr:row>72</xdr:row>
      <xdr:rowOff>107156</xdr:rowOff>
    </xdr:to>
    <xdr:graphicFrame macro="">
      <xdr:nvGraphicFramePr>
        <xdr:cNvPr id="1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57</xdr:row>
      <xdr:rowOff>0</xdr:rowOff>
    </xdr:from>
    <xdr:to>
      <xdr:col>102</xdr:col>
      <xdr:colOff>0</xdr:colOff>
      <xdr:row>72</xdr:row>
      <xdr:rowOff>95251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102</xdr:col>
      <xdr:colOff>83344</xdr:colOff>
      <xdr:row>16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35719</xdr:rowOff>
    </xdr:from>
    <xdr:to>
      <xdr:col>96</xdr:col>
      <xdr:colOff>35717</xdr:colOff>
      <xdr:row>16</xdr:row>
      <xdr:rowOff>130969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96</xdr:col>
      <xdr:colOff>59530</xdr:colOff>
      <xdr:row>1</xdr:row>
      <xdr:rowOff>35718</xdr:rowOff>
    </xdr:from>
    <xdr:to>
      <xdr:col>127</xdr:col>
      <xdr:colOff>217714</xdr:colOff>
      <xdr:row>16</xdr:row>
      <xdr:rowOff>130968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19048</xdr:colOff>
      <xdr:row>29</xdr:row>
      <xdr:rowOff>9525</xdr:rowOff>
    </xdr:from>
    <xdr:to>
      <xdr:col>101</xdr:col>
      <xdr:colOff>500062</xdr:colOff>
      <xdr:row>44</xdr:row>
      <xdr:rowOff>104775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101</xdr:col>
      <xdr:colOff>523876</xdr:colOff>
      <xdr:row>29</xdr:row>
      <xdr:rowOff>11904</xdr:rowOff>
    </xdr:from>
    <xdr:to>
      <xdr:col>132</xdr:col>
      <xdr:colOff>428625</xdr:colOff>
      <xdr:row>44</xdr:row>
      <xdr:rowOff>107154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228</xdr:row>
      <xdr:rowOff>342899</xdr:rowOff>
    </xdr:from>
    <xdr:to>
      <xdr:col>102</xdr:col>
      <xdr:colOff>11906</xdr:colOff>
      <xdr:row>244</xdr:row>
      <xdr:rowOff>92868</xdr:rowOff>
    </xdr:to>
    <xdr:graphicFrame macro="">
      <xdr:nvGraphicFramePr>
        <xdr:cNvPr id="16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11906</xdr:colOff>
      <xdr:row>228</xdr:row>
      <xdr:rowOff>345280</xdr:rowOff>
    </xdr:from>
    <xdr:to>
      <xdr:col>133</xdr:col>
      <xdr:colOff>-1</xdr:colOff>
      <xdr:row>244</xdr:row>
      <xdr:rowOff>95249</xdr:rowOff>
    </xdr:to>
    <xdr:graphicFrame macro="">
      <xdr:nvGraphicFramePr>
        <xdr:cNvPr id="17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57</xdr:row>
      <xdr:rowOff>59531</xdr:rowOff>
    </xdr:from>
    <xdr:to>
      <xdr:col>101</xdr:col>
      <xdr:colOff>511969</xdr:colOff>
      <xdr:row>72</xdr:row>
      <xdr:rowOff>154782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101</xdr:col>
      <xdr:colOff>523875</xdr:colOff>
      <xdr:row>57</xdr:row>
      <xdr:rowOff>38100</xdr:rowOff>
    </xdr:from>
    <xdr:to>
      <xdr:col>132</xdr:col>
      <xdr:colOff>440529</xdr:colOff>
      <xdr:row>72</xdr:row>
      <xdr:rowOff>133351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40819</xdr:colOff>
      <xdr:row>85</xdr:row>
      <xdr:rowOff>13607</xdr:rowOff>
    </xdr:from>
    <xdr:to>
      <xdr:col>101</xdr:col>
      <xdr:colOff>500062</xdr:colOff>
      <xdr:row>100</xdr:row>
      <xdr:rowOff>108857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101</xdr:col>
      <xdr:colOff>523874</xdr:colOff>
      <xdr:row>85</xdr:row>
      <xdr:rowOff>14288</xdr:rowOff>
    </xdr:from>
    <xdr:to>
      <xdr:col>132</xdr:col>
      <xdr:colOff>452439</xdr:colOff>
      <xdr:row>100</xdr:row>
      <xdr:rowOff>109538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113</xdr:row>
      <xdr:rowOff>0</xdr:rowOff>
    </xdr:from>
    <xdr:to>
      <xdr:col>101</xdr:col>
      <xdr:colOff>488156</xdr:colOff>
      <xdr:row>128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101</xdr:col>
      <xdr:colOff>488156</xdr:colOff>
      <xdr:row>113</xdr:row>
      <xdr:rowOff>2380</xdr:rowOff>
    </xdr:from>
    <xdr:to>
      <xdr:col>133</xdr:col>
      <xdr:colOff>11905</xdr:colOff>
      <xdr:row>128</xdr:row>
      <xdr:rowOff>97631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142</xdr:row>
      <xdr:rowOff>0</xdr:rowOff>
    </xdr:from>
    <xdr:to>
      <xdr:col>101</xdr:col>
      <xdr:colOff>500062</xdr:colOff>
      <xdr:row>157</xdr:row>
      <xdr:rowOff>95250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101</xdr:col>
      <xdr:colOff>511969</xdr:colOff>
      <xdr:row>141</xdr:row>
      <xdr:rowOff>323851</xdr:rowOff>
    </xdr:from>
    <xdr:to>
      <xdr:col>132</xdr:col>
      <xdr:colOff>416718</xdr:colOff>
      <xdr:row>157</xdr:row>
      <xdr:rowOff>73820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171</xdr:row>
      <xdr:rowOff>0</xdr:rowOff>
    </xdr:from>
    <xdr:to>
      <xdr:col>102</xdr:col>
      <xdr:colOff>11906</xdr:colOff>
      <xdr:row>186</xdr:row>
      <xdr:rowOff>95250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102</xdr:col>
      <xdr:colOff>0</xdr:colOff>
      <xdr:row>171</xdr:row>
      <xdr:rowOff>2382</xdr:rowOff>
    </xdr:from>
    <xdr:to>
      <xdr:col>132</xdr:col>
      <xdr:colOff>452436</xdr:colOff>
      <xdr:row>186</xdr:row>
      <xdr:rowOff>97632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102</xdr:col>
      <xdr:colOff>59530</xdr:colOff>
      <xdr:row>215</xdr:row>
      <xdr:rowOff>95250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102</xdr:col>
      <xdr:colOff>35718</xdr:colOff>
      <xdr:row>200</xdr:row>
      <xdr:rowOff>26193</xdr:rowOff>
    </xdr:from>
    <xdr:to>
      <xdr:col>133</xdr:col>
      <xdr:colOff>11905</xdr:colOff>
      <xdr:row>215</xdr:row>
      <xdr:rowOff>121443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59529</xdr:colOff>
      <xdr:row>2</xdr:row>
      <xdr:rowOff>9525</xdr:rowOff>
    </xdr:from>
    <xdr:to>
      <xdr:col>105</xdr:col>
      <xdr:colOff>0</xdr:colOff>
      <xdr:row>17</xdr:row>
      <xdr:rowOff>104775</xdr:rowOff>
    </xdr:to>
    <xdr:graphicFrame macro="">
      <xdr:nvGraphicFramePr>
        <xdr:cNvPr id="5956911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105</xdr:col>
      <xdr:colOff>47624</xdr:colOff>
      <xdr:row>2</xdr:row>
      <xdr:rowOff>40481</xdr:rowOff>
    </xdr:from>
    <xdr:to>
      <xdr:col>135</xdr:col>
      <xdr:colOff>369092</xdr:colOff>
      <xdr:row>17</xdr:row>
      <xdr:rowOff>135731</xdr:rowOff>
    </xdr:to>
    <xdr:graphicFrame macro="">
      <xdr:nvGraphicFramePr>
        <xdr:cNvPr id="5956911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19049</xdr:colOff>
      <xdr:row>30</xdr:row>
      <xdr:rowOff>9525</xdr:rowOff>
    </xdr:from>
    <xdr:to>
      <xdr:col>104</xdr:col>
      <xdr:colOff>392906</xdr:colOff>
      <xdr:row>45</xdr:row>
      <xdr:rowOff>104775</xdr:rowOff>
    </xdr:to>
    <xdr:graphicFrame macro="">
      <xdr:nvGraphicFramePr>
        <xdr:cNvPr id="5956911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105</xdr:col>
      <xdr:colOff>11908</xdr:colOff>
      <xdr:row>30</xdr:row>
      <xdr:rowOff>47625</xdr:rowOff>
    </xdr:from>
    <xdr:to>
      <xdr:col>135</xdr:col>
      <xdr:colOff>428626</xdr:colOff>
      <xdr:row>45</xdr:row>
      <xdr:rowOff>142875</xdr:rowOff>
    </xdr:to>
    <xdr:graphicFrame macro="">
      <xdr:nvGraphicFramePr>
        <xdr:cNvPr id="5956911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59527</xdr:colOff>
      <xdr:row>58</xdr:row>
      <xdr:rowOff>9525</xdr:rowOff>
    </xdr:from>
    <xdr:to>
      <xdr:col>104</xdr:col>
      <xdr:colOff>369093</xdr:colOff>
      <xdr:row>73</xdr:row>
      <xdr:rowOff>104775</xdr:rowOff>
    </xdr:to>
    <xdr:graphicFrame macro="">
      <xdr:nvGraphicFramePr>
        <xdr:cNvPr id="5956911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104</xdr:col>
      <xdr:colOff>380999</xdr:colOff>
      <xdr:row>57</xdr:row>
      <xdr:rowOff>326232</xdr:rowOff>
    </xdr:from>
    <xdr:to>
      <xdr:col>135</xdr:col>
      <xdr:colOff>369092</xdr:colOff>
      <xdr:row>73</xdr:row>
      <xdr:rowOff>76200</xdr:rowOff>
    </xdr:to>
    <xdr:graphicFrame macro="">
      <xdr:nvGraphicFramePr>
        <xdr:cNvPr id="59569120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141</xdr:row>
      <xdr:rowOff>342899</xdr:rowOff>
    </xdr:from>
    <xdr:to>
      <xdr:col>102</xdr:col>
      <xdr:colOff>476249</xdr:colOff>
      <xdr:row>157</xdr:row>
      <xdr:rowOff>92868</xdr:rowOff>
    </xdr:to>
    <xdr:graphicFrame macro="">
      <xdr:nvGraphicFramePr>
        <xdr:cNvPr id="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102</xdr:col>
      <xdr:colOff>476249</xdr:colOff>
      <xdr:row>141</xdr:row>
      <xdr:rowOff>333375</xdr:rowOff>
    </xdr:from>
    <xdr:to>
      <xdr:col>133</xdr:col>
      <xdr:colOff>392903</xdr:colOff>
      <xdr:row>157</xdr:row>
      <xdr:rowOff>83344</xdr:rowOff>
    </xdr:to>
    <xdr:graphicFrame macro="">
      <xdr:nvGraphicFramePr>
        <xdr:cNvPr id="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40818</xdr:colOff>
      <xdr:row>2</xdr:row>
      <xdr:rowOff>13607</xdr:rowOff>
    </xdr:from>
    <xdr:to>
      <xdr:col>102</xdr:col>
      <xdr:colOff>535780</xdr:colOff>
      <xdr:row>17</xdr:row>
      <xdr:rowOff>108857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103</xdr:col>
      <xdr:colOff>11906</xdr:colOff>
      <xdr:row>2</xdr:row>
      <xdr:rowOff>2380</xdr:rowOff>
    </xdr:from>
    <xdr:to>
      <xdr:col>133</xdr:col>
      <xdr:colOff>398007</xdr:colOff>
      <xdr:row>17</xdr:row>
      <xdr:rowOff>97630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102</xdr:col>
      <xdr:colOff>511969</xdr:colOff>
      <xdr:row>45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103</xdr:col>
      <xdr:colOff>11906</xdr:colOff>
      <xdr:row>30</xdr:row>
      <xdr:rowOff>38100</xdr:rowOff>
    </xdr:from>
    <xdr:to>
      <xdr:col>134</xdr:col>
      <xdr:colOff>5101</xdr:colOff>
      <xdr:row>45</xdr:row>
      <xdr:rowOff>133350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102</xdr:col>
      <xdr:colOff>523875</xdr:colOff>
      <xdr:row>73</xdr:row>
      <xdr:rowOff>95250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103</xdr:col>
      <xdr:colOff>35718</xdr:colOff>
      <xdr:row>58</xdr:row>
      <xdr:rowOff>14288</xdr:rowOff>
    </xdr:from>
    <xdr:to>
      <xdr:col>134</xdr:col>
      <xdr:colOff>17008</xdr:colOff>
      <xdr:row>73</xdr:row>
      <xdr:rowOff>109538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86</xdr:row>
      <xdr:rowOff>0</xdr:rowOff>
    </xdr:from>
    <xdr:to>
      <xdr:col>103</xdr:col>
      <xdr:colOff>11906</xdr:colOff>
      <xdr:row>101</xdr:row>
      <xdr:rowOff>95250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103</xdr:col>
      <xdr:colOff>47625</xdr:colOff>
      <xdr:row>86</xdr:row>
      <xdr:rowOff>2381</xdr:rowOff>
    </xdr:from>
    <xdr:to>
      <xdr:col>133</xdr:col>
      <xdr:colOff>457540</xdr:colOff>
      <xdr:row>101</xdr:row>
      <xdr:rowOff>97631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102</xdr:col>
      <xdr:colOff>511969</xdr:colOff>
      <xdr:row>129</xdr:row>
      <xdr:rowOff>95250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103</xdr:col>
      <xdr:colOff>11906</xdr:colOff>
      <xdr:row>114</xdr:row>
      <xdr:rowOff>26193</xdr:rowOff>
    </xdr:from>
    <xdr:to>
      <xdr:col>134</xdr:col>
      <xdr:colOff>0</xdr:colOff>
      <xdr:row>129</xdr:row>
      <xdr:rowOff>121443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59</xdr:row>
      <xdr:rowOff>57149</xdr:rowOff>
    </xdr:from>
    <xdr:to>
      <xdr:col>102</xdr:col>
      <xdr:colOff>500062</xdr:colOff>
      <xdr:row>74</xdr:row>
      <xdr:rowOff>152399</xdr:rowOff>
    </xdr:to>
    <xdr:graphicFrame macro="">
      <xdr:nvGraphicFramePr>
        <xdr:cNvPr id="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102</xdr:col>
      <xdr:colOff>523875</xdr:colOff>
      <xdr:row>59</xdr:row>
      <xdr:rowOff>47625</xdr:rowOff>
    </xdr:from>
    <xdr:to>
      <xdr:col>133</xdr:col>
      <xdr:colOff>433727</xdr:colOff>
      <xdr:row>74</xdr:row>
      <xdr:rowOff>142875</xdr:rowOff>
    </xdr:to>
    <xdr:graphicFrame macro="">
      <xdr:nvGraphicFramePr>
        <xdr:cNvPr id="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40819</xdr:colOff>
      <xdr:row>2</xdr:row>
      <xdr:rowOff>13607</xdr:rowOff>
    </xdr:from>
    <xdr:to>
      <xdr:col>102</xdr:col>
      <xdr:colOff>488155</xdr:colOff>
      <xdr:row>17</xdr:row>
      <xdr:rowOff>108857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102</xdr:col>
      <xdr:colOff>523875</xdr:colOff>
      <xdr:row>2</xdr:row>
      <xdr:rowOff>38099</xdr:rowOff>
    </xdr:from>
    <xdr:to>
      <xdr:col>133</xdr:col>
      <xdr:colOff>452437</xdr:colOff>
      <xdr:row>17</xdr:row>
      <xdr:rowOff>133349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102</xdr:col>
      <xdr:colOff>488155</xdr:colOff>
      <xdr:row>45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523875</xdr:colOff>
      <xdr:row>30</xdr:row>
      <xdr:rowOff>26193</xdr:rowOff>
    </xdr:from>
    <xdr:to>
      <xdr:col>133</xdr:col>
      <xdr:colOff>452437</xdr:colOff>
      <xdr:row>45</xdr:row>
      <xdr:rowOff>121443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40819</xdr:colOff>
      <xdr:row>2</xdr:row>
      <xdr:rowOff>13607</xdr:rowOff>
    </xdr:from>
    <xdr:to>
      <xdr:col>102</xdr:col>
      <xdr:colOff>476249</xdr:colOff>
      <xdr:row>17</xdr:row>
      <xdr:rowOff>108857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102</xdr:col>
      <xdr:colOff>488155</xdr:colOff>
      <xdr:row>2</xdr:row>
      <xdr:rowOff>14287</xdr:rowOff>
    </xdr:from>
    <xdr:to>
      <xdr:col>133</xdr:col>
      <xdr:colOff>428624</xdr:colOff>
      <xdr:row>17</xdr:row>
      <xdr:rowOff>109537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JSAMP\72100\SAMPLES\PP0_THAI\D_BEM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k1370\Spindle\WINDOWS\TEMP\Western%20Digital\Xbox\Niwat\Ibm\VANCOUVER\PROJSAMP\78300\SAMPLES\ES3_THAI\EAGLEDA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k1370\Spindle\WINDOWS\TEMP\Western%20Digital\Xbox\Niwat\Ibm\VANCOUVER\PROJSAMP\71700\SAMPLES\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md23\Users\nvm9140\AppData\Local\Temp\notesBCC5C9\1st'Yield%20Trend%20of%20Contam%20hub%20on%20Aug'18%20(Update%20%2021-Aug-18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_help"/>
      <sheetName val="Compare2"/>
      <sheetName val="D_BEMF"/>
      <sheetName val="CP-TP "/>
      <sheetName val="#REF"/>
      <sheetName val="Shaft Coding results"/>
      <sheetName val="SUMMARY"/>
      <sheetName val=" AE INTEGRAL VALUE MC 1"/>
      <sheetName val="YIELD"/>
      <sheetName val="DAILY "/>
      <sheetName val="TMK280-02"/>
      <sheetName val="SPM"/>
      <sheetName val="_AE_INTEGRAL_VALUE_MC_1"/>
      <sheetName val="CP-TP_"/>
      <sheetName val="Dis-assy Picture"/>
      <sheetName val="4M Summary"/>
      <sheetName val="OQM"/>
      <sheetName val="MED Report"/>
      <sheetName val="P1 Report"/>
      <sheetName val="EDPMS"/>
      <sheetName val="NTRS"/>
      <sheetName val="P.S Data Sheet"/>
      <sheetName val="_AE_INTEGRAL_VALUE_MC_11"/>
      <sheetName val="CP-TP_1"/>
      <sheetName val="DAILY_"/>
      <sheetName val="_AE_INTEGRAL_VALUE_MC_12"/>
      <sheetName val="CP-TP_2"/>
      <sheetName val="DAILY_1"/>
      <sheetName val="Dis-assy_Picture"/>
      <sheetName val="4M_Summary"/>
      <sheetName val="MED_Report"/>
      <sheetName val="P1_Report"/>
      <sheetName val="P_S_Data_Sheet"/>
      <sheetName val="SAR"/>
      <sheetName val="A"/>
      <sheetName val="Sheet1"/>
      <sheetName val="_AE_INTEGRAL_VALUE_MC_13"/>
      <sheetName val="CP-TP_3"/>
      <sheetName val="DAILY_2"/>
      <sheetName val="Dis-assy_Picture1"/>
      <sheetName val="4M_Summary1"/>
      <sheetName val="MED_Report1"/>
      <sheetName val="P1_Report1"/>
      <sheetName val="P_S_Data_Sheet1"/>
      <sheetName val="_AE_INTEGRAL_VALUE_MC_14"/>
      <sheetName val="CP-TP_4"/>
      <sheetName val="DAILY_3"/>
      <sheetName val="Dis-assy_Picture2"/>
      <sheetName val="4M_Summary2"/>
      <sheetName val="MED_Report2"/>
      <sheetName val="P1_Report2"/>
      <sheetName val="P_S_Data_Sheet2"/>
      <sheetName val="四半期"/>
      <sheetName val="Yield 2nd.(Back up)"/>
      <sheetName val="_AE_INTEGRAL_VALUE_MC_15"/>
      <sheetName val="CP-TP_5"/>
      <sheetName val="DAILY_4"/>
      <sheetName val="Dis-assy_Picture3"/>
      <sheetName val="4M_Summary3"/>
      <sheetName val="MED_Report3"/>
      <sheetName val="P1_Report3"/>
      <sheetName val="P_S_Data_Sheet3"/>
      <sheetName val="IC"/>
      <sheetName val="_AE_INTEGRAL_VALUE_MC_16"/>
      <sheetName val="CP-TP_6"/>
      <sheetName val="DAILY_5"/>
      <sheetName val="Dis-assy_Picture4"/>
      <sheetName val="4M_Summary4"/>
      <sheetName val="MED_Report4"/>
      <sheetName val="P1_Report4"/>
      <sheetName val="P_S_Data_Sheet4"/>
      <sheetName val="Yield_2nd_(Back_up)"/>
      <sheetName val="_AE_INTEGRAL_VALUE_MC_17"/>
      <sheetName val="CP-TP_7"/>
      <sheetName val="DAILY_6"/>
      <sheetName val="Dis-assy_Picture5"/>
      <sheetName val="4M_Summary5"/>
      <sheetName val="MED_Report5"/>
      <sheetName val="P1_Report5"/>
      <sheetName val="P_S_Data_Sheet5"/>
      <sheetName val="Yield_2nd_(Back_up)1"/>
      <sheetName val="_AE_INTEGRAL_VALUE_MC_18"/>
      <sheetName val="CP-TP_8"/>
      <sheetName val="DAILY_7"/>
      <sheetName val="Dis-assy_Picture6"/>
      <sheetName val="4M_Summary6"/>
      <sheetName val="MED_Report6"/>
      <sheetName val="P1_Report6"/>
      <sheetName val="P_S_Data_Sheet6"/>
      <sheetName val="Yield_2nd_(Back_up)2"/>
      <sheetName val="_AE_INTEGRAL_VALUE_MC_19"/>
      <sheetName val="CP-TP_9"/>
      <sheetName val="DAILY_8"/>
      <sheetName val="Dis-assy_Picture7"/>
      <sheetName val="4M_Summary7"/>
      <sheetName val="MED_Report7"/>
      <sheetName val="P1_Report7"/>
      <sheetName val="P_S_Data_Sheet7"/>
      <sheetName val="Yield_2nd_(Back_up)3"/>
      <sheetName val="_AE_INTEGRAL_VALUE_MC_110"/>
      <sheetName val="CP-TP_10"/>
      <sheetName val="DAILY_9"/>
      <sheetName val="Dis-assy_Picture8"/>
      <sheetName val="4M_Summary8"/>
      <sheetName val="MED_Report8"/>
      <sheetName val="P1_Report8"/>
      <sheetName val="P_S_Data_Sheet8"/>
      <sheetName val="Yield_2nd_(Back_up)4"/>
      <sheetName val="30Jul"/>
      <sheetName val="1-1.BS"/>
      <sheetName val="CHOICES"/>
      <sheetName val="_AE_INTEGRAL_VALUE_MC_111"/>
      <sheetName val="CP-TP_11"/>
      <sheetName val="DAILY_10"/>
      <sheetName val="Dis-assy_Picture9"/>
      <sheetName val="4M_Summary9"/>
      <sheetName val="MED_Report9"/>
      <sheetName val="P1_Report9"/>
      <sheetName val="P_S_Data_Sheet9"/>
      <sheetName val="Yield_2nd_(Back_up)5"/>
      <sheetName val="_AE_INTEGRAL_VALUE_MC_112"/>
      <sheetName val="CP-TP_12"/>
      <sheetName val="DAILY_11"/>
      <sheetName val="Dis-assy_Picture10"/>
      <sheetName val="4M_Summary10"/>
      <sheetName val="MED_Report10"/>
      <sheetName val="P1_Report10"/>
      <sheetName val="P_S_Data_Sheet10"/>
      <sheetName val="Yield_2nd_(Back_up)6"/>
      <sheetName val="EQUIPMENT LIST"/>
      <sheetName val="_AE_INTEGRAL_VALUE_MC_113"/>
      <sheetName val="CP-TP_13"/>
      <sheetName val="DAILY_12"/>
      <sheetName val="Dis-assy_Picture11"/>
      <sheetName val="4M_Summary11"/>
      <sheetName val="MED_Report11"/>
      <sheetName val="P1_Report11"/>
      <sheetName val="P_S_Data_Sheet11"/>
      <sheetName val="Yield_2nd_(Back_up)7"/>
      <sheetName val="_AE_INTEGRAL_VALUE_MC_114"/>
      <sheetName val="CP-TP_14"/>
      <sheetName val="DAILY_13"/>
      <sheetName val="Dis-assy_Picture12"/>
      <sheetName val="4M_Summary12"/>
      <sheetName val="MED_Report12"/>
      <sheetName val="P1_Report12"/>
      <sheetName val="P_S_Data_Sheet12"/>
      <sheetName val="Yield_2nd_(Back_up)8"/>
      <sheetName val="_AE_INTEGRAL_VALUE_MC_115"/>
      <sheetName val="CP-TP_15"/>
      <sheetName val="DAILY_14"/>
      <sheetName val="Dis-assy_Picture13"/>
      <sheetName val="4M_Summary13"/>
      <sheetName val="MED_Report13"/>
      <sheetName val="P1_Report13"/>
      <sheetName val="P_S_Data_Sheet13"/>
      <sheetName val="Yield_2nd_(Back_up)9"/>
      <sheetName val="Dis-ass_x0018_F9_x0000__x0000__x0000__x0000__x0000__x0001__x0000_"/>
      <sheetName val="???"/>
      <sheetName val="Dis-assy_s_x0000_s_x0000__x0007__x0000__x0007__x0000_2"/>
      <sheetName val="Dis-ass_x0018_F9?????_x0001_?"/>
      <sheetName val="Dis-assy_s?s?_x0007_?_x0007_?2"/>
      <sheetName val="D_BEMF.xls"/>
      <sheetName val="TOSHIBA-TOP COVER"/>
      <sheetName val="ScoreCard"/>
      <sheetName val="\PROJSAMP\72100\SAMPLES\PP0_THA"/>
      <sheetName val="\Q\PROJSAMP\72100\SAMPLES\PP0_T"/>
      <sheetName val="AXIAL RRO"/>
      <sheetName val="Dis-ass_x0018_F9"/>
      <sheetName val="Dis-assy_s"/>
      <sheetName val="Dis-ass_x0018_F9______x0001__"/>
      <sheetName val="Dis-assy_s_s__x0007___x0007__2"/>
      <sheetName val="_PROJSAMP_72100_SAMPLES_PP0_THA"/>
      <sheetName val="_Q_PROJSAMP_72100_SAMPLES_PP0_T"/>
      <sheetName val="_AE_INTEGRAL_VALUE_MC_116"/>
      <sheetName val="CP-TP_16"/>
      <sheetName val="DAILY_15"/>
      <sheetName val="Dis-assy_Picture14"/>
      <sheetName val="4M_Summary14"/>
      <sheetName val="MED_Report14"/>
      <sheetName val="P1_Report14"/>
      <sheetName val="P_S_Data_Sheet14"/>
      <sheetName val="Yield_2nd_(Back_up)10"/>
      <sheetName val="1-1_BS"/>
      <sheetName val="EQUIPMENT_LIST"/>
      <sheetName val="Dis-assF9"/>
      <sheetName val="Dis-assy_ss2"/>
      <sheetName val="Dis-assF9??????"/>
      <sheetName val="Dis-assy_s?s???2"/>
      <sheetName val="D_BEMF_xls"/>
      <sheetName val="TOSHIBA-TOP_COVER"/>
      <sheetName val="Shaft_Coding_results"/>
      <sheetName val="AXIAL_RRO"/>
      <sheetName val="Dis-assF9______"/>
      <sheetName val="Dis-assy_s_s___2"/>
      <sheetName val="VIB(1350X3)"/>
      <sheetName val="Sheet1 (2)"/>
      <sheetName val="_AE_INTEGRAL_VALUE_MC_117"/>
      <sheetName val="CP-TP_17"/>
      <sheetName val="DAILY_16"/>
      <sheetName val="Dis-assy_Picture15"/>
      <sheetName val="4M_Summary15"/>
      <sheetName val="MED_Report15"/>
      <sheetName val="P1_Report15"/>
      <sheetName val="P_S_Data_Sheet15"/>
      <sheetName val="Yield_2nd_(Back_up)11"/>
      <sheetName val="1-1_BS1"/>
      <sheetName val="EQUIPMENT_LIST1"/>
      <sheetName val="D_BEMF_xls1"/>
      <sheetName val="TOSHIBA-TOP_COVER1"/>
      <sheetName val="AXIAL_RRO1"/>
      <sheetName val="Shaft_Coding_results1"/>
      <sheetName val="_AE_INTEGRAL_VALUE_MC_118"/>
      <sheetName val="CP-TP_18"/>
      <sheetName val="DAILY_17"/>
      <sheetName val="Dis-assy_Picture16"/>
      <sheetName val="4M_Summary16"/>
      <sheetName val="MED_Report16"/>
      <sheetName val="P1_Report16"/>
      <sheetName val="P_S_Data_Sheet16"/>
      <sheetName val="Yield_2nd_(Back_up)12"/>
      <sheetName val="1-1_BS2"/>
      <sheetName val="EQUIPMENT_LIST2"/>
      <sheetName val="D_BEMF_xls2"/>
      <sheetName val="TOSHIBA-TOP_COVER2"/>
      <sheetName val="AXIAL_RRO2"/>
      <sheetName val="Shaft_Coding_results2"/>
      <sheetName val="_AE_INTEGRAL_VALUE_MC_119"/>
      <sheetName val="CP-TP_19"/>
      <sheetName val="DAILY_18"/>
      <sheetName val="Dis-assy_Picture17"/>
      <sheetName val="4M_Summary17"/>
      <sheetName val="MED_Report17"/>
      <sheetName val="P1_Report17"/>
      <sheetName val="P_S_Data_Sheet17"/>
      <sheetName val="Yield_2nd_(Back_up)13"/>
      <sheetName val="1-1_BS3"/>
      <sheetName val="EQUIPMENT_LIST3"/>
      <sheetName val="D_BEMF_xls3"/>
      <sheetName val="TOSHIBA-TOP_COVER3"/>
      <sheetName val="AXIAL_RRO3"/>
      <sheetName val="Shaft_Coding_results3"/>
      <sheetName val="_AE_INTEGRAL_VALUE_MC_120"/>
      <sheetName val="CP-TP_20"/>
      <sheetName val="DAILY_19"/>
      <sheetName val="Dis-assy_Picture18"/>
      <sheetName val="4M_Summary18"/>
      <sheetName val="MED_Report18"/>
      <sheetName val="P1_Report18"/>
      <sheetName val="P_S_Data_Sheet18"/>
      <sheetName val="Yield_2nd_(Back_up)14"/>
      <sheetName val="1-1_BS4"/>
      <sheetName val="EQUIPMENT_LIST4"/>
      <sheetName val="D_BEMF_xls4"/>
      <sheetName val="TOSHIBA-TOP_COVER4"/>
      <sheetName val="AXIAL_RRO4"/>
      <sheetName val="Shaft_Coding_results4"/>
      <sheetName val="_AE_INTEGRAL_VALUE_MC_121"/>
      <sheetName val="CP-TP_21"/>
      <sheetName val="DAILY_20"/>
      <sheetName val="Dis-assy_Picture19"/>
      <sheetName val="4M_Summary19"/>
      <sheetName val="MED_Report19"/>
      <sheetName val="P1_Report19"/>
      <sheetName val="P_S_Data_Sheet19"/>
      <sheetName val="Yield_2nd_(Back_up)15"/>
      <sheetName val="1-1_BS5"/>
      <sheetName val="EQUIPMENT_LIST5"/>
      <sheetName val="D_BEMF_xls5"/>
      <sheetName val="TOSHIBA-TOP_COVER5"/>
      <sheetName val="AXIAL_RRO5"/>
      <sheetName val="Shaft_Coding_results5"/>
      <sheetName val="_AE_INTEGRAL_VALUE_MC_123"/>
      <sheetName val="CP-TP_23"/>
      <sheetName val="DAILY_22"/>
      <sheetName val="Dis-assy_Picture21"/>
      <sheetName val="4M_Summary21"/>
      <sheetName val="MED_Report21"/>
      <sheetName val="P1_Report21"/>
      <sheetName val="P_S_Data_Sheet21"/>
      <sheetName val="Yield_2nd_(Back_up)17"/>
      <sheetName val="1-1_BS7"/>
      <sheetName val="EQUIPMENT_LIST7"/>
      <sheetName val="D_BEMF_xls7"/>
      <sheetName val="TOSHIBA-TOP_COVER7"/>
      <sheetName val="AXIAL_RRO7"/>
      <sheetName val="Shaft_Coding_results7"/>
      <sheetName val="_AE_INTEGRAL_VALUE_MC_122"/>
      <sheetName val="CP-TP_22"/>
      <sheetName val="DAILY_21"/>
      <sheetName val="Dis-assy_Picture20"/>
      <sheetName val="4M_Summary20"/>
      <sheetName val="MED_Report20"/>
      <sheetName val="P1_Report20"/>
      <sheetName val="P_S_Data_Sheet20"/>
      <sheetName val="Yield_2nd_(Back_up)16"/>
      <sheetName val="1-1_BS6"/>
      <sheetName val="EQUIPMENT_LIST6"/>
      <sheetName val="D_BEMF_xls6"/>
      <sheetName val="TOSHIBA-TOP_COVER6"/>
      <sheetName val="AXIAL_RRO6"/>
      <sheetName val="Shaft_Coding_results6"/>
      <sheetName val="_AE_INTEGRAL_VALUE_MC_124"/>
      <sheetName val="CP-TP_24"/>
      <sheetName val="DAILY_23"/>
      <sheetName val="Dis-assy_Picture22"/>
      <sheetName val="4M_Summary22"/>
      <sheetName val="MED_Report22"/>
      <sheetName val="P1_Report22"/>
      <sheetName val="P_S_Data_Sheet22"/>
      <sheetName val="Yield_2nd_(Back_up)18"/>
      <sheetName val="1-1_BS8"/>
      <sheetName val="EQUIPMENT_LIST8"/>
      <sheetName val="D_BEMF_xls8"/>
      <sheetName val="TOSHIBA-TOP_COVER8"/>
      <sheetName val="AXIAL_RRO8"/>
      <sheetName val="Shaft_Coding_results8"/>
      <sheetName val="_AE_INTEGRAL_VALUE_MC_125"/>
      <sheetName val="CP-TP_25"/>
      <sheetName val="DAILY_24"/>
      <sheetName val="Dis-assy_Picture23"/>
      <sheetName val="4M_Summary23"/>
      <sheetName val="MED_Report23"/>
      <sheetName val="P1_Report23"/>
      <sheetName val="P_S_Data_Sheet23"/>
      <sheetName val="Yield_2nd_(Back_up)19"/>
      <sheetName val="1-1_BS9"/>
      <sheetName val="EQUIPMENT_LIST9"/>
      <sheetName val="D_BEMF_xls9"/>
      <sheetName val="TOSHIBA-TOP_COVER9"/>
      <sheetName val="AXIAL_RRO9"/>
      <sheetName val="Shaft_Coding_results9"/>
      <sheetName val="_AE_INTEGRAL_VALUE_MC_129"/>
      <sheetName val="CP-TP_29"/>
      <sheetName val="DAILY_28"/>
      <sheetName val="Dis-assy_Picture27"/>
      <sheetName val="4M_Summary27"/>
      <sheetName val="MED_Report27"/>
      <sheetName val="P1_Report27"/>
      <sheetName val="P_S_Data_Sheet27"/>
      <sheetName val="Yield_2nd_(Back_up)23"/>
      <sheetName val="1-1_BS13"/>
      <sheetName val="EQUIPMENT_LIST13"/>
      <sheetName val="D_BEMF_xls13"/>
      <sheetName val="TOSHIBA-TOP_COVER13"/>
      <sheetName val="AXIAL_RRO13"/>
      <sheetName val="Shaft_Coding_results13"/>
      <sheetName val="_AE_INTEGRAL_VALUE_MC_127"/>
      <sheetName val="CP-TP_27"/>
      <sheetName val="DAILY_26"/>
      <sheetName val="Dis-assy_Picture25"/>
      <sheetName val="4M_Summary25"/>
      <sheetName val="MED_Report25"/>
      <sheetName val="P1_Report25"/>
      <sheetName val="P_S_Data_Sheet25"/>
      <sheetName val="Yield_2nd_(Back_up)21"/>
      <sheetName val="1-1_BS11"/>
      <sheetName val="EQUIPMENT_LIST11"/>
      <sheetName val="D_BEMF_xls11"/>
      <sheetName val="TOSHIBA-TOP_COVER11"/>
      <sheetName val="AXIAL_RRO11"/>
      <sheetName val="Shaft_Coding_results11"/>
      <sheetName val="_AE_INTEGRAL_VALUE_MC_126"/>
      <sheetName val="CP-TP_26"/>
      <sheetName val="DAILY_25"/>
      <sheetName val="Dis-assy_Picture24"/>
      <sheetName val="4M_Summary24"/>
      <sheetName val="MED_Report24"/>
      <sheetName val="P1_Report24"/>
      <sheetName val="P_S_Data_Sheet24"/>
      <sheetName val="Yield_2nd_(Back_up)20"/>
      <sheetName val="1-1_BS10"/>
      <sheetName val="EQUIPMENT_LIST10"/>
      <sheetName val="D_BEMF_xls10"/>
      <sheetName val="TOSHIBA-TOP_COVER10"/>
      <sheetName val="AXIAL_RRO10"/>
      <sheetName val="Shaft_Coding_results10"/>
      <sheetName val="_AE_INTEGRAL_VALUE_MC_128"/>
      <sheetName val="CP-TP_28"/>
      <sheetName val="DAILY_27"/>
      <sheetName val="Dis-assy_Picture26"/>
      <sheetName val="4M_Summary26"/>
      <sheetName val="MED_Report26"/>
      <sheetName val="P1_Report26"/>
      <sheetName val="P_S_Data_Sheet26"/>
      <sheetName val="Yield_2nd_(Back_up)22"/>
      <sheetName val="1-1_BS12"/>
      <sheetName val="EQUIPMENT_LIST12"/>
      <sheetName val="D_BEMF_xls12"/>
      <sheetName val="TOSHIBA-TOP_COVER12"/>
      <sheetName val="AXIAL_RRO12"/>
      <sheetName val="Shaft_Coding_results12"/>
      <sheetName val="_AE_INTEGRAL_VALUE_MC_130"/>
      <sheetName val="CP-TP_30"/>
      <sheetName val="DAILY_29"/>
      <sheetName val="Dis-assy_Picture28"/>
      <sheetName val="4M_Summary28"/>
      <sheetName val="MED_Report28"/>
      <sheetName val="P1_Report28"/>
      <sheetName val="P_S_Data_Sheet28"/>
      <sheetName val="Yield_2nd_(Back_up)24"/>
      <sheetName val="1-1_BS14"/>
      <sheetName val="EQUIPMENT_LIST14"/>
      <sheetName val="D_BEMF_xls14"/>
      <sheetName val="TOSHIBA-TOP_COVER14"/>
      <sheetName val="AXIAL_RRO14"/>
      <sheetName val="Shaft_Coding_results14"/>
      <sheetName val="_AE_INTEGRAL_VALUE_MC_131"/>
      <sheetName val="CP-TP_31"/>
      <sheetName val="DAILY_30"/>
      <sheetName val="Dis-assy_Picture29"/>
      <sheetName val="4M_Summary29"/>
      <sheetName val="MED_Report29"/>
      <sheetName val="P1_Report29"/>
      <sheetName val="P_S_Data_Sheet29"/>
      <sheetName val="Yield_2nd_(Back_up)25"/>
      <sheetName val="1-1_BS15"/>
      <sheetName val="EQUIPMENT_LIST15"/>
      <sheetName val="D_BEMF_xls15"/>
      <sheetName val="TOSHIBA-TOP_COVER15"/>
      <sheetName val="AXIAL_RRO15"/>
      <sheetName val="Shaft_Coding_results15"/>
      <sheetName val="Sheet1_(2)"/>
      <sheetName val="_AE_INTEGRAL_VALUE_MC_132"/>
      <sheetName val="CP-TP_32"/>
      <sheetName val="DAILY_31"/>
      <sheetName val="Dis-assy_Picture30"/>
      <sheetName val="4M_Summary30"/>
      <sheetName val="MED_Report30"/>
      <sheetName val="P1_Report30"/>
      <sheetName val="P_S_Data_Sheet30"/>
      <sheetName val="Yield_2nd_(Back_up)26"/>
      <sheetName val="1-1_BS16"/>
      <sheetName val="EQUIPMENT_LIST16"/>
      <sheetName val="D_BEMF_xls16"/>
      <sheetName val="TOSHIBA-TOP_COVER16"/>
      <sheetName val="AXIAL_RRO16"/>
      <sheetName val="Shaft_Coding_results16"/>
      <sheetName val="Sheet1_(2)1"/>
      <sheetName val="_AE_INTEGRAL_VALUE_MC_133"/>
      <sheetName val="CP-TP_33"/>
      <sheetName val="DAILY_32"/>
      <sheetName val="Dis-assy_Picture31"/>
      <sheetName val="4M_Summary31"/>
      <sheetName val="MED_Report31"/>
      <sheetName val="P1_Report31"/>
      <sheetName val="P_S_Data_Sheet31"/>
      <sheetName val="Yield_2nd_(Back_up)27"/>
      <sheetName val="1-1_BS17"/>
      <sheetName val="EQUIPMENT_LIST17"/>
      <sheetName val="D_BEMF_xls17"/>
      <sheetName val="TOSHIBA-TOP_COVER17"/>
      <sheetName val="AXIAL_RRO17"/>
      <sheetName val="Shaft_Coding_results17"/>
      <sheetName val="Sheet1_(2)2"/>
      <sheetName val="_AE_INTEGRAL_VALUE_MC_134"/>
      <sheetName val="CP-TP_34"/>
      <sheetName val="DAILY_33"/>
      <sheetName val="Dis-assy_Picture32"/>
      <sheetName val="4M_Summary32"/>
      <sheetName val="MED_Report32"/>
      <sheetName val="P1_Report32"/>
      <sheetName val="P_S_Data_Sheet32"/>
      <sheetName val="Yield_2nd_(Back_up)28"/>
      <sheetName val="1-1_BS18"/>
      <sheetName val="EQUIPMENT_LIST18"/>
      <sheetName val="D_BEMF_xls18"/>
      <sheetName val="TOSHIBA-TOP_COVER18"/>
      <sheetName val="AXIAL_RRO18"/>
      <sheetName val="Shaft_Coding_results18"/>
      <sheetName val="Sheet1_(2)3"/>
      <sheetName val="_AE_INTEGRAL_VALUE_MC_135"/>
      <sheetName val="CP-TP_35"/>
      <sheetName val="DAILY_34"/>
      <sheetName val="Dis-assy_Picture33"/>
      <sheetName val="4M_Summary33"/>
      <sheetName val="MED_Report33"/>
      <sheetName val="P1_Report33"/>
      <sheetName val="P_S_Data_Sheet33"/>
      <sheetName val="Yield_2nd_(Back_up)29"/>
      <sheetName val="1-1_BS19"/>
      <sheetName val="EQUIPMENT_LIST19"/>
      <sheetName val="D_BEMF_xls19"/>
      <sheetName val="TOSHIBA-TOP_COVER19"/>
      <sheetName val="AXIAL_RRO19"/>
      <sheetName val="Shaft_Coding_results19"/>
      <sheetName val="Sheet1_(2)4"/>
      <sheetName val="_AE_INTEGRAL_VALUE_MC_136"/>
      <sheetName val="CP-TP_36"/>
      <sheetName val="DAILY_35"/>
      <sheetName val="Dis-assy_Picture34"/>
      <sheetName val="4M_Summary34"/>
      <sheetName val="MED_Report34"/>
      <sheetName val="P1_Report34"/>
      <sheetName val="P_S_Data_Sheet34"/>
      <sheetName val="Yield_2nd_(Back_up)30"/>
      <sheetName val="1-1_BS20"/>
      <sheetName val="EQUIPMENT_LIST20"/>
      <sheetName val="D_BEMF_xls20"/>
      <sheetName val="TOSHIBA-TOP_COVER20"/>
      <sheetName val="AXIAL_RRO20"/>
      <sheetName val="Shaft_Coding_results20"/>
      <sheetName val="Sheet1_(2)5"/>
      <sheetName val="_AE_INTEGRAL_VALUE_MC_137"/>
      <sheetName val="CP-TP_37"/>
      <sheetName val="DAILY_36"/>
      <sheetName val="Dis-assy_Picture35"/>
      <sheetName val="4M_Summary35"/>
      <sheetName val="MED_Report35"/>
      <sheetName val="P1_Report35"/>
      <sheetName val="P_S_Data_Sheet35"/>
      <sheetName val="Yield_2nd_(Back_up)31"/>
      <sheetName val="1-1_BS21"/>
      <sheetName val="EQUIPMENT_LIST21"/>
      <sheetName val="D_BEMF_xls21"/>
      <sheetName val="TOSHIBA-TOP_COVER21"/>
      <sheetName val="AXIAL_RRO21"/>
      <sheetName val="Shaft_Coding_results21"/>
      <sheetName val="Sheet1_(2)6"/>
      <sheetName val="_AE_INTEGRAL_VALUE_MC_138"/>
      <sheetName val="CP-TP_38"/>
      <sheetName val="DAILY_37"/>
      <sheetName val="Dis-assy_Picture36"/>
      <sheetName val="4M_Summary36"/>
      <sheetName val="MED_Report36"/>
      <sheetName val="P1_Report36"/>
      <sheetName val="P_S_Data_Sheet36"/>
      <sheetName val="Yield_2nd_(Back_up)32"/>
      <sheetName val="1-1_BS22"/>
      <sheetName val="EQUIPMENT_LIST22"/>
      <sheetName val="D_BEMF_xls22"/>
      <sheetName val="TOSHIBA-TOP_COVER22"/>
      <sheetName val="AXIAL_RRO22"/>
      <sheetName val="Shaft_Coding_results22"/>
      <sheetName val="Sheet1_(2)7"/>
      <sheetName val="_AE_INTEGRAL_VALUE_MC_139"/>
      <sheetName val="CP-TP_39"/>
      <sheetName val="DAILY_38"/>
      <sheetName val="Dis-assy_Picture37"/>
      <sheetName val="4M_Summary37"/>
      <sheetName val="MED_Report37"/>
      <sheetName val="P1_Report37"/>
      <sheetName val="P_S_Data_Sheet37"/>
      <sheetName val="Yield_2nd_(Back_up)33"/>
      <sheetName val="1-1_BS23"/>
      <sheetName val="EQUIPMENT_LIST23"/>
      <sheetName val="D_BEMF_xls23"/>
      <sheetName val="TOSHIBA-TOP_COVER23"/>
      <sheetName val="AXIAL_RRO23"/>
      <sheetName val="Shaft_Coding_results23"/>
      <sheetName val="Sheet1_(2)8"/>
      <sheetName val="_AE_INTEGRAL_VALUE_MC_140"/>
      <sheetName val="CP-TP_40"/>
      <sheetName val="DAILY_39"/>
      <sheetName val="Dis-assy_Picture38"/>
      <sheetName val="4M_Summary38"/>
      <sheetName val="MED_Report38"/>
      <sheetName val="P1_Report38"/>
      <sheetName val="P_S_Data_Sheet38"/>
      <sheetName val="Yield_2nd_(Back_up)34"/>
      <sheetName val="1-1_BS24"/>
      <sheetName val="EQUIPMENT_LIST24"/>
      <sheetName val="D_BEMF_xls24"/>
      <sheetName val="TOSHIBA-TOP_COVER24"/>
      <sheetName val="AXIAL_RRO24"/>
      <sheetName val="Shaft_Coding_results24"/>
      <sheetName val="Sheet1_(2)9"/>
      <sheetName val="Action Plan"/>
      <sheetName val="___"/>
      <sheetName val="Commodity &amp; Supplier List"/>
      <sheetName val="Sheet2"/>
      <sheetName val="Data "/>
      <sheetName val="[D_BEMF.xls]\PROJSAMP\72100\SAM"/>
      <sheetName val="[D_BEMF.xls]\Q\PROJSAMP\72100\S"/>
      <sheetName val="_AE_INTEGRAL_VALUE_MC_142"/>
      <sheetName val="CP-TP_42"/>
      <sheetName val="DAILY_41"/>
      <sheetName val="Dis-assy_Picture40"/>
      <sheetName val="4M_Summary40"/>
      <sheetName val="MED_Report40"/>
      <sheetName val="P1_Report40"/>
      <sheetName val="P_S_Data_Sheet40"/>
      <sheetName val="Yield_2nd_(Back_up)36"/>
      <sheetName val="1-1_BS26"/>
      <sheetName val="EQUIPMENT_LIST26"/>
      <sheetName val="D_BEMF_xls26"/>
      <sheetName val="TOSHIBA-TOP_COVER26"/>
      <sheetName val="AXIAL_RRO26"/>
      <sheetName val="Shaft_Coding_results26"/>
      <sheetName val="Sheet1_(2)11"/>
      <sheetName val="Action_Plan1"/>
      <sheetName val="Commodity_&amp;_Supplier_List1"/>
      <sheetName val="Data_1"/>
      <sheetName val="_AE_INTEGRAL_VALUE_MC_141"/>
      <sheetName val="CP-TP_41"/>
      <sheetName val="DAILY_40"/>
      <sheetName val="Dis-assy_Picture39"/>
      <sheetName val="4M_Summary39"/>
      <sheetName val="MED_Report39"/>
      <sheetName val="P1_Report39"/>
      <sheetName val="P_S_Data_Sheet39"/>
      <sheetName val="Yield_2nd_(Back_up)35"/>
      <sheetName val="1-1_BS25"/>
      <sheetName val="EQUIPMENT_LIST25"/>
      <sheetName val="D_BEMF_xls25"/>
      <sheetName val="TOSHIBA-TOP_COVER25"/>
      <sheetName val="AXIAL_RRO25"/>
      <sheetName val="Shaft_Coding_results25"/>
      <sheetName val="Sheet1_(2)10"/>
      <sheetName val="Action_Plan"/>
      <sheetName val="Commodity_&amp;_Supplier_List"/>
      <sheetName val="Data_"/>
      <sheetName val="PI (3)"/>
      <sheetName val="[D_BEMF.xls][D_BEMF.xls]\PROJSA"/>
      <sheetName val="[D_BEMF.xls][D_BEMF.xls]\Q\PROJ"/>
      <sheetName val="[D_BEMF.xls][D_BEMF.xls][D_BEMF"/>
      <sheetName val="654"/>
      <sheetName val="Change Point"/>
      <sheetName val="Test Plan"/>
      <sheetName val="_AE_INTEGRAL_VALUE_MC_144"/>
      <sheetName val="CP-TP_44"/>
      <sheetName val="DAILY_43"/>
      <sheetName val="Dis-assy_Picture42"/>
      <sheetName val="4M_Summary42"/>
      <sheetName val="MED_Report42"/>
      <sheetName val="P1_Report42"/>
      <sheetName val="P_S_Data_Sheet42"/>
      <sheetName val="Yield_2nd_(Back_up)38"/>
      <sheetName val="1-1_BS28"/>
      <sheetName val="EQUIPMENT_LIST28"/>
      <sheetName val="D_BEMF_xls28"/>
      <sheetName val="TOSHIBA-TOP_COVER28"/>
      <sheetName val="AXIAL_RRO28"/>
      <sheetName val="Shaft_Coding_results28"/>
      <sheetName val="Sheet1_(2)13"/>
      <sheetName val="Dis-ass_x005f_x0018_F9_x005f_x0000__x005f_x0000__"/>
      <sheetName val="Dis-assy_s_x005f_x0000_s_x005f_x0000__x0007"/>
      <sheetName val="Dis-ass_x005f_x0018_F9______x005f_x0001__"/>
      <sheetName val="Dis-assy_s_s__x005f_x0007___x005f_x0007__2"/>
      <sheetName val="Dis-ass_x005f_x0018_F9"/>
      <sheetName val="PT 3"/>
      <sheetName val="RTV Data"/>
      <sheetName val="fi2cj"/>
      <sheetName val="ck06"/>
      <sheetName val="_AE_INTEGRAL_VALUE_MC_145"/>
      <sheetName val="CP-TP_45"/>
      <sheetName val="DAILY_44"/>
      <sheetName val="Dis-assy_Picture43"/>
      <sheetName val="4M_Summary43"/>
      <sheetName val="MED_Report43"/>
      <sheetName val="P1_Report43"/>
      <sheetName val="P_S_Data_Sheet43"/>
      <sheetName val="Yield_2nd_(Back_up)39"/>
      <sheetName val="1-1_BS29"/>
      <sheetName val="EQUIPMENT_LIST29"/>
      <sheetName val="D_BEMF_xls29"/>
      <sheetName val="TOSHIBA-TOP_COVER29"/>
      <sheetName val="AXIAL_RRO29"/>
      <sheetName val="Shaft_Coding_results29"/>
      <sheetName val="Sheet1_(2)14"/>
      <sheetName val="Action_Plan4"/>
      <sheetName val="Commodity_&amp;_Supplier_List4"/>
      <sheetName val="Data_4"/>
      <sheetName val="[D_BEMF_xls]\PROJSAMP\72100\SA2"/>
      <sheetName val="[D_BEMF_xls]\Q\PROJSAMP\72100\2"/>
      <sheetName val="[D_BEMF_xls][D_BEMF_xls]\PROJS2"/>
      <sheetName val="[D_BEMF_xls][D_BEMF_xls]\Q\PRO2"/>
      <sheetName val="[D_BEMF_xls][D_BEMF_xls][D_BEM2"/>
      <sheetName val="_AE_INTEGRAL_VALUE_MC_143"/>
      <sheetName val="CP-TP_43"/>
      <sheetName val="DAILY_42"/>
      <sheetName val="Dis-assy_Picture41"/>
      <sheetName val="4M_Summary41"/>
      <sheetName val="MED_Report41"/>
      <sheetName val="P1_Report41"/>
      <sheetName val="P_S_Data_Sheet41"/>
      <sheetName val="Yield_2nd_(Back_up)37"/>
      <sheetName val="1-1_BS27"/>
      <sheetName val="EQUIPMENT_LIST27"/>
      <sheetName val="D_BEMF_xls27"/>
      <sheetName val="TOSHIBA-TOP_COVER27"/>
      <sheetName val="AXIAL_RRO27"/>
      <sheetName val="Shaft_Coding_results27"/>
      <sheetName val="Sheet1_(2)12"/>
      <sheetName val="Action_Plan2"/>
      <sheetName val="Commodity_&amp;_Supplier_List2"/>
      <sheetName val="Data_2"/>
      <sheetName val="[D_BEMF_xls]\PROJSAMP\72100\SAM"/>
      <sheetName val="[D_BEMF_xls]\Q\PROJSAMP\72100\S"/>
      <sheetName val="[D_BEMF_xls][D_BEMF_xls]\PROJSA"/>
      <sheetName val="[D_BEMF_xls][D_BEMF_xls]\Q\PROJ"/>
      <sheetName val="[D_BEMF_xls][D_BEMF_xls][D_BEMF"/>
      <sheetName val="Action_Plan3"/>
      <sheetName val="Commodity_&amp;_Supplier_List3"/>
      <sheetName val="Data_3"/>
      <sheetName val="[D_BEMF_xls]\PROJSAMP\72100\SA1"/>
      <sheetName val="[D_BEMF_xls]\Q\PROJSAMP\72100\1"/>
      <sheetName val="[D_BEMF_xls][D_BEMF_xls]\PROJS1"/>
      <sheetName val="[D_BEMF_xls][D_BEMF_xls]\Q\PRO1"/>
      <sheetName val="[D_BEMF_xls][D_BEMF_xls][D_BEM1"/>
      <sheetName val="_AE_INTEGRAL_VALUE_MC_146"/>
      <sheetName val="CP-TP_46"/>
      <sheetName val="DAILY_45"/>
      <sheetName val="Dis-assy_Picture44"/>
      <sheetName val="4M_Summary44"/>
      <sheetName val="MED_Report44"/>
      <sheetName val="P1_Report44"/>
      <sheetName val="P_S_Data_Sheet44"/>
      <sheetName val="Yield_2nd_(Back_up)40"/>
      <sheetName val="1-1_BS30"/>
      <sheetName val="EQUIPMENT_LIST30"/>
      <sheetName val="D_BEMF_xls30"/>
      <sheetName val="TOSHIBA-TOP_COVER30"/>
      <sheetName val="AXIAL_RRO30"/>
      <sheetName val="Shaft_Coding_results30"/>
      <sheetName val="Sheet1_(2)15"/>
      <sheetName val="Action_Plan5"/>
      <sheetName val="Commodity_&amp;_Supplier_List5"/>
      <sheetName val="Data_5"/>
      <sheetName val="[D_BEMF_xls]\PROJSAMP\72100\SA3"/>
      <sheetName val="[D_BEMF_xls]\Q\PROJSAMP\72100\3"/>
      <sheetName val="[D_BEMF_xls][D_BEMF_xls]\PROJS3"/>
      <sheetName val="[D_BEMF_xls][D_BEMF_xls]\Q\PRO3"/>
      <sheetName val="[D_BEMF_xls][D_BEMF_xls][D_BEM3"/>
      <sheetName val="_AE_INTEGRAL_VALUE_MC_147"/>
      <sheetName val="CP-TP_47"/>
      <sheetName val="DAILY_46"/>
      <sheetName val="Dis-assy_Picture45"/>
      <sheetName val="4M_Summary45"/>
      <sheetName val="MED_Report45"/>
      <sheetName val="P1_Report45"/>
      <sheetName val="P_S_Data_Sheet45"/>
      <sheetName val="Yield_2nd_(Back_up)41"/>
      <sheetName val="1-1_BS31"/>
      <sheetName val="EQUIPMENT_LIST31"/>
      <sheetName val="D_BEMF_xls31"/>
      <sheetName val="TOSHIBA-TOP_COVER31"/>
      <sheetName val="AXIAL_RRO31"/>
      <sheetName val="Shaft_Coding_results31"/>
      <sheetName val="Sheet1_(2)16"/>
      <sheetName val="Action_Plan6"/>
      <sheetName val="Commodity_&amp;_Supplier_List6"/>
      <sheetName val="Data_6"/>
      <sheetName val="[D_BEMF_xls]\PROJSAMP\72100\SA4"/>
      <sheetName val="[D_BEMF_xls]\Q\PROJSAMP\72100\4"/>
      <sheetName val="[D_BEMF_xls][D_BEMF_xls]\PROJS4"/>
      <sheetName val="[D_BEMF_xls][D_BEMF_xls]\Q\PRO4"/>
      <sheetName val="[D_BEMF_xls][D_BEMF_xls][D_BEM4"/>
      <sheetName val="Change_Point"/>
      <sheetName val="Test_Plan"/>
      <sheetName val="HOUSING-SLEEVE"/>
      <sheetName val="IPQC_LAR WEEK 01"/>
      <sheetName val="IPQC_OVERALL TOP DEFECT_W49"/>
      <sheetName val="Action Plað"/>
      <sheetName val="_AE_INTEGRAL_VALUE_MC_148"/>
      <sheetName val="CP-TP_48"/>
      <sheetName val="DAILY_47"/>
      <sheetName val="Dis-assy_Picture46"/>
      <sheetName val="4M_Summary46"/>
      <sheetName val="MED_Report46"/>
      <sheetName val="P1_Report46"/>
      <sheetName val="P_S_Data_Sheet46"/>
      <sheetName val="Yield_2nd_(Back_up)42"/>
      <sheetName val="1-1_BS32"/>
      <sheetName val="EQUIPMENT_LIST32"/>
      <sheetName val="D_BEMF_xls32"/>
      <sheetName val="TOSHIBA-TOP_COVER32"/>
      <sheetName val="AXIAL_RRO32"/>
      <sheetName val="Shaft_Coding_results32"/>
      <sheetName val="Sheet1_(2)17"/>
      <sheetName val="Action_Plan7"/>
      <sheetName val="Commodity_&amp;_Supplier_List7"/>
      <sheetName val="Data_7"/>
      <sheetName val="[D_BEMF_xls]\PROJSAMP\72100\SA5"/>
      <sheetName val="[D_BEMF_xls]\Q\PROJSAMP\72100\5"/>
      <sheetName val="[D_BEMF_xls][D_BEMF_xls]\PROJS5"/>
      <sheetName val="[D_BEMF_xls][D_BEMF_xls]\Q\PRO5"/>
      <sheetName val="[D_BEMF_xls][D_BEMF_xls][D_BEM5"/>
      <sheetName val="Change_Point1"/>
      <sheetName val="Test_Plan1"/>
      <sheetName val="_AE_INTEGRAL_VALUE_MC_149"/>
      <sheetName val="CP-TP_49"/>
      <sheetName val="DAILY_48"/>
      <sheetName val="Dis-assy_Picture47"/>
      <sheetName val="4M_Summary47"/>
      <sheetName val="MED_Report47"/>
      <sheetName val="P1_Report47"/>
      <sheetName val="P_S_Data_Sheet47"/>
      <sheetName val="Yield_2nd_(Back_up)43"/>
      <sheetName val="1-1_BS33"/>
      <sheetName val="EQUIPMENT_LIST33"/>
      <sheetName val="D_BEMF_xls33"/>
      <sheetName val="TOSHIBA-TOP_COVER33"/>
      <sheetName val="AXIAL_RRO33"/>
      <sheetName val="Shaft_Coding_results33"/>
      <sheetName val="Sheet1_(2)18"/>
      <sheetName val="Action_Plan8"/>
      <sheetName val="Commodity_&amp;_Supplier_List8"/>
      <sheetName val="Data_8"/>
      <sheetName val="[D_BEMF_xls]\PROJSAMP\72100\SA6"/>
      <sheetName val="[D_BEMF_xls]\Q\PROJSAMP\72100\6"/>
      <sheetName val="[D_BEMF_xls][D_BEMF_xls]\PROJS6"/>
      <sheetName val="[D_BEMF_xls][D_BEMF_xls]\Q\PRO6"/>
      <sheetName val="[D_BEMF_xls][D_BEMF_xls][D_BEM6"/>
      <sheetName val="Change_Point2"/>
      <sheetName val="Test_Plan2"/>
      <sheetName val="_AE_INTEGRAL_VALUE_MC_150"/>
      <sheetName val="CP-TP_50"/>
      <sheetName val="DAILY_49"/>
      <sheetName val="Dis-assy_Picture48"/>
      <sheetName val="4M_Summary48"/>
      <sheetName val="MED_Report48"/>
      <sheetName val="P1_Report48"/>
      <sheetName val="P_S_Data_Sheet48"/>
      <sheetName val="Yield_2nd_(Back_up)44"/>
      <sheetName val="1-1_BS34"/>
      <sheetName val="EQUIPMENT_LIST34"/>
      <sheetName val="D_BEMF_xls34"/>
      <sheetName val="TOSHIBA-TOP_COVER34"/>
      <sheetName val="AXIAL_RRO34"/>
      <sheetName val="Shaft_Coding_results34"/>
      <sheetName val="Sheet1_(2)19"/>
      <sheetName val="Action_Plan9"/>
      <sheetName val="Commodity_&amp;_Supplier_List9"/>
      <sheetName val="Data_9"/>
      <sheetName val="[D_BEMF_xls]\PROJSAMP\72100\SA7"/>
      <sheetName val="[D_BEMF_xls]\Q\PROJSAMP\72100\7"/>
      <sheetName val="[D_BEMF_xls][D_BEMF_xls]\PROJS7"/>
      <sheetName val="[D_BEMF_xls][D_BEMF_xls]\Q\PRO7"/>
      <sheetName val="[D_BEMF_xls][D_BEMF_xls][D_BEM7"/>
      <sheetName val="Change_Point3"/>
      <sheetName val="Test_Plan3"/>
      <sheetName val="RTV_Data"/>
      <sheetName val="PT_3"/>
      <sheetName val="_AE_INTEGRAL_VALUE_MC_151"/>
      <sheetName val="CP-TP_51"/>
      <sheetName val="DAILY_50"/>
      <sheetName val="Dis-assy_Picture49"/>
      <sheetName val="4M_Summary49"/>
      <sheetName val="MED_Report49"/>
      <sheetName val="P1_Report49"/>
      <sheetName val="P_S_Data_Sheet49"/>
      <sheetName val="Yield_2nd_(Back_up)45"/>
      <sheetName val="1-1_BS35"/>
      <sheetName val="EQUIPMENT_LIST35"/>
      <sheetName val="D_BEMF_xls35"/>
      <sheetName val="TOSHIBA-TOP_COVER35"/>
      <sheetName val="AXIAL_RRO35"/>
      <sheetName val="Shaft_Coding_results35"/>
      <sheetName val="Sheet1_(2)20"/>
      <sheetName val="Action_Plan10"/>
      <sheetName val="Commodity_&amp;_Supplier_List10"/>
      <sheetName val="Data_10"/>
      <sheetName val="[D_BEMF_xls]\PROJSAMP\72100\SA8"/>
      <sheetName val="[D_BEMF_xls]\Q\PROJSAMP\72100\8"/>
      <sheetName val="[D_BEMF_xls][D_BEMF_xls]\PROJS8"/>
      <sheetName val="[D_BEMF_xls][D_BEMF_xls]\Q\PRO8"/>
      <sheetName val="[D_BEMF_xls][D_BEMF_xls][D_BEM8"/>
      <sheetName val="Change_Point4"/>
      <sheetName val="Test_Plan4"/>
      <sheetName val="RTV_Data1"/>
      <sheetName val="PT_31"/>
      <sheetName val="_AE_INTEGRAL_VALUE_MC_152"/>
      <sheetName val="CP-TP_52"/>
      <sheetName val="DAILY_51"/>
      <sheetName val="Dis-assy_Picture50"/>
      <sheetName val="4M_Summary50"/>
      <sheetName val="MED_Report50"/>
      <sheetName val="P1_Report50"/>
      <sheetName val="P_S_Data_Sheet50"/>
      <sheetName val="Yield_2nd_(Back_up)46"/>
      <sheetName val="1-1_BS36"/>
      <sheetName val="EQUIPMENT_LIST36"/>
      <sheetName val="D_BEMF_xls36"/>
      <sheetName val="TOSHIBA-TOP_COVER36"/>
      <sheetName val="AXIAL_RRO36"/>
      <sheetName val="Shaft_Coding_results36"/>
      <sheetName val="Sheet1_(2)21"/>
      <sheetName val="Action_Plan11"/>
      <sheetName val="Commodity_&amp;_Supplier_List11"/>
      <sheetName val="Data_11"/>
      <sheetName val="[D_BEMF_xls]\PROJSAMP\72100\SA9"/>
      <sheetName val="[D_BEMF_xls]\Q\PROJSAMP\72100\9"/>
      <sheetName val="[D_BEMF_xls][D_BEMF_xls]\PROJS9"/>
      <sheetName val="[D_BEMF_xls][D_BEMF_xls]\Q\PRO9"/>
      <sheetName val="[D_BEMF_xls][D_BEMF_xls][D_BEM9"/>
      <sheetName val="Change_Point5"/>
      <sheetName val="Test_Plan5"/>
      <sheetName val="RTV_Data2"/>
      <sheetName val="PT_32"/>
      <sheetName val="ref."/>
      <sheetName val="_AE_INTEGRAL_VALUE_MC_154"/>
      <sheetName val="CP-TP_54"/>
      <sheetName val="DAILY_53"/>
      <sheetName val="Dis-assy_Picture52"/>
      <sheetName val="4M_Summary52"/>
      <sheetName val="MED_Report52"/>
      <sheetName val="P1_Report52"/>
      <sheetName val="P_S_Data_Sheet52"/>
      <sheetName val="Yield_2nd_(Back_up)48"/>
      <sheetName val="1-1_BS38"/>
      <sheetName val="EQUIPMENT_LIST38"/>
      <sheetName val="D_BEMF_xls38"/>
      <sheetName val="TOSHIBA-TOP_COVER38"/>
      <sheetName val="AXIAL_RRO38"/>
      <sheetName val="Shaft_Coding_results38"/>
      <sheetName val="Sheet1_(2)23"/>
      <sheetName val="Action_Plan13"/>
      <sheetName val="Commodity_&amp;_Supplier_List13"/>
      <sheetName val="Data_13"/>
      <sheetName val="[D_BEMF_xls]\PROJSAMP\72100\S11"/>
      <sheetName val="[D_BEMF_xls]\Q\PROJSAMP\7210011"/>
      <sheetName val="[D_BEMF_xls][D_BEMF_xls]\PROJ11"/>
      <sheetName val="[D_BEMF_xls][D_BEMF_xls]\Q\PR11"/>
      <sheetName val="[D_BEMF_xls][D_BEMF_xls][D_BE11"/>
      <sheetName val="Change_Point7"/>
      <sheetName val="Test_Plan7"/>
      <sheetName val="RTV_Data4"/>
      <sheetName val="PT_34"/>
      <sheetName val="_AE_INTEGRAL_VALUE_MC_153"/>
      <sheetName val="CP-TP_53"/>
      <sheetName val="DAILY_52"/>
      <sheetName val="Dis-assy_Picture51"/>
      <sheetName val="4M_Summary51"/>
      <sheetName val="MED_Report51"/>
      <sheetName val="P1_Report51"/>
      <sheetName val="P_S_Data_Sheet51"/>
      <sheetName val="Yield_2nd_(Back_up)47"/>
      <sheetName val="1-1_BS37"/>
      <sheetName val="EQUIPMENT_LIST37"/>
      <sheetName val="D_BEMF_xls37"/>
      <sheetName val="TOSHIBA-TOP_COVER37"/>
      <sheetName val="AXIAL_RRO37"/>
      <sheetName val="Shaft_Coding_results37"/>
      <sheetName val="Sheet1_(2)22"/>
      <sheetName val="Action_Plan12"/>
      <sheetName val="Commodity_&amp;_Supplier_List12"/>
      <sheetName val="Data_12"/>
      <sheetName val="[D_BEMF_xls]\PROJSAMP\72100\S10"/>
      <sheetName val="[D_BEMF_xls]\Q\PROJSAMP\7210010"/>
      <sheetName val="[D_BEMF_xls][D_BEMF_xls]\PROJ10"/>
      <sheetName val="[D_BEMF_xls][D_BEMF_xls]\Q\PR10"/>
      <sheetName val="[D_BEMF_xls][D_BEMF_xls][D_BE10"/>
      <sheetName val="Change_Point6"/>
      <sheetName val="Test_Plan6"/>
      <sheetName val="RTV_Data3"/>
      <sheetName val="PT_33"/>
      <sheetName val="_AE_INTEGRAL_VALUE_MC_155"/>
      <sheetName val="CP-TP_55"/>
      <sheetName val="DAILY_54"/>
      <sheetName val="Dis-assy_Picture53"/>
      <sheetName val="4M_Summary53"/>
      <sheetName val="MED_Report53"/>
      <sheetName val="P1_Report53"/>
      <sheetName val="P_S_Data_Sheet53"/>
      <sheetName val="Yield_2nd_(Back_up)49"/>
      <sheetName val="1-1_BS39"/>
      <sheetName val="EQUIPMENT_LIST39"/>
      <sheetName val="D_BEMF_xls39"/>
      <sheetName val="TOSHIBA-TOP_COVER39"/>
      <sheetName val="AXIAL_RRO39"/>
      <sheetName val="Shaft_Coding_results39"/>
      <sheetName val="Sheet1_(2)24"/>
      <sheetName val="Action_Plan14"/>
      <sheetName val="Commodity_&amp;_Supplier_List14"/>
      <sheetName val="Data_14"/>
      <sheetName val="[D_BEMF_xls]\PROJSAMP\72100\S12"/>
      <sheetName val="[D_BEMF_xls]\Q\PROJSAMP\7210012"/>
      <sheetName val="[D_BEMF_xls][D_BEMF_xls]\PROJ12"/>
      <sheetName val="[D_BEMF_xls][D_BEMF_xls]\Q\PR12"/>
      <sheetName val="[D_BEMF_xls][D_BEMF_xls][D_BE12"/>
      <sheetName val="Change_Point8"/>
      <sheetName val="Test_Plan8"/>
      <sheetName val="RTV_Data5"/>
      <sheetName val="PT_35"/>
      <sheetName val="AXIAL_RRO1-"/>
      <sheetName val="Dis-ass_x005f_x0018_F9?????_x005f_x0001_?"/>
      <sheetName val="Dis-assy_s?s?_x005f_x0007_?_x005f_x0007_?2"/>
      <sheetName val="FA Register"/>
      <sheetName val="113111"/>
      <sheetName val="_AE_INTEGRAL_VALUE_MC_159"/>
      <sheetName val="CP-TP_59"/>
      <sheetName val="DAILY_58"/>
      <sheetName val="Dis-assy_Picture57"/>
      <sheetName val="4M_Summary57"/>
      <sheetName val="MED_Report57"/>
      <sheetName val="P1_Report57"/>
      <sheetName val="P_S_Data_Sheet57"/>
      <sheetName val="Yield_2nd_(Back_up)53"/>
      <sheetName val="1-1_BS43"/>
      <sheetName val="EQUIPMENT_LIST43"/>
      <sheetName val="D_BEMF_xls43"/>
      <sheetName val="TOSHIBA-TOP_COVER43"/>
      <sheetName val="AXIAL_RRO43"/>
      <sheetName val="Shaft_Coding_results43"/>
      <sheetName val="Sheet1_(2)28"/>
      <sheetName val="Action_Plan18"/>
      <sheetName val="Commodity_&amp;_Supplier_List18"/>
      <sheetName val="Data_18"/>
      <sheetName val="[D_BEMF_xls]\PROJSAMP\72100\S16"/>
      <sheetName val="[D_BEMF_xls]\Q\PROJSAMP\7210016"/>
      <sheetName val="[D_BEMF_xls][D_BEMF_xls]\PROJ16"/>
      <sheetName val="[D_BEMF_xls][D_BEMF_xls]\Q\PR16"/>
      <sheetName val="[D_BEMF_xls][D_BEMF_xls][D_BE16"/>
      <sheetName val="Change_Point12"/>
      <sheetName val="Test_Plan12"/>
      <sheetName val="RTV_Data9"/>
      <sheetName val="PT_39"/>
      <sheetName val="_AE_INTEGRAL_VALUE_MC_157"/>
      <sheetName val="CP-TP_57"/>
      <sheetName val="DAILY_56"/>
      <sheetName val="Dis-assy_Picture55"/>
      <sheetName val="4M_Summary55"/>
      <sheetName val="MED_Report55"/>
      <sheetName val="P1_Report55"/>
      <sheetName val="P_S_Data_Sheet55"/>
      <sheetName val="Yield_2nd_(Back_up)51"/>
      <sheetName val="1-1_BS41"/>
      <sheetName val="EQUIPMENT_LIST41"/>
      <sheetName val="D_BEMF_xls41"/>
      <sheetName val="TOSHIBA-TOP_COVER41"/>
      <sheetName val="AXIAL_RRO41"/>
      <sheetName val="Shaft_Coding_results41"/>
      <sheetName val="Sheet1_(2)26"/>
      <sheetName val="Action_Plan16"/>
      <sheetName val="Commodity_&amp;_Supplier_List16"/>
      <sheetName val="Data_16"/>
      <sheetName val="[D_BEMF_xls]\PROJSAMP\72100\S14"/>
      <sheetName val="[D_BEMF_xls]\Q\PROJSAMP\7210014"/>
      <sheetName val="[D_BEMF_xls][D_BEMF_xls]\PROJ14"/>
      <sheetName val="[D_BEMF_xls][D_BEMF_xls]\Q\PR14"/>
      <sheetName val="[D_BEMF_xls][D_BEMF_xls][D_BE14"/>
      <sheetName val="Change_Point10"/>
      <sheetName val="Test_Plan10"/>
      <sheetName val="RTV_Data7"/>
      <sheetName val="PT_37"/>
      <sheetName val="_AE_INTEGRAL_VALUE_MC_156"/>
      <sheetName val="CP-TP_56"/>
      <sheetName val="DAILY_55"/>
      <sheetName val="Dis-assy_Picture54"/>
      <sheetName val="4M_Summary54"/>
      <sheetName val="MED_Report54"/>
      <sheetName val="P1_Report54"/>
      <sheetName val="P_S_Data_Sheet54"/>
      <sheetName val="Yield_2nd_(Back_up)50"/>
      <sheetName val="1-1_BS40"/>
      <sheetName val="EQUIPMENT_LIST40"/>
      <sheetName val="D_BEMF_xls40"/>
      <sheetName val="TOSHIBA-TOP_COVER40"/>
      <sheetName val="AXIAL_RRO40"/>
      <sheetName val="Shaft_Coding_results40"/>
      <sheetName val="Sheet1_(2)25"/>
      <sheetName val="Action_Plan15"/>
      <sheetName val="Commodity_&amp;_Supplier_List15"/>
      <sheetName val="Data_15"/>
      <sheetName val="[D_BEMF_xls]\PROJSAMP\72100\S13"/>
      <sheetName val="[D_BEMF_xls]\Q\PROJSAMP\7210013"/>
      <sheetName val="[D_BEMF_xls][D_BEMF_xls]\PROJ13"/>
      <sheetName val="[D_BEMF_xls][D_BEMF_xls]\Q\PR13"/>
      <sheetName val="[D_BEMF_xls][D_BEMF_xls][D_BE13"/>
      <sheetName val="Change_Point9"/>
      <sheetName val="Test_Plan9"/>
      <sheetName val="RTV_Data6"/>
      <sheetName val="PT_36"/>
      <sheetName val="_AE_INTEGRAL_VALUE_MC_158"/>
      <sheetName val="CP-TP_58"/>
      <sheetName val="DAILY_57"/>
      <sheetName val="Dis-assy_Picture56"/>
      <sheetName val="4M_Summary56"/>
      <sheetName val="MED_Report56"/>
      <sheetName val="P1_Report56"/>
      <sheetName val="P_S_Data_Sheet56"/>
      <sheetName val="Yield_2nd_(Back_up)52"/>
      <sheetName val="1-1_BS42"/>
      <sheetName val="EQUIPMENT_LIST42"/>
      <sheetName val="D_BEMF_xls42"/>
      <sheetName val="TOSHIBA-TOP_COVER42"/>
      <sheetName val="AXIAL_RRO42"/>
      <sheetName val="Shaft_Coding_results42"/>
      <sheetName val="Sheet1_(2)27"/>
      <sheetName val="Action_Plan17"/>
      <sheetName val="Commodity_&amp;_Supplier_List17"/>
      <sheetName val="Data_17"/>
      <sheetName val="[D_BEMF_xls]\PROJSAMP\72100\S15"/>
      <sheetName val="[D_BEMF_xls]\Q\PROJSAMP\7210015"/>
      <sheetName val="[D_BEMF_xls][D_BEMF_xls]\PROJ15"/>
      <sheetName val="[D_BEMF_xls][D_BEMF_xls]\Q\PR15"/>
      <sheetName val="[D_BEMF_xls][D_BEMF_xls][D_BE15"/>
      <sheetName val="Change_Point11"/>
      <sheetName val="Test_Plan11"/>
      <sheetName val="RTV_Data8"/>
      <sheetName val="PT_38"/>
      <sheetName val="_AE_INTEGRAL_VALUE_MC_160"/>
      <sheetName val="CP-TP_60"/>
      <sheetName val="DAILY_59"/>
      <sheetName val="Dis-assy_Picture58"/>
      <sheetName val="4M_Summary58"/>
      <sheetName val="MED_Report58"/>
      <sheetName val="P1_Report58"/>
      <sheetName val="P_S_Data_Sheet58"/>
      <sheetName val="Yield_2nd_(Back_up)54"/>
      <sheetName val="1-1_BS44"/>
      <sheetName val="EQUIPMENT_LIST44"/>
      <sheetName val="D_BEMF_xls44"/>
      <sheetName val="TOSHIBA-TOP_COVER44"/>
      <sheetName val="AXIAL_RRO44"/>
      <sheetName val="Shaft_Coding_results44"/>
      <sheetName val="Sheet1_(2)29"/>
      <sheetName val="Action_Plan19"/>
      <sheetName val="Commodity_&amp;_Supplier_List19"/>
      <sheetName val="Data_19"/>
      <sheetName val="[D_BEMF_xls]\PROJSAMP\72100\S17"/>
      <sheetName val="[D_BEMF_xls]\Q\PROJSAMP\7210017"/>
      <sheetName val="[D_BEMF_xls][D_BEMF_xls]\PROJ17"/>
      <sheetName val="[D_BEMF_xls][D_BEMF_xls]\Q\PR17"/>
      <sheetName val="[D_BEMF_xls][D_BEMF_xls][D_BE17"/>
      <sheetName val="Change_Point13"/>
      <sheetName val="Test_Plan13"/>
      <sheetName val="RTV_Data10"/>
      <sheetName val="PT_310"/>
      <sheetName val="_AE_INTEGRAL_VALUE_MC_161"/>
      <sheetName val="CP-TP_61"/>
      <sheetName val="DAILY_60"/>
      <sheetName val="Dis-assy_Picture59"/>
      <sheetName val="4M_Summary59"/>
      <sheetName val="MED_Report59"/>
      <sheetName val="P1_Report59"/>
      <sheetName val="P_S_Data_Sheet59"/>
      <sheetName val="Yield_2nd_(Back_up)55"/>
      <sheetName val="1-1_BS45"/>
      <sheetName val="EQUIPMENT_LIST45"/>
      <sheetName val="D_BEMF_xls45"/>
      <sheetName val="TOSHIBA-TOP_COVER45"/>
      <sheetName val="AXIAL_RRO45"/>
      <sheetName val="Shaft_Coding_results45"/>
      <sheetName val="Sheet1_(2)30"/>
      <sheetName val="Action_Plan20"/>
      <sheetName val="Commodity_&amp;_Supplier_List20"/>
      <sheetName val="Data_20"/>
      <sheetName val="[D_BEMF_xls]\PROJSAMP\72100\S18"/>
      <sheetName val="[D_BEMF_xls]\Q\PROJSAMP\7210018"/>
      <sheetName val="[D_BEMF_xls][D_BEMF_xls]\PROJ18"/>
      <sheetName val="[D_BEMF_xls][D_BEMF_xls]\Q\PR18"/>
      <sheetName val="[D_BEMF_xls][D_BEMF_xls][D_BE18"/>
      <sheetName val="Change_Point14"/>
      <sheetName val="Test_Plan14"/>
      <sheetName val="RTV_Data11"/>
      <sheetName val="PT_311"/>
      <sheetName val="_AE_INTEGRAL_VALUE_MC_162"/>
      <sheetName val="CP-TP_62"/>
      <sheetName val="DAILY_61"/>
      <sheetName val="Dis-assy_Picture60"/>
      <sheetName val="4M_Summary60"/>
      <sheetName val="MED_Report60"/>
      <sheetName val="P1_Report60"/>
      <sheetName val="P_S_Data_Sheet60"/>
      <sheetName val="Yield_2nd_(Back_up)56"/>
      <sheetName val="1-1_BS46"/>
      <sheetName val="EQUIPMENT_LIST46"/>
      <sheetName val="D_BEMF_xls46"/>
      <sheetName val="TOSHIBA-TOP_COVER46"/>
      <sheetName val="AXIAL_RRO46"/>
      <sheetName val="Shaft_Coding_results46"/>
      <sheetName val="Sheet1_(2)31"/>
      <sheetName val="Action_Plan21"/>
      <sheetName val="Commodity_&amp;_Supplier_List21"/>
      <sheetName val="Data_21"/>
      <sheetName val="[D_BEMF_xls]\PROJSAMP\72100\S19"/>
      <sheetName val="[D_BEMF_xls]\Q\PROJSAMP\7210019"/>
      <sheetName val="[D_BEMF_xls][D_BEMF_xls]\PROJ19"/>
      <sheetName val="[D_BEMF_xls][D_BEMF_xls]\Q\PR19"/>
      <sheetName val="[D_BEMF_xls][D_BEMF_xls][D_BE19"/>
      <sheetName val="Change_Point15"/>
      <sheetName val="Test_Plan15"/>
      <sheetName val="RTV_Data12"/>
      <sheetName val="PT_312"/>
      <sheetName val="IPQC_LAR_WEEK_01"/>
      <sheetName val="IPQC_OVERALL_TOP_DEFECT_W49"/>
      <sheetName val="Action_Plað"/>
      <sheetName val="_AE_INTEGRAL_VALUE_MC_163"/>
      <sheetName val="CP-TP_63"/>
      <sheetName val="DAILY_62"/>
      <sheetName val="Dis-assy_Picture61"/>
      <sheetName val="4M_Summary61"/>
      <sheetName val="MED_Report61"/>
      <sheetName val="P1_Report61"/>
      <sheetName val="P_S_Data_Sheet61"/>
      <sheetName val="Yield_2nd_(Back_up)57"/>
      <sheetName val="1-1_BS47"/>
      <sheetName val="EQUIPMENT_LIST47"/>
      <sheetName val="D_BEMF_xls47"/>
      <sheetName val="TOSHIBA-TOP_COVER47"/>
      <sheetName val="AXIAL_RRO47"/>
      <sheetName val="Shaft_Coding_results47"/>
      <sheetName val="Sheet1_(2)32"/>
      <sheetName val="Action_Plan22"/>
      <sheetName val="Commodity_&amp;_Supplier_List22"/>
      <sheetName val="Data_22"/>
      <sheetName val="[D_BEMF_xls]\PROJSAMP\72100\S20"/>
      <sheetName val="[D_BEMF_xls]\Q\PROJSAMP\7210020"/>
      <sheetName val="[D_BEMF_xls][D_BEMF_xls]\PROJ20"/>
      <sheetName val="[D_BEMF_xls][D_BEMF_xls]\Q\PR20"/>
      <sheetName val="[D_BEMF_xls][D_BEMF_xls][D_BE20"/>
      <sheetName val="Change_Point16"/>
      <sheetName val="Test_Plan16"/>
      <sheetName val="RTV_Data13"/>
      <sheetName val="PT_313"/>
      <sheetName val="IPQC_LAR_WEEK_011"/>
      <sheetName val="IPQC_OVERALL_TOP_DEFECT_W491"/>
      <sheetName val="Action_Plað1"/>
      <sheetName val="Fan Test~"/>
      <sheetName val="_AE_INTEGRAL_VALUE_MC_164"/>
      <sheetName val="CP-TP_64"/>
      <sheetName val="DAILY_63"/>
      <sheetName val="Dis-assy_Picture62"/>
      <sheetName val="4M_Summary62"/>
      <sheetName val="MED_Report62"/>
      <sheetName val="P1_Report62"/>
      <sheetName val="P_S_Data_Sheet62"/>
      <sheetName val="Yield_2nd_(Back_up)58"/>
      <sheetName val="1-1_BS48"/>
      <sheetName val="EQUIPMENT_LIST48"/>
      <sheetName val="D_BEMF_xls48"/>
      <sheetName val="TOSHIBA-TOP_COVER48"/>
      <sheetName val="Shaft_Coding_results48"/>
      <sheetName val="AXIAL_RRO48"/>
      <sheetName val="Sheet1_(2)33"/>
      <sheetName val="Action_Plan23"/>
      <sheetName val="Commodity_&amp;_Supplier_List23"/>
      <sheetName val="Data_23"/>
      <sheetName val="[D_BEMF_xls]\PROJSAMP\72100\S21"/>
      <sheetName val="[D_BEMF_xls]\Q\PROJSAMP\7210021"/>
      <sheetName val="[D_BEMF_xls][D_BEMF_xls]\PROJ21"/>
      <sheetName val="[D_BEMF_xls][D_BEMF_xls]\Q\PR21"/>
      <sheetName val="[D_BEMF_xls][D_BEMF_xls][D_BE21"/>
      <sheetName val="Change_Point17"/>
      <sheetName val="Test_Plan17"/>
      <sheetName val="RTV_Data14"/>
      <sheetName val="PT_314"/>
      <sheetName val="IPQC_LAR_WEEK_012"/>
      <sheetName val="IPQC_OVERALL_TOP_DEFECT_W492"/>
      <sheetName val="Action_Plað2"/>
      <sheetName val="FA_Register"/>
      <sheetName val=" Data EFF Sleeve"/>
      <sheetName val="_D_BEMF.xls__PROJSAMP_72100_SAM"/>
      <sheetName val="_D_BEMF.xls__Q_PROJSAMP_72100_S"/>
      <sheetName val="_D_BEMF.xls__D_BEMF.xls__PROJSA"/>
      <sheetName val="_D_BEMF.xls__D_BEMF.xls__Q_PROJ"/>
      <sheetName val="_D_BEMF.xls__D_BEMF.xls__D_BEMF"/>
      <sheetName val="_D_BEMF_xls__PROJSAMP_72100_SA2"/>
      <sheetName val="_D_BEMF_xls__Q_PROJSAMP_72100_2"/>
      <sheetName val="_D_BEMF_xls__D_BEMF_xls__PROJS2"/>
      <sheetName val="_D_BEMF_xls__D_BEMF_xls__Q_PRO2"/>
      <sheetName val="_D_BEMF_xls__D_BEMF_xls__D_BEM2"/>
      <sheetName val="_D_BEMF_xls__PROJSAMP_72100_SAM"/>
      <sheetName val="_D_BEMF_xls__Q_PROJSAMP_72100_S"/>
      <sheetName val="_D_BEMF_xls__D_BEMF_xls__PROJSA"/>
      <sheetName val="_D_BEMF_xls__D_BEMF_xls__Q_PROJ"/>
      <sheetName val="_D_BEMF_xls__D_BEMF_xls__D_BEMF"/>
      <sheetName val="_D_BEMF_xls__PROJSAMP_72100_SA1"/>
      <sheetName val="_D_BEMF_xls__Q_PROJSAMP_72100_1"/>
      <sheetName val="_D_BEMF_xls__D_BEMF_xls__PROJS1"/>
      <sheetName val="_D_BEMF_xls__D_BEMF_xls__Q_PRO1"/>
      <sheetName val="_D_BEMF_xls__D_BEMF_xls__D_BEM1"/>
      <sheetName val="_D_BEMF_xls__PROJSAMP_72100_SA3"/>
      <sheetName val="_D_BEMF_xls__Q_PROJSAMP_72100_3"/>
      <sheetName val="_D_BEMF_xls__D_BEMF_xls__PROJS3"/>
      <sheetName val="_D_BEMF_xls__D_BEMF_xls__Q_PRO3"/>
      <sheetName val="_D_BEMF_xls__D_BEMF_xls__D_BEM3"/>
      <sheetName val="_D_BEMF_xls__PROJSAMP_72100_SA4"/>
      <sheetName val="_D_BEMF_xls__Q_PROJSAMP_72100_4"/>
      <sheetName val="_D_BEMF_xls__D_BEMF_xls__PROJS4"/>
      <sheetName val="_D_BEMF_xls__D_BEMF_xls__Q_PRO4"/>
      <sheetName val="_D_BEMF_xls__D_BEMF_xls__D_BEM4"/>
      <sheetName val="_D_BEMF_xls__PROJSAMP_72100_SA5"/>
      <sheetName val="_D_BEMF_xls__Q_PROJSAMP_72100_5"/>
      <sheetName val="_D_BEMF_xls__D_BEMF_xls__PROJS5"/>
      <sheetName val="_D_BEMF_xls__D_BEMF_xls__Q_PRO5"/>
      <sheetName val="_D_BEMF_xls__D_BEMF_xls__D_BEM5"/>
      <sheetName val="_D_BEMF_xls__PROJSAMP_72100_SA6"/>
      <sheetName val="_D_BEMF_xls__Q_PROJSAMP_72100_6"/>
      <sheetName val="_D_BEMF_xls__D_BEMF_xls__PROJS6"/>
      <sheetName val="_D_BEMF_xls__D_BEMF_xls__Q_PRO6"/>
      <sheetName val="_D_BEMF_xls__D_BEMF_xls__D_BEM6"/>
      <sheetName val="_D_BEMF_xls__PROJSAMP_72100_SA7"/>
      <sheetName val="_D_BEMF_xls__Q_PROJSAMP_72100_7"/>
      <sheetName val="_D_BEMF_xls__D_BEMF_xls__PROJS7"/>
      <sheetName val="_D_BEMF_xls__D_BEMF_xls__Q_PRO7"/>
      <sheetName val="_D_BEMF_xls__D_BEMF_xls__D_BEM7"/>
      <sheetName val="_D_BEMF_xls__PROJSAMP_72100_SA8"/>
      <sheetName val="_D_BEMF_xls__Q_PROJSAMP_72100_8"/>
      <sheetName val="_D_BEMF_xls__D_BEMF_xls__PROJS8"/>
      <sheetName val="_D_BEMF_xls__D_BEMF_xls__Q_PRO8"/>
      <sheetName val="_D_BEMF_xls__D_BEMF_xls__D_BEM8"/>
      <sheetName val="_D_BEMF_xls__PROJSAMP_72100_SA9"/>
      <sheetName val="_D_BEMF_xls__Q_PROJSAMP_72100_9"/>
      <sheetName val="_D_BEMF_xls__D_BEMF_xls__PROJS9"/>
      <sheetName val="_D_BEMF_xls__D_BEMF_xls__Q_PRO9"/>
      <sheetName val="_D_BEMF_xls__D_BEMF_xls__D_BEM9"/>
      <sheetName val="_D_BEMF_xls__PROJSAMP_72100_S11"/>
      <sheetName val="_D_BEMF_xls__Q_PROJSAMP_7210011"/>
      <sheetName val="_D_BEMF_xls__D_BEMF_xls__PROJ11"/>
      <sheetName val="_D_BEMF_xls__D_BEMF_xls__Q_PR11"/>
      <sheetName val="_D_BEMF_xls__D_BEMF_xls__D_BE11"/>
      <sheetName val="_D_BEMF_xls__PROJSAMP_72100_S10"/>
      <sheetName val="_D_BEMF_xls__Q_PROJSAMP_7210010"/>
      <sheetName val="_D_BEMF_xls__D_BEMF_xls__PROJ10"/>
      <sheetName val="_D_BEMF_xls__D_BEMF_xls__Q_PR10"/>
      <sheetName val="_D_BEMF_xls__D_BEMF_xls__D_BE10"/>
      <sheetName val="_D_BEMF_xls__PROJSAMP_72100_S12"/>
      <sheetName val="_D_BEMF_xls__Q_PROJSAMP_7210012"/>
      <sheetName val="_D_BEMF_xls__D_BEMF_xls__PROJ12"/>
      <sheetName val="_D_BEMF_xls__D_BEMF_xls__Q_PR12"/>
      <sheetName val="_D_BEMF_xls__D_BEMF_xls__D_BE12"/>
      <sheetName val="_D_BEMF_xls__PROJSAMP_72100_S16"/>
      <sheetName val="_D_BEMF_xls__Q_PROJSAMP_7210016"/>
      <sheetName val="_D_BEMF_xls__D_BEMF_xls__PROJ16"/>
      <sheetName val="_D_BEMF_xls__D_BEMF_xls__Q_PR16"/>
      <sheetName val="_D_BEMF_xls__D_BEMF_xls__D_BE16"/>
      <sheetName val="_D_BEMF_xls__PROJSAMP_72100_S14"/>
      <sheetName val="_D_BEMF_xls__Q_PROJSAMP_7210014"/>
      <sheetName val="_D_BEMF_xls__D_BEMF_xls__PROJ14"/>
      <sheetName val="_D_BEMF_xls__D_BEMF_xls__Q_PR14"/>
      <sheetName val="_D_BEMF_xls__D_BEMF_xls__D_BE14"/>
      <sheetName val="_D_BEMF_xls__PROJSAMP_72100_S13"/>
      <sheetName val="_D_BEMF_xls__Q_PROJSAMP_7210013"/>
      <sheetName val="_D_BEMF_xls__D_BEMF_xls__PROJ13"/>
      <sheetName val="_D_BEMF_xls__D_BEMF_xls__Q_PR13"/>
      <sheetName val="_D_BEMF_xls__D_BEMF_xls__D_BE13"/>
      <sheetName val="_D_BEMF_xls__PROJSAMP_72100_S15"/>
      <sheetName val="_D_BEMF_xls__Q_PROJSAMP_7210015"/>
      <sheetName val="_D_BEMF_xls__D_BEMF_xls__PROJ15"/>
      <sheetName val="_D_BEMF_xls__D_BEMF_xls__Q_PR15"/>
      <sheetName val="_D_BEMF_xls__D_BEMF_xls__D_BE15"/>
      <sheetName val="_D_BEMF_xls__PROJSAMP_72100_S17"/>
      <sheetName val="_D_BEMF_xls__Q_PROJSAMP_7210017"/>
      <sheetName val="_D_BEMF_xls__D_BEMF_xls__PROJ17"/>
      <sheetName val="_D_BEMF_xls__D_BEMF_xls__Q_PR17"/>
      <sheetName val="_D_BEMF_xls__D_BEMF_xls__D_BE17"/>
      <sheetName val="_D_BEMF_xls__PROJSAMP_72100_S18"/>
      <sheetName val="_D_BEMF_xls__Q_PROJSAMP_7210018"/>
      <sheetName val="_D_BEMF_xls__D_BEMF_xls__PROJ18"/>
      <sheetName val="_D_BEMF_xls__D_BEMF_xls__Q_PR18"/>
      <sheetName val="_D_BEMF_xls__D_BEMF_xls__D_BE18"/>
      <sheetName val="_D_BEMF_xls__PROJSAMP_72100_S19"/>
      <sheetName val="_D_BEMF_xls__Q_PROJSAMP_7210019"/>
      <sheetName val="_D_BEMF_xls__D_BEMF_xls__PROJ19"/>
      <sheetName val="_D_BEMF_xls__D_BEMF_xls__Q_PR19"/>
      <sheetName val="_D_BEMF_xls__D_BEMF_xls__D_BE19"/>
      <sheetName val="_D_BEMF_xls__PROJSAMP_72100_S20"/>
      <sheetName val="_D_BEMF_xls__Q_PROJSAMP_7210020"/>
      <sheetName val="_D_BEMF_xls__D_BEMF_xls__PROJ20"/>
      <sheetName val="_D_BEMF_xls__D_BEMF_xls__Q_PR20"/>
      <sheetName val="_D_BEMF_xls__D_BEMF_xls__D_BE20"/>
      <sheetName val="_D_BEMF_xls__PROJSAMP_72100_S21"/>
      <sheetName val="_D_BEMF_xls__Q_PROJSAMP_7210021"/>
      <sheetName val="_D_BEMF_xls__D_BEMF_xls__PROJ21"/>
      <sheetName val="_D_BEMF_xls__D_BEMF_xls__Q_PR21"/>
      <sheetName val="_D_BEMF_xls__D_BEMF_xls__D_BE21"/>
      <sheetName val="_AE_INTEGRAL_VALUE_MC_165"/>
      <sheetName val="CP-TP_65"/>
      <sheetName val="DAILY_64"/>
      <sheetName val="Dis-assy_Picture63"/>
      <sheetName val="4M_Summary63"/>
      <sheetName val="MED_Report63"/>
      <sheetName val="P1_Report63"/>
      <sheetName val="P_S_Data_Sheet63"/>
      <sheetName val="Yield_2nd_(Back_up)59"/>
      <sheetName val="1-1_BS49"/>
      <sheetName val="EQUIPMENT_LIST49"/>
      <sheetName val="D_BEMF_xls49"/>
      <sheetName val="TOSHIBA-TOP_COVER49"/>
      <sheetName val="AXIAL_RRO49"/>
      <sheetName val="Shaft_Coding_results49"/>
      <sheetName val="Sheet1_(2)34"/>
      <sheetName val="Action_Plan24"/>
      <sheetName val="Data_24"/>
      <sheetName val="Commodity_&amp;_Supplier_List24"/>
      <sheetName val="[D_BEMF_xls]\PROJSAMP\72100\S22"/>
      <sheetName val="[D_BEMF_xls]\Q\PROJSAMP\7210022"/>
      <sheetName val="[D_BEMF_xls][D_BEMF_xls]\PROJ22"/>
      <sheetName val="[D_BEMF_xls][D_BEMF_xls]\Q\PR22"/>
      <sheetName val="[D_BEMF_xls][D_BEMF_xls][D_BE22"/>
      <sheetName val="Change_Point18"/>
      <sheetName val="Test_Plan18"/>
      <sheetName val="PT_315"/>
      <sheetName val="RTV_Data15"/>
      <sheetName val="IPQC_LAR_WEEK_013"/>
      <sheetName val="IPQC_OVERALL_TOP_DEFECT_W493"/>
      <sheetName val="Action_Plað3"/>
      <sheetName val="FA_Register1"/>
      <sheetName val="PI_(3)"/>
      <sheetName val="Fan_Test~"/>
      <sheetName val="_AE_INTEGRAL_VALUE_MC_166"/>
      <sheetName val="CP-TP_66"/>
      <sheetName val="DAILY_65"/>
      <sheetName val="Dis-assy_Picture64"/>
      <sheetName val="4M_Summary64"/>
      <sheetName val="MED_Report64"/>
      <sheetName val="P1_Report64"/>
      <sheetName val="P_S_Data_Sheet64"/>
      <sheetName val="Yield_2nd_(Back_up)60"/>
      <sheetName val="1-1_BS50"/>
      <sheetName val="EQUIPMENT_LIST50"/>
      <sheetName val="D_BEMF_xls50"/>
      <sheetName val="TOSHIBA-TOP_COVER50"/>
      <sheetName val="AXIAL_RRO50"/>
      <sheetName val="Shaft_Coding_results50"/>
      <sheetName val="Sheet1_(2)35"/>
      <sheetName val="Action_Plan25"/>
      <sheetName val="Data_25"/>
      <sheetName val="Commodity_&amp;_Supplier_List25"/>
      <sheetName val="[D_BEMF_xls]\PROJSAMP\72100\S23"/>
      <sheetName val="[D_BEMF_xls]\Q\PROJSAMP\7210023"/>
      <sheetName val="[D_BEMF_xls][D_BEMF_xls]\PROJ23"/>
      <sheetName val="[D_BEMF_xls][D_BEMF_xls]\Q\PR23"/>
      <sheetName val="[D_BEMF_xls][D_BEMF_xls][D_BE23"/>
      <sheetName val="Change_Point19"/>
      <sheetName val="Test_Plan19"/>
      <sheetName val="PT_316"/>
      <sheetName val="RTV_Data16"/>
      <sheetName val="IPQC_LAR_WEEK_014"/>
      <sheetName val="IPQC_OVERALL_TOP_DEFECT_W494"/>
      <sheetName val="Action_Plað4"/>
      <sheetName val="FA_Register2"/>
      <sheetName val="PI_(3)1"/>
      <sheetName val="Fan_Test~1"/>
      <sheetName val="Measuring instrument 計測器一覧"/>
      <sheetName val="axial"/>
      <sheetName val="Shaft-Base"/>
      <sheetName val="Hub OD"/>
      <sheetName val="Flyheight Up"/>
      <sheetName val="_AE_INTEGRAL_VALUE_MC_167"/>
      <sheetName val="CP-TP_67"/>
      <sheetName val="DAILY_66"/>
      <sheetName val="Dis-assy_Picture65"/>
      <sheetName val="4M_Summary65"/>
      <sheetName val="MED_Report65"/>
      <sheetName val="P1_Report65"/>
      <sheetName val="P_S_Data_Sheet65"/>
      <sheetName val="Yield_2nd_(Back_up)61"/>
      <sheetName val="EQUIPMENT_LIST51"/>
      <sheetName val="1-1_BS51"/>
      <sheetName val="D_BEMF_xls51"/>
      <sheetName val="TOSHIBA-TOP_COVER51"/>
      <sheetName val="Shaft_Coding_results51"/>
      <sheetName val="AXIAL_RRO51"/>
      <sheetName val="Commodity_&amp;_Supplier_List26"/>
      <sheetName val="Sheet1_(2)36"/>
      <sheetName val="Action_Plan26"/>
      <sheetName val="Data_26"/>
      <sheetName val="[D_BEMF_xls]\PROJSAMP\72100\S24"/>
      <sheetName val="[D_BEMF_xls]\Q\PROJSAMP\7210024"/>
      <sheetName val="[D_BEMF_xls][D_BEMF_xls]\PROJ24"/>
      <sheetName val="[D_BEMF_xls][D_BEMF_xls]\Q\PR24"/>
      <sheetName val="[D_BEMF_xls][D_BEMF_xls][D_BE24"/>
      <sheetName val="Change_Point20"/>
      <sheetName val="Test_Plan20"/>
      <sheetName val="RTV_Data17"/>
      <sheetName val="PT_317"/>
      <sheetName val="IPQC_LAR_WEEK_015"/>
      <sheetName val="IPQC_OVERALL_TOP_DEFECT_W495"/>
      <sheetName val="Action_Plað5"/>
      <sheetName val="FA_Register3"/>
      <sheetName val="PI_(3)2"/>
      <sheetName val="Fan_Test~2"/>
      <sheetName val="_D_BEMF_xls__PROJSAMP_72100_S22"/>
      <sheetName val="_D_BEMF_xls__Q_PROJSAMP_7210022"/>
      <sheetName val="_D_BEMF_xls__D_BEMF_xls__PROJ22"/>
      <sheetName val="_D_BEMF_xls__D_BEMF_xls__Q_PR22"/>
      <sheetName val="_D_BEMF_xls__D_BEMF_xls__D_BE22"/>
      <sheetName val="Measuring_instrument_計測器一覧"/>
      <sheetName val="DO"/>
      <sheetName val="Data"/>
      <sheetName val="%LAR"/>
      <sheetName val="Appendix of formula"/>
      <sheetName val="Test"/>
    </sheetNames>
    <definedNames>
      <definedName name="Calculation_Automatic"/>
      <definedName name="Calculation_Hold"/>
      <definedName name="Clear_AllData"/>
      <definedName name="Clear_Content"/>
      <definedName name="Clear_Data"/>
      <definedName name="Clear_Spec"/>
      <definedName name="Data_Input"/>
      <definedName name="Data_Paste"/>
      <definedName name="Home"/>
      <definedName name="Sheet_Protect"/>
      <definedName name="Sheet_Unprotect" sheetId="0"/>
    </definedNames>
    <sheetDataSet>
      <sheetData sheetId="0" refreshError="1">
        <row r="7">
          <cell r="B7">
            <v>572</v>
          </cell>
        </row>
        <row r="18">
          <cell r="B18">
            <v>7.4142199697534386</v>
          </cell>
        </row>
        <row r="19">
          <cell r="B19">
            <v>1.4044436591089759E-2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 refreshError="1"/>
      <sheetData sheetId="569"/>
      <sheetData sheetId="570" refreshError="1"/>
      <sheetData sheetId="571" refreshError="1"/>
      <sheetData sheetId="572" refreshError="1"/>
      <sheetData sheetId="573" refreshError="1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 refreshError="1"/>
      <sheetData sheetId="613" refreshError="1"/>
      <sheetData sheetId="614" refreshError="1"/>
      <sheetData sheetId="615" refreshError="1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 refreshError="1"/>
      <sheetData sheetId="751" refreshError="1"/>
      <sheetData sheetId="752" refreshError="1"/>
      <sheetData sheetId="753" refreshError="1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 refreshError="1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 refreshError="1"/>
      <sheetData sheetId="977" refreshError="1"/>
      <sheetData sheetId="978" refreshError="1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 refreshError="1"/>
      <sheetData sheetId="1244" refreshError="1"/>
      <sheetData sheetId="1245" refreshError="1"/>
      <sheetData sheetId="1246" refreshError="1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 refreshError="1"/>
      <sheetData sheetId="1473" refreshError="1"/>
      <sheetData sheetId="1474" refreshError="1"/>
      <sheetData sheetId="1475" refreshError="1"/>
      <sheetData sheetId="147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IELD"/>
      <sheetName val="CP-TP "/>
      <sheetName val="Shaft Coding results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CP-TP "/>
      <sheetName val="Shaft Coding results"/>
      <sheetName val="Data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on list"/>
      <sheetName val="Action contam hub"/>
      <sheetName val="Contam Hub shop"/>
      <sheetName val="Contam hub Supplier"/>
      <sheetName val="Summary"/>
      <sheetName val="FCC"/>
      <sheetName val="STTCA"/>
      <sheetName val="2.5 STT"/>
      <sheetName val="STT7"/>
      <sheetName val="3.5 SP"/>
      <sheetName val="Shop"/>
      <sheetName val="Supplier"/>
      <sheetName val="ALG12"/>
      <sheetName val="ALG34"/>
      <sheetName val="ARSK"/>
      <sheetName val="AVG"/>
      <sheetName val="CBRF"/>
      <sheetName val="CGR"/>
      <sheetName val="CGR32"/>
      <sheetName val="FJ1"/>
      <sheetName val="HBL7"/>
      <sheetName val="JGR1R"/>
      <sheetName val="KTL12"/>
      <sheetName val="KTL3"/>
      <sheetName val="LMR6"/>
      <sheetName val="LNB12"/>
      <sheetName val="LEO-B"/>
      <sheetName val="MBLBP"/>
      <sheetName val="MBL8"/>
      <sheetName val="MKR5"/>
      <sheetName val="MKR6"/>
      <sheetName val="PBB5"/>
      <sheetName val="PMR"/>
      <sheetName val="RWD1"/>
      <sheetName val="RWD2"/>
      <sheetName val="SHK"/>
      <sheetName val="SKB1"/>
      <sheetName val="SKB2"/>
      <sheetName val="SKB3"/>
      <sheetName val="SKB4"/>
      <sheetName val="TDB4"/>
      <sheetName val="VLK"/>
      <sheetName val="VR"/>
      <sheetName val="V111D"/>
      <sheetName val="V112D"/>
      <sheetName val="YR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9">
          <cell r="C9">
            <v>2902386</v>
          </cell>
          <cell r="D9">
            <v>3160850</v>
          </cell>
        </row>
      </sheetData>
      <sheetData sheetId="11" refreshError="1">
        <row r="9">
          <cell r="B9">
            <v>3111505</v>
          </cell>
          <cell r="C9">
            <v>2890059</v>
          </cell>
          <cell r="D9">
            <v>2672901</v>
          </cell>
        </row>
        <row r="26">
          <cell r="B26">
            <v>8357</v>
          </cell>
          <cell r="C26">
            <v>6276</v>
          </cell>
          <cell r="D26">
            <v>1508</v>
          </cell>
        </row>
        <row r="27">
          <cell r="B27">
            <v>2</v>
          </cell>
          <cell r="C27">
            <v>3</v>
          </cell>
          <cell r="D27">
            <v>6</v>
          </cell>
        </row>
        <row r="28">
          <cell r="B28">
            <v>0</v>
          </cell>
          <cell r="C28">
            <v>0</v>
          </cell>
          <cell r="D28">
            <v>0</v>
          </cell>
        </row>
        <row r="29">
          <cell r="B29">
            <v>49</v>
          </cell>
          <cell r="C29">
            <v>31</v>
          </cell>
          <cell r="D29">
            <v>101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EU221"/>
  <sheetViews>
    <sheetView showGridLines="0" topLeftCell="A7" zoomScale="50" zoomScaleNormal="50" zoomScaleSheetLayoutView="45" workbookViewId="0">
      <pane xSplit="1" topLeftCell="DC1" activePane="topRight" state="frozen"/>
      <selection activeCell="DL1" sqref="DL1:DL1048576"/>
      <selection pane="topRight" activeCell="DX241" sqref="DX241"/>
    </sheetView>
  </sheetViews>
  <sheetFormatPr defaultColWidth="8.88671875" defaultRowHeight="12.75"/>
  <cols>
    <col min="1" max="1" width="35.44140625" style="28" customWidth="1"/>
    <col min="2" max="17" width="11.109375" style="28" hidden="1" customWidth="1"/>
    <col min="18" max="85" width="11.6640625" style="28" hidden="1" customWidth="1"/>
    <col min="86" max="117" width="11.6640625" style="28" customWidth="1"/>
    <col min="118" max="148" width="10.33203125" style="28" customWidth="1"/>
    <col min="149" max="149" width="4.21875" style="28" customWidth="1"/>
    <col min="150" max="16384" width="8.88671875" style="28"/>
  </cols>
  <sheetData>
    <row r="1" spans="1:148" ht="56.25" customHeight="1">
      <c r="A1" s="27"/>
      <c r="I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32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O1" s="108"/>
      <c r="DP1" s="108"/>
      <c r="DQ1" s="108"/>
      <c r="DR1" s="108"/>
      <c r="DS1" s="108"/>
      <c r="DT1" s="108"/>
      <c r="DU1" s="160"/>
      <c r="DV1" s="108"/>
      <c r="DW1" s="108"/>
      <c r="DX1" s="154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47"/>
      <c r="EJ1" s="108"/>
      <c r="EK1" s="108"/>
      <c r="EL1" s="108"/>
      <c r="EM1" s="108"/>
      <c r="EN1" s="108"/>
      <c r="EO1" s="108"/>
      <c r="EP1" s="108"/>
      <c r="EQ1" s="108"/>
      <c r="ER1" s="108"/>
    </row>
    <row r="2" spans="1:148" ht="60">
      <c r="A2" s="282" t="s">
        <v>82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A2" s="282"/>
      <c r="BB2" s="282"/>
      <c r="BC2" s="282"/>
      <c r="BD2" s="282"/>
      <c r="BE2" s="282"/>
      <c r="BF2" s="282"/>
      <c r="BG2" s="282"/>
      <c r="BH2" s="282"/>
      <c r="BI2" s="282"/>
      <c r="BJ2" s="282"/>
      <c r="BK2" s="282"/>
      <c r="BL2" s="282"/>
      <c r="BM2" s="282"/>
      <c r="BN2" s="282"/>
      <c r="BO2" s="282"/>
      <c r="BP2" s="282"/>
      <c r="BQ2" s="282"/>
      <c r="BR2" s="282"/>
      <c r="BS2" s="282"/>
      <c r="BT2" s="282"/>
      <c r="BU2" s="282"/>
      <c r="BV2" s="282"/>
      <c r="BW2" s="282"/>
      <c r="BX2" s="282"/>
      <c r="BY2" s="282"/>
      <c r="BZ2" s="282"/>
      <c r="CA2" s="282"/>
      <c r="CB2" s="282"/>
      <c r="CC2" s="282"/>
      <c r="CD2" s="282"/>
      <c r="CE2" s="282"/>
      <c r="CF2" s="282"/>
      <c r="CG2" s="282"/>
      <c r="CH2" s="282"/>
      <c r="CI2" s="282"/>
      <c r="CJ2" s="282"/>
      <c r="CK2" s="282"/>
      <c r="CL2" s="282"/>
      <c r="CM2" s="282"/>
      <c r="CN2" s="282"/>
      <c r="CO2" s="282"/>
      <c r="CP2" s="282"/>
      <c r="CQ2" s="282"/>
      <c r="CR2" s="282"/>
      <c r="CS2" s="282"/>
      <c r="CT2" s="282"/>
      <c r="CU2" s="282"/>
      <c r="CV2" s="282"/>
      <c r="CW2" s="282"/>
      <c r="CX2" s="282"/>
      <c r="CY2" s="282"/>
      <c r="CZ2" s="282"/>
      <c r="DA2" s="282"/>
      <c r="DB2" s="282"/>
      <c r="DC2" s="282"/>
      <c r="DD2" s="282"/>
      <c r="DE2" s="282"/>
      <c r="DF2" s="282"/>
      <c r="DG2" s="282"/>
      <c r="DH2" s="282"/>
      <c r="DI2" s="282"/>
      <c r="DJ2" s="282"/>
      <c r="DK2" s="282"/>
      <c r="DL2" s="282"/>
      <c r="DM2" s="282"/>
      <c r="DN2" s="282"/>
      <c r="DO2" s="282"/>
      <c r="DP2" s="282"/>
      <c r="DQ2" s="282"/>
      <c r="DR2" s="282"/>
      <c r="DS2" s="282"/>
      <c r="DT2" s="282"/>
      <c r="DU2" s="282"/>
      <c r="DV2" s="282"/>
      <c r="DW2" s="282"/>
      <c r="DX2" s="282"/>
      <c r="DY2" s="282"/>
      <c r="DZ2" s="282"/>
      <c r="EA2" s="282"/>
      <c r="EB2" s="282"/>
      <c r="EC2" s="282"/>
      <c r="ED2" s="282"/>
      <c r="EE2" s="282"/>
      <c r="EF2" s="282"/>
      <c r="EG2" s="282"/>
      <c r="EH2" s="282"/>
      <c r="EI2" s="282"/>
      <c r="EJ2" s="282"/>
      <c r="EK2" s="282"/>
      <c r="EL2" s="282"/>
      <c r="EM2" s="282"/>
      <c r="EN2" s="282"/>
      <c r="EO2" s="282"/>
      <c r="EP2" s="282"/>
      <c r="EQ2" s="282"/>
      <c r="ER2" s="282"/>
    </row>
    <row r="3" spans="1:148" ht="15" customHeight="1">
      <c r="A3" s="34"/>
    </row>
    <row r="4" spans="1:148" ht="15" customHeight="1"/>
    <row r="5" spans="1:148" ht="15" customHeight="1"/>
    <row r="6" spans="1:148" ht="15" customHeight="1"/>
    <row r="7" spans="1:148" ht="15" customHeight="1"/>
    <row r="8" spans="1:148" ht="15" customHeight="1"/>
    <row r="9" spans="1:148" ht="15" customHeight="1"/>
    <row r="10" spans="1:148" ht="15" customHeight="1"/>
    <row r="11" spans="1:148" ht="15" customHeight="1"/>
    <row r="12" spans="1:148" ht="15" customHeight="1"/>
    <row r="13" spans="1:148" ht="15" customHeight="1"/>
    <row r="14" spans="1:148" ht="15" customHeight="1"/>
    <row r="15" spans="1:148" ht="15" customHeight="1"/>
    <row r="16" spans="1:148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spans="1:149" ht="15" customHeight="1"/>
    <row r="34" spans="1:149" ht="15" customHeight="1"/>
    <row r="35" spans="1:149" ht="15" customHeight="1"/>
    <row r="36" spans="1:149" ht="15" customHeight="1"/>
    <row r="37" spans="1:149" ht="15" customHeight="1"/>
    <row r="38" spans="1:149" s="36" customFormat="1">
      <c r="A38" s="35"/>
    </row>
    <row r="39" spans="1:149" s="36" customFormat="1">
      <c r="A39" s="35"/>
      <c r="EH39" s="37"/>
    </row>
    <row r="40" spans="1:149" s="36" customFormat="1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EH40" s="37"/>
      <c r="EI40" s="37"/>
    </row>
    <row r="41" spans="1:149" s="36" customFormat="1">
      <c r="A41" s="280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172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</row>
    <row r="42" spans="1:149" s="36" customFormat="1">
      <c r="A42" s="35"/>
      <c r="B42" s="40">
        <v>2E-3</v>
      </c>
      <c r="C42" s="40">
        <v>2E-3</v>
      </c>
      <c r="D42" s="40">
        <v>2E-3</v>
      </c>
      <c r="E42" s="40">
        <v>2E-3</v>
      </c>
      <c r="F42" s="40">
        <v>2E-3</v>
      </c>
      <c r="G42" s="40">
        <v>2E-3</v>
      </c>
      <c r="H42" s="40">
        <v>2E-3</v>
      </c>
      <c r="I42" s="40">
        <v>2E-3</v>
      </c>
      <c r="J42" s="40">
        <v>2E-3</v>
      </c>
      <c r="K42" s="40">
        <v>2E-3</v>
      </c>
      <c r="L42" s="40">
        <v>2E-3</v>
      </c>
      <c r="M42" s="40">
        <v>2E-3</v>
      </c>
      <c r="N42" s="40">
        <v>2E-3</v>
      </c>
      <c r="O42" s="40">
        <v>2E-3</v>
      </c>
      <c r="P42" s="40">
        <v>2E-3</v>
      </c>
      <c r="Q42" s="40">
        <v>2E-3</v>
      </c>
      <c r="R42" s="40">
        <v>2E-3</v>
      </c>
      <c r="S42" s="40">
        <v>2E-3</v>
      </c>
      <c r="T42" s="40">
        <v>2E-3</v>
      </c>
      <c r="U42" s="40">
        <v>2E-3</v>
      </c>
      <c r="V42" s="40">
        <v>2E-3</v>
      </c>
      <c r="W42" s="40">
        <v>2E-3</v>
      </c>
      <c r="X42" s="40">
        <v>2E-3</v>
      </c>
      <c r="Y42" s="40">
        <v>2E-3</v>
      </c>
      <c r="Z42" s="40">
        <v>2E-3</v>
      </c>
      <c r="AA42" s="40">
        <v>2E-3</v>
      </c>
      <c r="AB42" s="40">
        <v>2E-3</v>
      </c>
      <c r="AC42" s="40">
        <v>2E-3</v>
      </c>
      <c r="AD42" s="40">
        <v>2E-3</v>
      </c>
      <c r="AE42" s="40">
        <v>2E-3</v>
      </c>
      <c r="AF42" s="40">
        <v>2E-3</v>
      </c>
      <c r="AG42" s="40">
        <v>2E-3</v>
      </c>
      <c r="AH42" s="40">
        <v>2E-3</v>
      </c>
      <c r="AI42" s="40">
        <v>2E-3</v>
      </c>
      <c r="AJ42" s="40">
        <v>2E-3</v>
      </c>
      <c r="AK42" s="40">
        <v>2E-3</v>
      </c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181"/>
      <c r="DO42" s="181"/>
      <c r="DP42" s="181"/>
      <c r="DQ42" s="181"/>
      <c r="DR42" s="181"/>
      <c r="DS42" s="181"/>
      <c r="DT42" s="181"/>
      <c r="DU42" s="181"/>
      <c r="DV42" s="181"/>
      <c r="DW42" s="181"/>
      <c r="DX42" s="181"/>
      <c r="DY42" s="181"/>
      <c r="DZ42" s="181"/>
      <c r="EA42" s="181"/>
      <c r="EB42" s="181"/>
      <c r="EC42" s="181"/>
      <c r="ED42" s="181"/>
      <c r="EE42" s="181"/>
      <c r="EF42" s="181"/>
      <c r="EG42" s="181"/>
      <c r="EH42" s="181"/>
      <c r="EI42" s="181"/>
      <c r="EJ42" s="181"/>
      <c r="EK42" s="181"/>
      <c r="EL42" s="181"/>
      <c r="EM42" s="181"/>
      <c r="EN42" s="181"/>
      <c r="EO42" s="181"/>
      <c r="EP42" s="181"/>
      <c r="EQ42" s="181"/>
      <c r="ER42" s="181"/>
    </row>
    <row r="43" spans="1:149" s="46" customFormat="1" ht="30" customHeight="1">
      <c r="A43" s="42"/>
      <c r="B43" s="43" t="s">
        <v>88</v>
      </c>
      <c r="C43" s="43" t="s">
        <v>89</v>
      </c>
      <c r="D43" s="43" t="s">
        <v>90</v>
      </c>
      <c r="E43" s="43" t="s">
        <v>91</v>
      </c>
      <c r="F43" s="43" t="s">
        <v>92</v>
      </c>
      <c r="G43" s="43" t="s">
        <v>93</v>
      </c>
      <c r="H43" s="43" t="s">
        <v>94</v>
      </c>
      <c r="I43" s="43" t="s">
        <v>95</v>
      </c>
      <c r="J43" s="43" t="s">
        <v>96</v>
      </c>
      <c r="K43" s="43" t="s">
        <v>97</v>
      </c>
      <c r="L43" s="43" t="s">
        <v>98</v>
      </c>
      <c r="M43" s="43" t="s">
        <v>99</v>
      </c>
      <c r="N43" s="43" t="s">
        <v>12</v>
      </c>
      <c r="O43" s="43" t="s">
        <v>20</v>
      </c>
      <c r="P43" s="43" t="s">
        <v>21</v>
      </c>
      <c r="Q43" s="43" t="s">
        <v>22</v>
      </c>
      <c r="R43" s="43" t="s">
        <v>23</v>
      </c>
      <c r="S43" s="43" t="s">
        <v>24</v>
      </c>
      <c r="T43" s="43" t="s">
        <v>25</v>
      </c>
      <c r="U43" s="43" t="s">
        <v>26</v>
      </c>
      <c r="V43" s="43" t="s">
        <v>27</v>
      </c>
      <c r="W43" s="43" t="s">
        <v>28</v>
      </c>
      <c r="X43" s="43" t="s">
        <v>29</v>
      </c>
      <c r="Y43" s="43" t="s">
        <v>30</v>
      </c>
      <c r="Z43" s="43" t="s">
        <v>11</v>
      </c>
      <c r="AA43" s="43" t="s">
        <v>13</v>
      </c>
      <c r="AB43" s="43" t="s">
        <v>14</v>
      </c>
      <c r="AC43" s="43" t="s">
        <v>15</v>
      </c>
      <c r="AD43" s="43" t="s">
        <v>16</v>
      </c>
      <c r="AE43" s="43" t="s">
        <v>17</v>
      </c>
      <c r="AF43" s="43" t="s">
        <v>18</v>
      </c>
      <c r="AG43" s="43" t="s">
        <v>19</v>
      </c>
      <c r="AH43" s="43" t="s">
        <v>109</v>
      </c>
      <c r="AI43" s="43" t="s">
        <v>111</v>
      </c>
      <c r="AJ43" s="43" t="s">
        <v>117</v>
      </c>
      <c r="AK43" s="43" t="s">
        <v>118</v>
      </c>
      <c r="AL43" s="43" t="s">
        <v>120</v>
      </c>
      <c r="AM43" s="43" t="s">
        <v>123</v>
      </c>
      <c r="AN43" s="43" t="s">
        <v>130</v>
      </c>
      <c r="AO43" s="43" t="s">
        <v>134</v>
      </c>
      <c r="AP43" s="43" t="s">
        <v>142</v>
      </c>
      <c r="AQ43" s="43" t="s">
        <v>143</v>
      </c>
      <c r="AR43" s="43" t="s">
        <v>148</v>
      </c>
      <c r="AS43" s="43" t="s">
        <v>153</v>
      </c>
      <c r="AT43" s="43" t="s">
        <v>154</v>
      </c>
      <c r="AU43" s="43" t="s">
        <v>156</v>
      </c>
      <c r="AV43" s="43" t="s">
        <v>157</v>
      </c>
      <c r="AW43" s="43" t="s">
        <v>159</v>
      </c>
      <c r="AX43" s="43" t="s">
        <v>163</v>
      </c>
      <c r="AY43" s="43" t="s">
        <v>166</v>
      </c>
      <c r="AZ43" s="43" t="s">
        <v>169</v>
      </c>
      <c r="BA43" s="43" t="s">
        <v>177</v>
      </c>
      <c r="BB43" s="43" t="s">
        <v>182</v>
      </c>
      <c r="BC43" s="43" t="s">
        <v>186</v>
      </c>
      <c r="BD43" s="43" t="s">
        <v>189</v>
      </c>
      <c r="BE43" s="43" t="s">
        <v>190</v>
      </c>
      <c r="BF43" s="43" t="s">
        <v>195</v>
      </c>
      <c r="BG43" s="43" t="s">
        <v>197</v>
      </c>
      <c r="BH43" s="43" t="s">
        <v>199</v>
      </c>
      <c r="BI43" s="168" t="s">
        <v>204</v>
      </c>
      <c r="BJ43" s="168" t="s">
        <v>209</v>
      </c>
      <c r="BK43" s="168" t="s">
        <v>213</v>
      </c>
      <c r="BL43" s="168" t="s">
        <v>215</v>
      </c>
      <c r="BM43" s="168" t="s">
        <v>217</v>
      </c>
      <c r="BN43" s="168" t="s">
        <v>219</v>
      </c>
      <c r="BO43" s="168" t="s">
        <v>221</v>
      </c>
      <c r="BP43" s="168" t="s">
        <v>225</v>
      </c>
      <c r="BQ43" s="168" t="s">
        <v>228</v>
      </c>
      <c r="BR43" s="168" t="s">
        <v>234</v>
      </c>
      <c r="BS43" s="168" t="s">
        <v>242</v>
      </c>
      <c r="BT43" s="168" t="s">
        <v>243</v>
      </c>
      <c r="BU43" s="168" t="s">
        <v>244</v>
      </c>
      <c r="BV43" s="168" t="s">
        <v>245</v>
      </c>
      <c r="BW43" s="233" t="s">
        <v>246</v>
      </c>
      <c r="BX43" s="168" t="s">
        <v>247</v>
      </c>
      <c r="BY43" s="168" t="s">
        <v>249</v>
      </c>
      <c r="BZ43" s="168" t="s">
        <v>251</v>
      </c>
      <c r="CA43" s="168" t="s">
        <v>253</v>
      </c>
      <c r="CB43" s="168" t="s">
        <v>257</v>
      </c>
      <c r="CC43" s="168" t="s">
        <v>259</v>
      </c>
      <c r="CD43" s="168" t="s">
        <v>263</v>
      </c>
      <c r="CE43" s="168" t="s">
        <v>264</v>
      </c>
      <c r="CF43" s="168" t="s">
        <v>265</v>
      </c>
      <c r="CG43" s="168" t="s">
        <v>266</v>
      </c>
      <c r="CH43" s="168" t="s">
        <v>267</v>
      </c>
      <c r="CI43" s="168" t="s">
        <v>270</v>
      </c>
      <c r="CJ43" s="168" t="s">
        <v>272</v>
      </c>
      <c r="CK43" s="168" t="s">
        <v>276</v>
      </c>
      <c r="CL43" s="168" t="s">
        <v>277</v>
      </c>
      <c r="CM43" s="168" t="s">
        <v>279</v>
      </c>
      <c r="CN43" s="168" t="s">
        <v>281</v>
      </c>
      <c r="CO43" s="168" t="s">
        <v>282</v>
      </c>
      <c r="CP43" s="168" t="s">
        <v>288</v>
      </c>
      <c r="CQ43" s="168" t="s">
        <v>289</v>
      </c>
      <c r="CR43" s="168" t="s">
        <v>292</v>
      </c>
      <c r="CS43" s="168" t="s">
        <v>294</v>
      </c>
      <c r="CT43" s="168" t="s">
        <v>297</v>
      </c>
      <c r="CU43" s="168" t="s">
        <v>301</v>
      </c>
      <c r="CV43" s="168" t="s">
        <v>303</v>
      </c>
      <c r="CW43" s="168" t="s">
        <v>308</v>
      </c>
      <c r="CX43" s="168" t="s">
        <v>310</v>
      </c>
      <c r="CY43" s="168" t="s">
        <v>311</v>
      </c>
      <c r="CZ43" s="168" t="s">
        <v>313</v>
      </c>
      <c r="DA43" s="168" t="s">
        <v>319</v>
      </c>
      <c r="DB43" s="168" t="s">
        <v>322</v>
      </c>
      <c r="DC43" s="168" t="s">
        <v>325</v>
      </c>
      <c r="DD43" s="168" t="s">
        <v>330</v>
      </c>
      <c r="DE43" s="168" t="s">
        <v>332</v>
      </c>
      <c r="DF43" s="168" t="s">
        <v>336</v>
      </c>
      <c r="DG43" s="168" t="s">
        <v>339</v>
      </c>
      <c r="DH43" s="168" t="s">
        <v>349</v>
      </c>
      <c r="DI43" s="168" t="s">
        <v>350</v>
      </c>
      <c r="DJ43" s="168" t="s">
        <v>351</v>
      </c>
      <c r="DK43" s="168" t="s">
        <v>357</v>
      </c>
      <c r="DL43" s="168" t="s">
        <v>360</v>
      </c>
      <c r="DM43" s="44" t="s">
        <v>368</v>
      </c>
      <c r="DN43" s="45">
        <v>1</v>
      </c>
      <c r="DO43" s="45">
        <v>2</v>
      </c>
      <c r="DP43" s="45">
        <v>3</v>
      </c>
      <c r="DQ43" s="45">
        <v>4</v>
      </c>
      <c r="DR43" s="45">
        <v>5</v>
      </c>
      <c r="DS43" s="45">
        <v>6</v>
      </c>
      <c r="DT43" s="45">
        <v>7</v>
      </c>
      <c r="DU43" s="45">
        <v>8</v>
      </c>
      <c r="DV43" s="45">
        <v>9</v>
      </c>
      <c r="DW43" s="45">
        <v>10</v>
      </c>
      <c r="DX43" s="45">
        <v>11</v>
      </c>
      <c r="DY43" s="45">
        <v>12</v>
      </c>
      <c r="DZ43" s="45">
        <v>13</v>
      </c>
      <c r="EA43" s="45">
        <v>14</v>
      </c>
      <c r="EB43" s="45">
        <v>15</v>
      </c>
      <c r="EC43" s="45">
        <v>16</v>
      </c>
      <c r="ED43" s="45">
        <v>17</v>
      </c>
      <c r="EE43" s="45">
        <v>18</v>
      </c>
      <c r="EF43" s="45">
        <v>19</v>
      </c>
      <c r="EG43" s="45">
        <v>20</v>
      </c>
      <c r="EH43" s="45">
        <v>21</v>
      </c>
      <c r="EI43" s="45">
        <v>22</v>
      </c>
      <c r="EJ43" s="45">
        <v>23</v>
      </c>
      <c r="EK43" s="45">
        <v>24</v>
      </c>
      <c r="EL43" s="45">
        <v>25</v>
      </c>
      <c r="EM43" s="45">
        <v>26</v>
      </c>
      <c r="EN43" s="45">
        <v>27</v>
      </c>
      <c r="EO43" s="45">
        <v>28</v>
      </c>
      <c r="EP43" s="45">
        <v>29</v>
      </c>
      <c r="EQ43" s="45">
        <v>30</v>
      </c>
      <c r="ER43" s="45">
        <v>31</v>
      </c>
    </row>
    <row r="44" spans="1:149" s="46" customFormat="1" ht="34.5" customHeight="1">
      <c r="A44" s="47" t="s">
        <v>1</v>
      </c>
      <c r="B44" s="48">
        <v>2828776</v>
      </c>
      <c r="C44" s="48">
        <v>2189164</v>
      </c>
      <c r="D44" s="48">
        <v>3057948</v>
      </c>
      <c r="E44" s="48">
        <v>2944509</v>
      </c>
      <c r="F44" s="48">
        <v>3092869</v>
      </c>
      <c r="G44" s="48">
        <v>3249330</v>
      </c>
      <c r="H44" s="48">
        <v>3329964</v>
      </c>
      <c r="I44" s="48">
        <v>3766604</v>
      </c>
      <c r="J44" s="48">
        <v>3663615</v>
      </c>
      <c r="K44" s="48">
        <v>3535946</v>
      </c>
      <c r="L44" s="48">
        <v>3519889</v>
      </c>
      <c r="M44" s="48">
        <v>3465363</v>
      </c>
      <c r="N44" s="48">
        <v>3192766</v>
      </c>
      <c r="O44" s="48">
        <v>3325150</v>
      </c>
      <c r="P44" s="48">
        <v>3656839</v>
      </c>
      <c r="Q44" s="48">
        <v>3317064</v>
      </c>
      <c r="R44" s="48">
        <v>3830625</v>
      </c>
      <c r="S44" s="48">
        <v>3310904</v>
      </c>
      <c r="T44" s="48">
        <v>2778515</v>
      </c>
      <c r="U44" s="48">
        <v>3363364</v>
      </c>
      <c r="V44" s="48">
        <v>3318952</v>
      </c>
      <c r="W44" s="48">
        <v>3524524</v>
      </c>
      <c r="X44" s="49">
        <f>[4]Shop!C9</f>
        <v>2902386</v>
      </c>
      <c r="Y44" s="49">
        <f>[4]Shop!D9</f>
        <v>3160850</v>
      </c>
      <c r="Z44" s="49">
        <v>3473191</v>
      </c>
      <c r="AA44" s="49">
        <v>2964028</v>
      </c>
      <c r="AB44" s="49">
        <v>3256897</v>
      </c>
      <c r="AC44" s="49">
        <v>2991681</v>
      </c>
      <c r="AD44" s="49">
        <v>2898970</v>
      </c>
      <c r="AE44" s="49">
        <v>2899762</v>
      </c>
      <c r="AF44" s="49">
        <v>3160850</v>
      </c>
      <c r="AG44" s="49">
        <v>3162514</v>
      </c>
      <c r="AH44" s="49">
        <v>3338103</v>
      </c>
      <c r="AI44" s="49">
        <v>3073587</v>
      </c>
      <c r="AJ44" s="49">
        <v>3117180</v>
      </c>
      <c r="AK44" s="49">
        <v>2607668</v>
      </c>
      <c r="AL44" s="49">
        <v>2122524</v>
      </c>
      <c r="AM44" s="49">
        <v>1622778</v>
      </c>
      <c r="AN44" s="49">
        <v>1864445</v>
      </c>
      <c r="AO44" s="49">
        <v>1838669</v>
      </c>
      <c r="AP44" s="49">
        <v>2354144</v>
      </c>
      <c r="AQ44" s="49">
        <v>2253941</v>
      </c>
      <c r="AR44" s="49">
        <f>Shop!B9</f>
        <v>0</v>
      </c>
      <c r="AS44" s="49">
        <f>Shop!C9</f>
        <v>0</v>
      </c>
      <c r="AT44" s="49">
        <f>Shop!B9</f>
        <v>0</v>
      </c>
      <c r="AU44" s="49">
        <v>3118981</v>
      </c>
      <c r="AV44" s="49">
        <v>3011602</v>
      </c>
      <c r="AW44" s="49">
        <v>2672464</v>
      </c>
      <c r="AX44" s="49">
        <v>2573587</v>
      </c>
      <c r="AY44" s="49">
        <v>2793592</v>
      </c>
      <c r="AZ44" s="49">
        <v>2724930</v>
      </c>
      <c r="BA44" s="49">
        <v>2419775</v>
      </c>
      <c r="BB44" s="49">
        <v>2031886</v>
      </c>
      <c r="BC44" s="49">
        <v>2498318</v>
      </c>
      <c r="BD44" s="49">
        <v>2483955.6</v>
      </c>
      <c r="BE44" s="49">
        <v>2503297.4</v>
      </c>
      <c r="BF44" s="49">
        <v>2675184</v>
      </c>
      <c r="BG44" s="49">
        <v>2667910</v>
      </c>
      <c r="BH44" s="49">
        <v>2792829</v>
      </c>
      <c r="BI44" s="49">
        <v>2475535</v>
      </c>
      <c r="BJ44" s="49">
        <v>2690262</v>
      </c>
      <c r="BK44" s="49">
        <v>2657982</v>
      </c>
      <c r="BL44" s="49">
        <v>3182968</v>
      </c>
      <c r="BM44" s="49">
        <v>2942752</v>
      </c>
      <c r="BN44" s="49">
        <v>3105753</v>
      </c>
      <c r="BO44" s="49">
        <v>3418676</v>
      </c>
      <c r="BP44" s="49">
        <v>3488904</v>
      </c>
      <c r="BQ44" s="49">
        <v>3296651</v>
      </c>
      <c r="BR44" s="49">
        <v>3550470</v>
      </c>
      <c r="BS44" s="49">
        <v>3903189</v>
      </c>
      <c r="BT44" s="49">
        <v>4076996</v>
      </c>
      <c r="BU44" s="49">
        <v>3624300</v>
      </c>
      <c r="BV44" s="49">
        <v>3747279</v>
      </c>
      <c r="BW44" s="234">
        <v>3519578</v>
      </c>
      <c r="BX44" s="49">
        <v>3701801</v>
      </c>
      <c r="BY44" s="49">
        <v>3103718</v>
      </c>
      <c r="BZ44" s="49">
        <v>2777812</v>
      </c>
      <c r="CA44" s="49">
        <v>2254941</v>
      </c>
      <c r="CB44" s="49">
        <v>2023337</v>
      </c>
      <c r="CC44" s="49">
        <v>1733115</v>
      </c>
      <c r="CD44" s="49">
        <v>1737236</v>
      </c>
      <c r="CE44" s="49">
        <v>1533739</v>
      </c>
      <c r="CF44" s="49">
        <v>873593</v>
      </c>
      <c r="CG44" s="49">
        <v>1048871</v>
      </c>
      <c r="CH44" s="49">
        <v>1085833</v>
      </c>
      <c r="CI44" s="49">
        <v>1319720</v>
      </c>
      <c r="CJ44" s="49">
        <v>1482323</v>
      </c>
      <c r="CK44" s="49">
        <v>1378211</v>
      </c>
      <c r="CL44" s="49">
        <v>1365206</v>
      </c>
      <c r="CM44" s="49">
        <v>1193199</v>
      </c>
      <c r="CN44" s="49">
        <v>1010852</v>
      </c>
      <c r="CO44" s="49">
        <v>1229043</v>
      </c>
      <c r="CP44" s="49">
        <v>1273232</v>
      </c>
      <c r="CQ44" s="49">
        <v>1997332</v>
      </c>
      <c r="CR44" s="49">
        <v>2404440</v>
      </c>
      <c r="CS44" s="49">
        <v>2810730</v>
      </c>
      <c r="CT44" s="49">
        <v>1706383</v>
      </c>
      <c r="CU44" s="49">
        <v>2527453</v>
      </c>
      <c r="CV44" s="49">
        <v>2853030</v>
      </c>
      <c r="CW44" s="49">
        <v>2952892</v>
      </c>
      <c r="CX44" s="49">
        <v>3558522</v>
      </c>
      <c r="CY44" s="49">
        <v>3305833</v>
      </c>
      <c r="CZ44" s="49">
        <v>3910037</v>
      </c>
      <c r="DA44" s="49">
        <v>3472547</v>
      </c>
      <c r="DB44" s="49">
        <v>2983001</v>
      </c>
      <c r="DC44" s="49">
        <v>3117226</v>
      </c>
      <c r="DD44" s="49">
        <v>3184471</v>
      </c>
      <c r="DE44" s="49">
        <v>3328248</v>
      </c>
      <c r="DF44" s="49">
        <v>3397759</v>
      </c>
      <c r="DG44" s="49">
        <v>3107218</v>
      </c>
      <c r="DH44" s="49">
        <v>3219980</v>
      </c>
      <c r="DI44" s="49">
        <v>2720353</v>
      </c>
      <c r="DJ44" s="49">
        <v>3334353</v>
      </c>
      <c r="DK44" s="49">
        <v>3282440</v>
      </c>
      <c r="DL44" s="49">
        <v>3289771</v>
      </c>
      <c r="DM44" s="50">
        <f>SUM(DN44:ER44)</f>
        <v>2754233</v>
      </c>
      <c r="DN44" s="50">
        <f>+Shop!F13-Bushing!DB160</f>
        <v>229562</v>
      </c>
      <c r="DO44" s="50">
        <f>+Shop!G13-Bushing!DC160</f>
        <v>113129</v>
      </c>
      <c r="DP44" s="50">
        <f>+Shop!H13-Bushing!DD160</f>
        <v>-263</v>
      </c>
      <c r="DQ44" s="50">
        <f>+Shop!I13-Bushing!DE160</f>
        <v>160146</v>
      </c>
      <c r="DR44" s="50">
        <f>+Shop!J13-Bushing!DF160</f>
        <v>134374</v>
      </c>
      <c r="DS44" s="50">
        <f>+Shop!K13-Bushing!DG160</f>
        <v>124576</v>
      </c>
      <c r="DT44" s="50">
        <f>+Shop!L13-Bushing!DH160</f>
        <v>122910</v>
      </c>
      <c r="DU44" s="50">
        <f>+Shop!M13-Bushing!DI160</f>
        <v>129226</v>
      </c>
      <c r="DV44" s="50">
        <f>+Shop!N13-Bushing!DJ160</f>
        <v>125945</v>
      </c>
      <c r="DW44" s="50">
        <f>+Shop!O13-Bushing!DK160</f>
        <v>0</v>
      </c>
      <c r="DX44" s="50">
        <f>+Shop!P13-Bushing!DL160</f>
        <v>188059</v>
      </c>
      <c r="DY44" s="50">
        <f>+Shop!Q13-Bushing!DM160</f>
        <v>106822</v>
      </c>
      <c r="DZ44" s="50">
        <f>+Shop!R13-Bushing!DN160</f>
        <v>117796</v>
      </c>
      <c r="EA44" s="50">
        <f>+Shop!S13-Bushing!DO160</f>
        <v>112914</v>
      </c>
      <c r="EB44" s="50">
        <f>+Shop!T13-Bushing!DP160</f>
        <v>128189</v>
      </c>
      <c r="EC44" s="50">
        <f>+Shop!U13-Bushing!DQ160</f>
        <v>123189</v>
      </c>
      <c r="ED44" s="50">
        <f>+Shop!V13-Bushing!DR160</f>
        <v>238</v>
      </c>
      <c r="EE44" s="50">
        <f>+Shop!W13-Bushing!DS160</f>
        <v>193604</v>
      </c>
      <c r="EF44" s="50">
        <f>+Shop!X13-Bushing!DT160</f>
        <v>130422</v>
      </c>
      <c r="EG44" s="50">
        <f>+Shop!Y13-Bushing!DU160</f>
        <v>124112</v>
      </c>
      <c r="EH44" s="50">
        <f>+Shop!Z13-Bushing!DV160</f>
        <v>137173</v>
      </c>
      <c r="EI44" s="50">
        <f>+Shop!AA13-Bushing!DW160</f>
        <v>125733</v>
      </c>
      <c r="EJ44" s="50">
        <f>+Shop!AB13-Bushing!DX160</f>
        <v>126377</v>
      </c>
      <c r="EK44" s="50">
        <f>+Shop!AC13-Bushing!DY160</f>
        <v>0</v>
      </c>
      <c r="EL44" s="50">
        <f>+Shop!AD13-Bushing!DZ160</f>
        <v>0</v>
      </c>
      <c r="EM44" s="50">
        <f>+Shop!AE13-Bushing!EA160</f>
        <v>0</v>
      </c>
      <c r="EN44" s="50">
        <f>+Shop!AF13-Bushing!EB160</f>
        <v>0</v>
      </c>
      <c r="EO44" s="50">
        <f>+Shop!AG13-Bushing!EC160</f>
        <v>0</v>
      </c>
      <c r="EP44" s="50">
        <f>+Shop!AH13-Bushing!ED160</f>
        <v>0</v>
      </c>
      <c r="EQ44" s="50">
        <f>+Shop!AI13-Bushing!EE160</f>
        <v>0</v>
      </c>
      <c r="ER44" s="50">
        <f>+Shop!AJ13-Bushing!EF160</f>
        <v>0</v>
      </c>
    </row>
    <row r="45" spans="1:149" s="46" customFormat="1" ht="34.5" customHeight="1">
      <c r="A45" s="47" t="s">
        <v>3</v>
      </c>
      <c r="B45" s="48">
        <f t="shared" ref="B45:T45" si="0">SUM(B48:B51)</f>
        <v>12843</v>
      </c>
      <c r="C45" s="48">
        <f t="shared" si="0"/>
        <v>9777</v>
      </c>
      <c r="D45" s="48">
        <f t="shared" si="0"/>
        <v>13864</v>
      </c>
      <c r="E45" s="48">
        <f t="shared" si="0"/>
        <v>15337</v>
      </c>
      <c r="F45" s="48">
        <f t="shared" si="0"/>
        <v>14520</v>
      </c>
      <c r="G45" s="48">
        <f t="shared" si="0"/>
        <v>16050</v>
      </c>
      <c r="H45" s="48">
        <f t="shared" si="0"/>
        <v>14647</v>
      </c>
      <c r="I45" s="48">
        <f t="shared" si="0"/>
        <v>11990</v>
      </c>
      <c r="J45" s="48">
        <f t="shared" si="0"/>
        <v>23649</v>
      </c>
      <c r="K45" s="48">
        <f t="shared" si="0"/>
        <v>24199</v>
      </c>
      <c r="L45" s="48">
        <f t="shared" si="0"/>
        <v>18512</v>
      </c>
      <c r="M45" s="48">
        <f t="shared" si="0"/>
        <v>19481</v>
      </c>
      <c r="N45" s="48">
        <f t="shared" si="0"/>
        <v>20615</v>
      </c>
      <c r="O45" s="48">
        <f t="shared" si="0"/>
        <v>22724</v>
      </c>
      <c r="P45" s="48">
        <f t="shared" si="0"/>
        <v>18423</v>
      </c>
      <c r="Q45" s="48">
        <f t="shared" si="0"/>
        <v>17127</v>
      </c>
      <c r="R45" s="48">
        <f t="shared" si="0"/>
        <v>16406</v>
      </c>
      <c r="S45" s="48">
        <f t="shared" si="0"/>
        <v>15239</v>
      </c>
      <c r="T45" s="48">
        <f t="shared" si="0"/>
        <v>17361</v>
      </c>
      <c r="U45" s="48">
        <f t="shared" ref="U45:AF45" si="1">SUM(U48:U51)</f>
        <v>20382</v>
      </c>
      <c r="V45" s="48">
        <f t="shared" si="1"/>
        <v>16156</v>
      </c>
      <c r="W45" s="48">
        <f t="shared" si="1"/>
        <v>16680</v>
      </c>
      <c r="X45" s="48">
        <f t="shared" si="1"/>
        <v>15129</v>
      </c>
      <c r="Y45" s="48">
        <f t="shared" si="1"/>
        <v>15223</v>
      </c>
      <c r="Z45" s="48">
        <f t="shared" si="1"/>
        <v>19534</v>
      </c>
      <c r="AA45" s="48">
        <f t="shared" si="1"/>
        <v>18314</v>
      </c>
      <c r="AB45" s="48">
        <f t="shared" si="1"/>
        <v>20663</v>
      </c>
      <c r="AC45" s="48">
        <f t="shared" si="1"/>
        <v>17878</v>
      </c>
      <c r="AD45" s="48">
        <f t="shared" si="1"/>
        <v>22741</v>
      </c>
      <c r="AE45" s="48">
        <f t="shared" si="1"/>
        <v>15217</v>
      </c>
      <c r="AF45" s="48">
        <f t="shared" si="1"/>
        <v>12577</v>
      </c>
      <c r="AG45" s="48">
        <f t="shared" ref="AG45:BI45" si="2">SUM(AG48:AG51)</f>
        <v>11239</v>
      </c>
      <c r="AH45" s="48">
        <f t="shared" si="2"/>
        <v>8568</v>
      </c>
      <c r="AI45" s="48">
        <f t="shared" si="2"/>
        <v>10116</v>
      </c>
      <c r="AJ45" s="48">
        <f t="shared" si="2"/>
        <v>12132</v>
      </c>
      <c r="AK45" s="48">
        <f t="shared" si="2"/>
        <v>8781</v>
      </c>
      <c r="AL45" s="178">
        <f t="shared" si="2"/>
        <v>7118</v>
      </c>
      <c r="AM45" s="178">
        <f t="shared" si="2"/>
        <v>3785</v>
      </c>
      <c r="AN45" s="178">
        <f t="shared" si="2"/>
        <v>20535</v>
      </c>
      <c r="AO45" s="178">
        <f t="shared" si="2"/>
        <v>6374</v>
      </c>
      <c r="AP45" s="178">
        <f t="shared" si="2"/>
        <v>11853</v>
      </c>
      <c r="AQ45" s="178">
        <f t="shared" si="2"/>
        <v>7102</v>
      </c>
      <c r="AR45" s="178">
        <f t="shared" si="2"/>
        <v>3027</v>
      </c>
      <c r="AS45" s="178">
        <f t="shared" si="2"/>
        <v>1744</v>
      </c>
      <c r="AT45" s="178">
        <f t="shared" si="2"/>
        <v>10090</v>
      </c>
      <c r="AU45" s="178">
        <f t="shared" si="2"/>
        <v>9698</v>
      </c>
      <c r="AV45" s="178">
        <f t="shared" si="2"/>
        <v>13284</v>
      </c>
      <c r="AW45" s="178">
        <f t="shared" si="2"/>
        <v>23765</v>
      </c>
      <c r="AX45" s="178">
        <f t="shared" si="2"/>
        <v>17794</v>
      </c>
      <c r="AY45" s="178">
        <f t="shared" si="2"/>
        <v>11922</v>
      </c>
      <c r="AZ45" s="178">
        <f t="shared" si="2"/>
        <v>8740</v>
      </c>
      <c r="BA45" s="178">
        <f t="shared" si="2"/>
        <v>6455</v>
      </c>
      <c r="BB45" s="178">
        <f t="shared" si="2"/>
        <v>9281</v>
      </c>
      <c r="BC45" s="178">
        <f t="shared" si="2"/>
        <v>9658</v>
      </c>
      <c r="BD45" s="178">
        <f t="shared" si="2"/>
        <v>10025</v>
      </c>
      <c r="BE45" s="178">
        <f t="shared" si="2"/>
        <v>8062</v>
      </c>
      <c r="BF45" s="178">
        <f t="shared" si="2"/>
        <v>6038</v>
      </c>
      <c r="BG45" s="178">
        <f t="shared" si="2"/>
        <v>8718</v>
      </c>
      <c r="BH45" s="178">
        <f t="shared" si="2"/>
        <v>11057</v>
      </c>
      <c r="BI45" s="178">
        <f t="shared" si="2"/>
        <v>7597</v>
      </c>
      <c r="BJ45" s="178">
        <f t="shared" ref="BJ45:BQ45" si="3">SUM(BJ48:BJ51)</f>
        <v>6777</v>
      </c>
      <c r="BK45" s="178">
        <f t="shared" si="3"/>
        <v>5959</v>
      </c>
      <c r="BL45" s="178">
        <f t="shared" si="3"/>
        <v>5615</v>
      </c>
      <c r="BM45" s="178">
        <f t="shared" si="3"/>
        <v>3718</v>
      </c>
      <c r="BN45" s="178">
        <f t="shared" si="3"/>
        <v>6025</v>
      </c>
      <c r="BO45" s="178">
        <f t="shared" si="3"/>
        <v>6238</v>
      </c>
      <c r="BP45" s="178">
        <f t="shared" si="3"/>
        <v>6340</v>
      </c>
      <c r="BQ45" s="178">
        <f t="shared" si="3"/>
        <v>7665</v>
      </c>
      <c r="BR45" s="178">
        <f t="shared" ref="BR45:BW45" si="4">SUM(BR48:BR51)</f>
        <v>6645</v>
      </c>
      <c r="BS45" s="178">
        <f t="shared" si="4"/>
        <v>4860</v>
      </c>
      <c r="BT45" s="178">
        <f t="shared" si="4"/>
        <v>3994</v>
      </c>
      <c r="BU45" s="178">
        <f t="shared" si="4"/>
        <v>3070</v>
      </c>
      <c r="BV45" s="178">
        <f t="shared" si="4"/>
        <v>2964</v>
      </c>
      <c r="BW45" s="235">
        <f t="shared" si="4"/>
        <v>2202</v>
      </c>
      <c r="BX45" s="178">
        <f t="shared" ref="BX45:DN45" si="5">SUM(BX48:BX51)</f>
        <v>2661</v>
      </c>
      <c r="BY45" s="178">
        <f t="shared" si="5"/>
        <v>2227</v>
      </c>
      <c r="BZ45" s="178">
        <f t="shared" si="5"/>
        <v>2479</v>
      </c>
      <c r="CA45" s="178">
        <f t="shared" si="5"/>
        <v>1413</v>
      </c>
      <c r="CB45" s="178">
        <f t="shared" si="5"/>
        <v>1888</v>
      </c>
      <c r="CC45" s="178">
        <v>1041</v>
      </c>
      <c r="CD45" s="178">
        <v>802</v>
      </c>
      <c r="CE45" s="178">
        <v>824</v>
      </c>
      <c r="CF45" s="178">
        <v>672</v>
      </c>
      <c r="CG45" s="178">
        <v>560</v>
      </c>
      <c r="CH45" s="178">
        <v>532</v>
      </c>
      <c r="CI45" s="178">
        <v>1678</v>
      </c>
      <c r="CJ45" s="178">
        <v>1654</v>
      </c>
      <c r="CK45" s="178">
        <v>1263</v>
      </c>
      <c r="CL45" s="178">
        <v>946</v>
      </c>
      <c r="CM45" s="178">
        <v>1252</v>
      </c>
      <c r="CN45" s="178">
        <v>1101</v>
      </c>
      <c r="CO45" s="178">
        <v>833</v>
      </c>
      <c r="CP45" s="178">
        <v>921</v>
      </c>
      <c r="CQ45" s="178">
        <v>1637</v>
      </c>
      <c r="CR45" s="178">
        <v>1820</v>
      </c>
      <c r="CS45" s="178">
        <v>2261</v>
      </c>
      <c r="CT45" s="178">
        <v>1122</v>
      </c>
      <c r="CU45" s="178">
        <v>1935</v>
      </c>
      <c r="CV45" s="178">
        <v>1893</v>
      </c>
      <c r="CW45" s="178">
        <v>1725</v>
      </c>
      <c r="CX45" s="178">
        <v>1920</v>
      </c>
      <c r="CY45" s="178">
        <v>1234</v>
      </c>
      <c r="CZ45" s="178">
        <v>2090</v>
      </c>
      <c r="DA45" s="178">
        <v>2723</v>
      </c>
      <c r="DB45" s="178">
        <v>3159</v>
      </c>
      <c r="DC45" s="178">
        <v>2296</v>
      </c>
      <c r="DD45" s="178">
        <v>1473</v>
      </c>
      <c r="DE45" s="178">
        <v>1759</v>
      </c>
      <c r="DF45" s="178">
        <v>1263</v>
      </c>
      <c r="DG45" s="178">
        <v>1859</v>
      </c>
      <c r="DH45" s="178">
        <v>3123</v>
      </c>
      <c r="DI45" s="178">
        <v>2710</v>
      </c>
      <c r="DJ45" s="178">
        <v>2757</v>
      </c>
      <c r="DK45" s="178">
        <v>1626</v>
      </c>
      <c r="DL45" s="178">
        <v>3028</v>
      </c>
      <c r="DM45" s="223">
        <f>SUM(DM48:DM51)</f>
        <v>3298</v>
      </c>
      <c r="DN45" s="51">
        <f t="shared" si="5"/>
        <v>507</v>
      </c>
      <c r="DO45" s="51">
        <f t="shared" ref="DO45:EQ45" si="6">SUM(DO48:DO51)</f>
        <v>112</v>
      </c>
      <c r="DP45" s="51">
        <f t="shared" si="6"/>
        <v>0</v>
      </c>
      <c r="DQ45" s="51">
        <f t="shared" si="6"/>
        <v>194</v>
      </c>
      <c r="DR45" s="51">
        <f>SUM(DR48:DR51)</f>
        <v>195</v>
      </c>
      <c r="DS45" s="51">
        <f t="shared" si="6"/>
        <v>95</v>
      </c>
      <c r="DT45" s="51">
        <f t="shared" si="6"/>
        <v>174</v>
      </c>
      <c r="DU45" s="51">
        <f t="shared" si="6"/>
        <v>186</v>
      </c>
      <c r="DV45" s="51">
        <f t="shared" si="6"/>
        <v>131</v>
      </c>
      <c r="DW45" s="51">
        <f t="shared" si="6"/>
        <v>0</v>
      </c>
      <c r="DX45" s="51">
        <f t="shared" si="6"/>
        <v>189</v>
      </c>
      <c r="DY45" s="51">
        <f t="shared" si="6"/>
        <v>124</v>
      </c>
      <c r="DZ45" s="51">
        <f t="shared" si="6"/>
        <v>176</v>
      </c>
      <c r="EA45" s="51">
        <f t="shared" si="6"/>
        <v>257</v>
      </c>
      <c r="EB45" s="51">
        <f t="shared" si="6"/>
        <v>106</v>
      </c>
      <c r="EC45" s="51">
        <f t="shared" si="6"/>
        <v>96</v>
      </c>
      <c r="ED45" s="51">
        <f t="shared" si="6"/>
        <v>0</v>
      </c>
      <c r="EE45" s="51">
        <f t="shared" si="6"/>
        <v>120</v>
      </c>
      <c r="EF45" s="51">
        <f t="shared" si="6"/>
        <v>153</v>
      </c>
      <c r="EG45" s="51">
        <f t="shared" si="6"/>
        <v>128</v>
      </c>
      <c r="EH45" s="51">
        <f t="shared" si="6"/>
        <v>123</v>
      </c>
      <c r="EI45" s="51">
        <f t="shared" si="6"/>
        <v>78</v>
      </c>
      <c r="EJ45" s="51">
        <f t="shared" si="6"/>
        <v>154</v>
      </c>
      <c r="EK45" s="51">
        <f t="shared" si="6"/>
        <v>0</v>
      </c>
      <c r="EL45" s="51">
        <f t="shared" si="6"/>
        <v>0</v>
      </c>
      <c r="EM45" s="51">
        <f t="shared" si="6"/>
        <v>0</v>
      </c>
      <c r="EN45" s="51">
        <f t="shared" si="6"/>
        <v>0</v>
      </c>
      <c r="EO45" s="51">
        <f t="shared" si="6"/>
        <v>0</v>
      </c>
      <c r="EP45" s="51">
        <f t="shared" si="6"/>
        <v>0</v>
      </c>
      <c r="EQ45" s="51">
        <f t="shared" si="6"/>
        <v>0</v>
      </c>
      <c r="ER45" s="51">
        <f>SUM(ER48:ER51)</f>
        <v>0</v>
      </c>
    </row>
    <row r="46" spans="1:149" s="46" customFormat="1" ht="34.5" customHeight="1">
      <c r="A46" s="47" t="s">
        <v>4</v>
      </c>
      <c r="B46" s="52">
        <f t="shared" ref="B46:T46" si="7">B45/B44</f>
        <v>4.5401261888534123E-3</v>
      </c>
      <c r="C46" s="52">
        <f t="shared" si="7"/>
        <v>4.4660884246223677E-3</v>
      </c>
      <c r="D46" s="52">
        <f t="shared" si="7"/>
        <v>4.5337592398562694E-3</v>
      </c>
      <c r="E46" s="52">
        <f t="shared" si="7"/>
        <v>5.2086782550163713E-3</v>
      </c>
      <c r="F46" s="52">
        <f t="shared" si="7"/>
        <v>4.6946702236661175E-3</v>
      </c>
      <c r="G46" s="52">
        <f t="shared" si="7"/>
        <v>4.9394798312267455E-3</v>
      </c>
      <c r="H46" s="52">
        <f t="shared" si="7"/>
        <v>4.3985460503476919E-3</v>
      </c>
      <c r="I46" s="52">
        <f t="shared" si="7"/>
        <v>3.1832388007871281E-3</v>
      </c>
      <c r="J46" s="52">
        <f t="shared" si="7"/>
        <v>6.4550996761395503E-3</v>
      </c>
      <c r="K46" s="52">
        <f t="shared" si="7"/>
        <v>6.8437131110033918E-3</v>
      </c>
      <c r="L46" s="52">
        <f t="shared" si="7"/>
        <v>5.2592567549715344E-3</v>
      </c>
      <c r="M46" s="52">
        <f t="shared" si="7"/>
        <v>5.6216332892109712E-3</v>
      </c>
      <c r="N46" s="52">
        <f t="shared" si="7"/>
        <v>6.4567838670294029E-3</v>
      </c>
      <c r="O46" s="52">
        <f t="shared" si="7"/>
        <v>6.833977414552727E-3</v>
      </c>
      <c r="P46" s="52">
        <f t="shared" si="7"/>
        <v>5.0379576459340979E-3</v>
      </c>
      <c r="Q46" s="52">
        <f t="shared" si="7"/>
        <v>5.163301039714639E-3</v>
      </c>
      <c r="R46" s="52">
        <f t="shared" si="7"/>
        <v>4.2828520150106049E-3</v>
      </c>
      <c r="S46" s="52">
        <f t="shared" si="7"/>
        <v>4.6026704489166709E-3</v>
      </c>
      <c r="T46" s="52">
        <f t="shared" si="7"/>
        <v>6.2483017007286265E-3</v>
      </c>
      <c r="U46" s="52">
        <f t="shared" ref="U46:AF46" si="8">U45/U44</f>
        <v>6.0600042100706318E-3</v>
      </c>
      <c r="V46" s="52">
        <f t="shared" si="8"/>
        <v>4.8678016434103299E-3</v>
      </c>
      <c r="W46" s="52">
        <f t="shared" si="8"/>
        <v>4.7325539562221739E-3</v>
      </c>
      <c r="X46" s="52">
        <f t="shared" si="8"/>
        <v>5.2126078336926932E-3</v>
      </c>
      <c r="Y46" s="52">
        <f t="shared" si="8"/>
        <v>4.816109590774633E-3</v>
      </c>
      <c r="Z46" s="52">
        <f t="shared" si="8"/>
        <v>5.6242227968458973E-3</v>
      </c>
      <c r="AA46" s="52">
        <f t="shared" si="8"/>
        <v>6.1787540468578568E-3</v>
      </c>
      <c r="AB46" s="52">
        <f t="shared" si="8"/>
        <v>6.34438239833805E-3</v>
      </c>
      <c r="AC46" s="52">
        <f t="shared" si="8"/>
        <v>5.9759045165577477E-3</v>
      </c>
      <c r="AD46" s="52">
        <f t="shared" si="8"/>
        <v>7.8445102915863218E-3</v>
      </c>
      <c r="AE46" s="52">
        <f t="shared" si="8"/>
        <v>5.2476720503268886E-3</v>
      </c>
      <c r="AF46" s="52">
        <f t="shared" si="8"/>
        <v>3.978992992391287E-3</v>
      </c>
      <c r="AG46" s="52">
        <f t="shared" ref="AG46:BI46" si="9">AG45/AG44</f>
        <v>3.5538182597768739E-3</v>
      </c>
      <c r="AH46" s="52">
        <f t="shared" si="9"/>
        <v>2.5667272699494295E-3</v>
      </c>
      <c r="AI46" s="52">
        <f t="shared" si="9"/>
        <v>3.2912684755629171E-3</v>
      </c>
      <c r="AJ46" s="52">
        <f t="shared" si="9"/>
        <v>3.8919792889727254E-3</v>
      </c>
      <c r="AK46" s="52">
        <f t="shared" si="9"/>
        <v>3.3673765218578439E-3</v>
      </c>
      <c r="AL46" s="167">
        <f t="shared" si="9"/>
        <v>3.3535545416683156E-3</v>
      </c>
      <c r="AM46" s="167">
        <f t="shared" si="9"/>
        <v>2.3324200845710259E-3</v>
      </c>
      <c r="AN46" s="167">
        <f t="shared" si="9"/>
        <v>1.1014001485696817E-2</v>
      </c>
      <c r="AO46" s="167">
        <f t="shared" si="9"/>
        <v>3.4666380952743533E-3</v>
      </c>
      <c r="AP46" s="167">
        <f t="shared" si="9"/>
        <v>5.0349511329808201E-3</v>
      </c>
      <c r="AQ46" s="167">
        <f t="shared" si="9"/>
        <v>3.1509254235137477E-3</v>
      </c>
      <c r="AR46" s="167" t="e">
        <f t="shared" si="9"/>
        <v>#DIV/0!</v>
      </c>
      <c r="AS46" s="167" t="e">
        <f t="shared" si="9"/>
        <v>#DIV/0!</v>
      </c>
      <c r="AT46" s="167" t="e">
        <f t="shared" si="9"/>
        <v>#DIV/0!</v>
      </c>
      <c r="AU46" s="167">
        <f t="shared" si="9"/>
        <v>3.1093488546419489E-3</v>
      </c>
      <c r="AV46" s="167">
        <f t="shared" si="9"/>
        <v>4.4109414192180776E-3</v>
      </c>
      <c r="AW46" s="167">
        <f t="shared" si="9"/>
        <v>8.8925426123607279E-3</v>
      </c>
      <c r="AX46" s="167">
        <f t="shared" si="9"/>
        <v>6.9140852825259067E-3</v>
      </c>
      <c r="AY46" s="167">
        <f t="shared" si="9"/>
        <v>4.2676239049940006E-3</v>
      </c>
      <c r="AZ46" s="167">
        <f t="shared" si="9"/>
        <v>3.2074218420289693E-3</v>
      </c>
      <c r="BA46" s="167">
        <f t="shared" si="9"/>
        <v>2.6676033928774369E-3</v>
      </c>
      <c r="BB46" s="167">
        <f t="shared" si="9"/>
        <v>4.567677517341032E-3</v>
      </c>
      <c r="BC46" s="167">
        <f t="shared" si="9"/>
        <v>3.865800910852822E-3</v>
      </c>
      <c r="BD46" s="167">
        <f t="shared" si="9"/>
        <v>4.0359014468696625E-3</v>
      </c>
      <c r="BE46" s="167">
        <f t="shared" si="9"/>
        <v>3.2205522204433244E-3</v>
      </c>
      <c r="BF46" s="167">
        <f t="shared" si="9"/>
        <v>2.2570410110108316E-3</v>
      </c>
      <c r="BG46" s="167">
        <f t="shared" si="9"/>
        <v>3.2677264225554835E-3</v>
      </c>
      <c r="BH46" s="167">
        <f t="shared" si="9"/>
        <v>3.9590680274374122E-3</v>
      </c>
      <c r="BI46" s="167">
        <f t="shared" si="9"/>
        <v>3.0688315858996137E-3</v>
      </c>
      <c r="BJ46" s="167">
        <f t="shared" ref="BJ46:BQ46" si="10">BJ45/BJ44</f>
        <v>2.5190855017094989E-3</v>
      </c>
      <c r="BK46" s="167">
        <f t="shared" si="10"/>
        <v>2.2419263937829524E-3</v>
      </c>
      <c r="BL46" s="167">
        <f t="shared" si="10"/>
        <v>1.7640767987614075E-3</v>
      </c>
      <c r="BM46" s="167">
        <f t="shared" si="10"/>
        <v>1.263443198747295E-3</v>
      </c>
      <c r="BN46" s="167">
        <f t="shared" si="10"/>
        <v>1.9399482186767589E-3</v>
      </c>
      <c r="BO46" s="167">
        <f t="shared" si="10"/>
        <v>1.8246830059356312E-3</v>
      </c>
      <c r="BP46" s="167">
        <f t="shared" si="10"/>
        <v>1.8171895815992645E-3</v>
      </c>
      <c r="BQ46" s="167">
        <f t="shared" si="10"/>
        <v>2.325086883628264E-3</v>
      </c>
      <c r="BR46" s="167">
        <f t="shared" ref="BR46:CD46" si="11">BR45/BR44</f>
        <v>1.8715831988440968E-3</v>
      </c>
      <c r="BS46" s="167">
        <f t="shared" si="11"/>
        <v>1.2451357082631663E-3</v>
      </c>
      <c r="BT46" s="167">
        <f t="shared" si="11"/>
        <v>9.7964285469007086E-4</v>
      </c>
      <c r="BU46" s="167">
        <f t="shared" si="11"/>
        <v>8.470601219545843E-4</v>
      </c>
      <c r="BV46" s="167">
        <f t="shared" si="11"/>
        <v>7.9097393068410437E-4</v>
      </c>
      <c r="BW46" s="236">
        <f t="shared" si="11"/>
        <v>6.2564318790491358E-4</v>
      </c>
      <c r="BX46" s="167">
        <f t="shared" si="11"/>
        <v>7.1883928930809623E-4</v>
      </c>
      <c r="BY46" s="167">
        <f t="shared" si="11"/>
        <v>7.1752652786110076E-4</v>
      </c>
      <c r="BZ46" s="167">
        <f t="shared" si="11"/>
        <v>8.9242900527465498E-4</v>
      </c>
      <c r="CA46" s="167">
        <f t="shared" si="11"/>
        <v>6.2662393384128455E-4</v>
      </c>
      <c r="CB46" s="167">
        <f t="shared" si="11"/>
        <v>9.3311198282836723E-4</v>
      </c>
      <c r="CC46" s="167">
        <f t="shared" si="11"/>
        <v>6.0065258220025797E-4</v>
      </c>
      <c r="CD46" s="167">
        <f t="shared" si="11"/>
        <v>4.6165287848052883E-4</v>
      </c>
      <c r="CE46" s="167">
        <v>5.3724916690519047E-4</v>
      </c>
      <c r="CF46" s="167">
        <v>7.6923693298824511E-4</v>
      </c>
      <c r="CG46" s="167">
        <v>5.3390741092088545E-4</v>
      </c>
      <c r="CH46" s="167">
        <v>4.8994642822607157E-4</v>
      </c>
      <c r="CI46" s="167">
        <v>1.2714818294789804E-3</v>
      </c>
      <c r="CJ46" s="167">
        <v>1.115816188509522E-3</v>
      </c>
      <c r="CK46" s="167">
        <v>9.1640539801235074E-4</v>
      </c>
      <c r="CL46" s="167">
        <v>6.9293571812605568E-4</v>
      </c>
      <c r="CM46" s="167">
        <v>1.0492801284613883E-3</v>
      </c>
      <c r="CN46" s="167">
        <v>1.0891802162927907E-3</v>
      </c>
      <c r="CO46" s="167">
        <v>6.7776310511511806E-4</v>
      </c>
      <c r="CP46" s="167">
        <v>7.2335599482262463E-4</v>
      </c>
      <c r="CQ46" s="167">
        <v>8.1959333751224132E-4</v>
      </c>
      <c r="CR46" s="167">
        <v>7.5693300726988402E-4</v>
      </c>
      <c r="CS46" s="167">
        <v>8.044173577682666E-4</v>
      </c>
      <c r="CT46" s="167">
        <v>6.5753116387118251E-4</v>
      </c>
      <c r="CU46" s="167">
        <v>7.6559287155883806E-4</v>
      </c>
      <c r="CV46" s="167">
        <v>6.635051156139262E-4</v>
      </c>
      <c r="CW46" s="167">
        <v>5.8417307507352119E-4</v>
      </c>
      <c r="CX46" s="167">
        <v>5.3954984681842632E-4</v>
      </c>
      <c r="CY46" s="167">
        <v>3.732795939782802E-4</v>
      </c>
      <c r="CZ46" s="167">
        <v>5.3452179608530557E-4</v>
      </c>
      <c r="DA46" s="167">
        <v>7.8415065368445699E-4</v>
      </c>
      <c r="DB46" s="167">
        <v>1.0590006506870095E-3</v>
      </c>
      <c r="DC46" s="167">
        <v>7.3655230644168888E-4</v>
      </c>
      <c r="DD46" s="167">
        <v>4.6255720337852035E-4</v>
      </c>
      <c r="DE46" s="167">
        <v>5.2850628919479559E-4</v>
      </c>
      <c r="DF46" s="167">
        <v>3.7171559254202548E-4</v>
      </c>
      <c r="DG46" s="167">
        <v>5.9828438172023976E-4</v>
      </c>
      <c r="DH46" s="167">
        <v>9.6988180050807771E-4</v>
      </c>
      <c r="DI46" s="167">
        <v>9.9619424390878677E-4</v>
      </c>
      <c r="DJ46" s="167">
        <v>8.2684706748205729E-4</v>
      </c>
      <c r="DK46" s="167">
        <v>4.9536320542035799E-4</v>
      </c>
      <c r="DL46" s="167">
        <v>9.2042880796262111E-4</v>
      </c>
      <c r="DM46" s="53">
        <f>DM45/DM44</f>
        <v>1.1974295566134019E-3</v>
      </c>
      <c r="DN46" s="53">
        <f t="shared" ref="DN46:DR46" si="12">DN45/DN44</f>
        <v>2.2085536804871886E-3</v>
      </c>
      <c r="DO46" s="53">
        <f t="shared" si="12"/>
        <v>9.9002024237817014E-4</v>
      </c>
      <c r="DP46" s="53">
        <f t="shared" si="12"/>
        <v>0</v>
      </c>
      <c r="DQ46" s="53">
        <f t="shared" si="12"/>
        <v>1.2113946024252869E-3</v>
      </c>
      <c r="DR46" s="53">
        <f t="shared" si="12"/>
        <v>1.4511735901290429E-3</v>
      </c>
      <c r="DS46" s="53">
        <f t="shared" ref="DS46:EQ46" si="13">DS45/DS44</f>
        <v>7.6258669406627276E-4</v>
      </c>
      <c r="DT46" s="53">
        <f t="shared" si="13"/>
        <v>1.4156700024408103E-3</v>
      </c>
      <c r="DU46" s="53">
        <f t="shared" si="13"/>
        <v>1.4393388327426369E-3</v>
      </c>
      <c r="DV46" s="53">
        <f t="shared" si="13"/>
        <v>1.0401365675493271E-3</v>
      </c>
      <c r="DW46" s="53" t="e">
        <f t="shared" si="13"/>
        <v>#DIV/0!</v>
      </c>
      <c r="DX46" s="53">
        <f t="shared" si="13"/>
        <v>1.0050037488235075E-3</v>
      </c>
      <c r="DY46" s="53">
        <f t="shared" si="13"/>
        <v>1.1608095710621408E-3</v>
      </c>
      <c r="DZ46" s="53">
        <f t="shared" si="13"/>
        <v>1.4941084586912968E-3</v>
      </c>
      <c r="EA46" s="53">
        <f t="shared" si="13"/>
        <v>2.2760685123191103E-3</v>
      </c>
      <c r="EB46" s="53">
        <f t="shared" si="13"/>
        <v>8.2690402452628546E-4</v>
      </c>
      <c r="EC46" s="53">
        <f t="shared" si="13"/>
        <v>7.7929035871709322E-4</v>
      </c>
      <c r="ED46" s="53">
        <f t="shared" si="13"/>
        <v>0</v>
      </c>
      <c r="EE46" s="53">
        <f t="shared" si="13"/>
        <v>6.1982190450610521E-4</v>
      </c>
      <c r="EF46" s="53">
        <f t="shared" si="13"/>
        <v>1.1731149652665961E-3</v>
      </c>
      <c r="EG46" s="53">
        <f t="shared" si="13"/>
        <v>1.0313265437669201E-3</v>
      </c>
      <c r="EH46" s="53">
        <f t="shared" si="13"/>
        <v>8.9667791766601297E-4</v>
      </c>
      <c r="EI46" s="53">
        <f t="shared" si="13"/>
        <v>6.2036219608217411E-4</v>
      </c>
      <c r="EJ46" s="53">
        <f t="shared" si="13"/>
        <v>1.2185761649667266E-3</v>
      </c>
      <c r="EK46" s="53" t="e">
        <f t="shared" si="13"/>
        <v>#DIV/0!</v>
      </c>
      <c r="EL46" s="53" t="e">
        <f t="shared" si="13"/>
        <v>#DIV/0!</v>
      </c>
      <c r="EM46" s="53" t="e">
        <f t="shared" si="13"/>
        <v>#DIV/0!</v>
      </c>
      <c r="EN46" s="53" t="e">
        <f t="shared" si="13"/>
        <v>#DIV/0!</v>
      </c>
      <c r="EO46" s="53" t="e">
        <f t="shared" si="13"/>
        <v>#DIV/0!</v>
      </c>
      <c r="EP46" s="53" t="e">
        <f t="shared" si="13"/>
        <v>#DIV/0!</v>
      </c>
      <c r="EQ46" s="53" t="e">
        <f t="shared" si="13"/>
        <v>#DIV/0!</v>
      </c>
      <c r="ER46" s="53" t="e">
        <f>ER45/ER44</f>
        <v>#DIV/0!</v>
      </c>
      <c r="ES46" s="54"/>
    </row>
    <row r="47" spans="1:149" s="46" customFormat="1" ht="21" customHeight="1">
      <c r="A47" s="55" t="s">
        <v>58</v>
      </c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/>
      <c r="DK47" s="57"/>
      <c r="DL47" s="57"/>
      <c r="DM47" s="57"/>
      <c r="DN47" s="57"/>
      <c r="DO47" s="57"/>
      <c r="DP47" s="57"/>
      <c r="DQ47" s="57"/>
      <c r="DR47" s="57"/>
      <c r="DS47" s="57"/>
      <c r="DT47" s="57"/>
      <c r="DU47" s="57"/>
      <c r="DV47" s="57"/>
      <c r="DW47" s="57"/>
      <c r="DX47" s="57"/>
      <c r="DY47" s="57"/>
      <c r="DZ47" s="57"/>
      <c r="EA47" s="57"/>
      <c r="EB47" s="57"/>
      <c r="EC47" s="57"/>
      <c r="ED47" s="57"/>
      <c r="EE47" s="57"/>
      <c r="EF47" s="57"/>
      <c r="EG47" s="57"/>
      <c r="EH47" s="57"/>
      <c r="EI47" s="57"/>
      <c r="EJ47" s="57"/>
      <c r="EK47" s="57"/>
      <c r="EL47" s="57"/>
      <c r="EM47" s="57"/>
      <c r="EN47" s="57"/>
      <c r="EO47" s="57"/>
      <c r="EP47" s="57"/>
      <c r="EQ47" s="57"/>
      <c r="ER47" s="57"/>
    </row>
    <row r="48" spans="1:149" s="46" customFormat="1" ht="36.75" customHeight="1">
      <c r="A48" s="47" t="s">
        <v>100</v>
      </c>
      <c r="B48" s="48">
        <v>12350</v>
      </c>
      <c r="C48" s="48">
        <v>9114</v>
      </c>
      <c r="D48" s="48">
        <v>13116</v>
      </c>
      <c r="E48" s="48">
        <v>14490</v>
      </c>
      <c r="F48" s="48">
        <v>13978</v>
      </c>
      <c r="G48" s="48">
        <v>15451</v>
      </c>
      <c r="H48" s="48">
        <v>14305</v>
      </c>
      <c r="I48" s="48">
        <v>11495</v>
      </c>
      <c r="J48" s="48">
        <v>22946</v>
      </c>
      <c r="K48" s="48">
        <v>23290</v>
      </c>
      <c r="L48" s="48">
        <v>17537</v>
      </c>
      <c r="M48" s="48">
        <v>18819</v>
      </c>
      <c r="N48" s="48">
        <v>19612</v>
      </c>
      <c r="O48" s="48">
        <v>21802</v>
      </c>
      <c r="P48" s="48">
        <v>17415</v>
      </c>
      <c r="Q48" s="48">
        <v>16433</v>
      </c>
      <c r="R48" s="48">
        <v>15914</v>
      </c>
      <c r="S48" s="48">
        <v>14674</v>
      </c>
      <c r="T48" s="48">
        <v>16861</v>
      </c>
      <c r="U48" s="48">
        <v>19903</v>
      </c>
      <c r="V48" s="48">
        <v>15320</v>
      </c>
      <c r="W48" s="48">
        <v>16185</v>
      </c>
      <c r="X48" s="58">
        <v>14385</v>
      </c>
      <c r="Y48" s="58">
        <v>14409</v>
      </c>
      <c r="Z48" s="58">
        <v>18436</v>
      </c>
      <c r="AA48" s="58">
        <v>17693</v>
      </c>
      <c r="AB48" s="58">
        <v>19148</v>
      </c>
      <c r="AC48" s="58">
        <v>16638</v>
      </c>
      <c r="AD48" s="58">
        <v>21260</v>
      </c>
      <c r="AE48" s="58">
        <v>13775</v>
      </c>
      <c r="AF48" s="58">
        <v>11768</v>
      </c>
      <c r="AG48" s="58">
        <v>10860</v>
      </c>
      <c r="AH48" s="58">
        <v>8224</v>
      </c>
      <c r="AI48" s="58">
        <v>9791</v>
      </c>
      <c r="AJ48" s="58">
        <v>11819</v>
      </c>
      <c r="AK48" s="49">
        <v>8525</v>
      </c>
      <c r="AL48" s="49">
        <v>6953</v>
      </c>
      <c r="AM48" s="49">
        <v>3542</v>
      </c>
      <c r="AN48" s="49">
        <v>18279</v>
      </c>
      <c r="AO48" s="49">
        <v>5642</v>
      </c>
      <c r="AP48" s="49">
        <v>11055</v>
      </c>
      <c r="AQ48" s="49">
        <v>6655</v>
      </c>
      <c r="AR48" s="49">
        <f>Shop!B30</f>
        <v>2802</v>
      </c>
      <c r="AS48" s="49">
        <f>Shop!C30</f>
        <v>1457</v>
      </c>
      <c r="AT48" s="49">
        <v>8268</v>
      </c>
      <c r="AU48" s="49">
        <v>8702</v>
      </c>
      <c r="AV48" s="49">
        <v>11564</v>
      </c>
      <c r="AW48" s="49">
        <v>10187</v>
      </c>
      <c r="AX48" s="49">
        <v>10333</v>
      </c>
      <c r="AY48" s="49">
        <v>9760</v>
      </c>
      <c r="AZ48" s="49">
        <v>8217</v>
      </c>
      <c r="BA48" s="49">
        <v>6116</v>
      </c>
      <c r="BB48" s="49">
        <v>8843</v>
      </c>
      <c r="BC48" s="49">
        <v>8847</v>
      </c>
      <c r="BD48" s="49">
        <v>9312</v>
      </c>
      <c r="BE48" s="49">
        <v>6625</v>
      </c>
      <c r="BF48" s="49">
        <v>5177</v>
      </c>
      <c r="BG48" s="49">
        <v>7453</v>
      </c>
      <c r="BH48" s="49">
        <v>10203</v>
      </c>
      <c r="BI48" s="49">
        <v>7300</v>
      </c>
      <c r="BJ48" s="49">
        <v>6278</v>
      </c>
      <c r="BK48" s="49">
        <v>5269</v>
      </c>
      <c r="BL48" s="49">
        <v>3920</v>
      </c>
      <c r="BM48" s="49">
        <v>2850</v>
      </c>
      <c r="BN48" s="49">
        <v>3441</v>
      </c>
      <c r="BO48" s="49">
        <v>3862</v>
      </c>
      <c r="BP48" s="49">
        <v>4583</v>
      </c>
      <c r="BQ48" s="49">
        <v>6813</v>
      </c>
      <c r="BR48" s="49">
        <v>5490</v>
      </c>
      <c r="BS48" s="49">
        <v>4108</v>
      </c>
      <c r="BT48" s="49">
        <v>3370</v>
      </c>
      <c r="BU48" s="49">
        <v>2600</v>
      </c>
      <c r="BV48" s="49">
        <v>2660</v>
      </c>
      <c r="BW48" s="234">
        <v>1810</v>
      </c>
      <c r="BX48" s="49">
        <v>2079</v>
      </c>
      <c r="BY48" s="49">
        <v>1628</v>
      </c>
      <c r="BZ48" s="49">
        <v>1681</v>
      </c>
      <c r="CA48" s="49">
        <v>1100</v>
      </c>
      <c r="CB48" s="49">
        <v>1625</v>
      </c>
      <c r="CC48" s="49">
        <v>809</v>
      </c>
      <c r="CD48" s="49">
        <v>617</v>
      </c>
      <c r="CE48" s="49">
        <v>640</v>
      </c>
      <c r="CF48" s="49">
        <v>547</v>
      </c>
      <c r="CG48" s="49">
        <v>408</v>
      </c>
      <c r="CH48" s="49">
        <v>478</v>
      </c>
      <c r="CI48" s="49">
        <v>1288</v>
      </c>
      <c r="CJ48" s="49">
        <v>835</v>
      </c>
      <c r="CK48" s="49">
        <v>856</v>
      </c>
      <c r="CL48" s="49">
        <v>704</v>
      </c>
      <c r="CM48" s="49">
        <v>876</v>
      </c>
      <c r="CN48" s="49">
        <v>729</v>
      </c>
      <c r="CO48" s="49">
        <v>637</v>
      </c>
      <c r="CP48" s="49">
        <v>700</v>
      </c>
      <c r="CQ48" s="49">
        <v>1236</v>
      </c>
      <c r="CR48" s="49">
        <v>1555</v>
      </c>
      <c r="CS48" s="49">
        <v>2043</v>
      </c>
      <c r="CT48" s="49">
        <v>1052</v>
      </c>
      <c r="CU48" s="49">
        <v>1729</v>
      </c>
      <c r="CV48" s="49">
        <v>1529</v>
      </c>
      <c r="CW48" s="49">
        <v>1264</v>
      </c>
      <c r="CX48" s="49">
        <v>1609</v>
      </c>
      <c r="CY48" s="49">
        <v>1055</v>
      </c>
      <c r="CZ48" s="49">
        <v>1874</v>
      </c>
      <c r="DA48" s="49">
        <v>2270</v>
      </c>
      <c r="DB48" s="49">
        <v>2693</v>
      </c>
      <c r="DC48" s="49">
        <v>1922</v>
      </c>
      <c r="DD48" s="49">
        <v>1364</v>
      </c>
      <c r="DE48" s="49">
        <v>1639</v>
      </c>
      <c r="DF48" s="49">
        <v>1134</v>
      </c>
      <c r="DG48" s="49">
        <v>1673</v>
      </c>
      <c r="DH48" s="49">
        <v>2919</v>
      </c>
      <c r="DI48" s="49">
        <v>2582</v>
      </c>
      <c r="DJ48" s="49">
        <v>2533</v>
      </c>
      <c r="DK48" s="49">
        <v>1369</v>
      </c>
      <c r="DL48" s="49">
        <v>2555</v>
      </c>
      <c r="DM48" s="50">
        <f>SUM(DN48:ER48)</f>
        <v>2613</v>
      </c>
      <c r="DN48" s="50">
        <f>+Shop!F30-Bushing!DB165</f>
        <v>443</v>
      </c>
      <c r="DO48" s="50">
        <f>+Shop!G30-Bushing!DC165</f>
        <v>85</v>
      </c>
      <c r="DP48" s="50">
        <f>+Shop!H30-Bushing!DD165</f>
        <v>0</v>
      </c>
      <c r="DQ48" s="50">
        <f>+Shop!I30-Bushing!DE165</f>
        <v>117</v>
      </c>
      <c r="DR48" s="50">
        <f>+Shop!J30-Bushing!DF165</f>
        <v>158</v>
      </c>
      <c r="DS48" s="50">
        <f>+Shop!K30-Bushing!DG165</f>
        <v>68</v>
      </c>
      <c r="DT48" s="50">
        <f>+Shop!L30-Bushing!DH165</f>
        <v>118</v>
      </c>
      <c r="DU48" s="50">
        <f>+Shop!M30-Bushing!DI165</f>
        <v>144</v>
      </c>
      <c r="DV48" s="50">
        <f>+Shop!N30-Bushing!DJ165</f>
        <v>99</v>
      </c>
      <c r="DW48" s="50">
        <f>+Shop!O30-Bushing!DK165</f>
        <v>0</v>
      </c>
      <c r="DX48" s="50">
        <f>+Shop!P30-Bushing!DL165</f>
        <v>139</v>
      </c>
      <c r="DY48" s="50">
        <f>+Shop!Q30-Bushing!DM165</f>
        <v>96</v>
      </c>
      <c r="DZ48" s="50">
        <f>+Shop!R30-Bushing!DN165</f>
        <v>126</v>
      </c>
      <c r="EA48" s="50">
        <f>+Shop!S30-Bushing!DO165</f>
        <v>220</v>
      </c>
      <c r="EB48" s="50">
        <f>+Shop!T30-Bushing!DP165</f>
        <v>82</v>
      </c>
      <c r="EC48" s="50">
        <f>+Shop!U30-Bushing!DQ165</f>
        <v>81</v>
      </c>
      <c r="ED48" s="50">
        <f>+Shop!V30-Bushing!DR165</f>
        <v>0</v>
      </c>
      <c r="EE48" s="50">
        <f>+Shop!W30-Bushing!DS165</f>
        <v>106</v>
      </c>
      <c r="EF48" s="50">
        <f>+Shop!X30-Bushing!DT165</f>
        <v>114</v>
      </c>
      <c r="EG48" s="50">
        <f>+Shop!Y30-Bushing!DU165</f>
        <v>122</v>
      </c>
      <c r="EH48" s="50">
        <f>+Shop!Z30-Bushing!DV165</f>
        <v>105</v>
      </c>
      <c r="EI48" s="50">
        <f>+Shop!AA30-Bushing!DW165</f>
        <v>52</v>
      </c>
      <c r="EJ48" s="50">
        <f>+Shop!AB30-Bushing!DX165</f>
        <v>138</v>
      </c>
      <c r="EK48" s="50">
        <f>+Shop!AC30-Bushing!DY165</f>
        <v>0</v>
      </c>
      <c r="EL48" s="50">
        <f>+Shop!AD30-Bushing!DZ165</f>
        <v>0</v>
      </c>
      <c r="EM48" s="50">
        <f>+Shop!AE30-Bushing!EA165</f>
        <v>0</v>
      </c>
      <c r="EN48" s="50">
        <f>+Shop!AF30-Bushing!EB165</f>
        <v>0</v>
      </c>
      <c r="EO48" s="50">
        <f>+Shop!AG30-Bushing!EC165</f>
        <v>0</v>
      </c>
      <c r="EP48" s="50">
        <f>+Shop!AH30-Bushing!ED165</f>
        <v>0</v>
      </c>
      <c r="EQ48" s="50">
        <f>+Shop!AI30-Bushing!EE165</f>
        <v>0</v>
      </c>
      <c r="ER48" s="50">
        <f>+Shop!AJ30-Bushing!EF165</f>
        <v>0</v>
      </c>
    </row>
    <row r="49" spans="1:148" s="46" customFormat="1" ht="36.75" customHeight="1">
      <c r="A49" s="47" t="s">
        <v>101</v>
      </c>
      <c r="B49" s="48">
        <v>33</v>
      </c>
      <c r="C49" s="48">
        <v>23</v>
      </c>
      <c r="D49" s="48">
        <v>6</v>
      </c>
      <c r="E49" s="48">
        <v>25</v>
      </c>
      <c r="F49" s="48">
        <v>15</v>
      </c>
      <c r="G49" s="48">
        <v>43</v>
      </c>
      <c r="H49" s="48">
        <v>10</v>
      </c>
      <c r="I49" s="48">
        <v>144</v>
      </c>
      <c r="J49" s="48">
        <v>130</v>
      </c>
      <c r="K49" s="48">
        <v>243</v>
      </c>
      <c r="L49" s="48">
        <v>225</v>
      </c>
      <c r="M49" s="48">
        <v>118</v>
      </c>
      <c r="N49" s="48">
        <v>36</v>
      </c>
      <c r="O49" s="48">
        <v>86</v>
      </c>
      <c r="P49" s="48">
        <v>321</v>
      </c>
      <c r="Q49" s="48">
        <v>50</v>
      </c>
      <c r="R49" s="48">
        <v>110</v>
      </c>
      <c r="S49" s="48">
        <v>204</v>
      </c>
      <c r="T49" s="48">
        <v>66</v>
      </c>
      <c r="U49" s="48">
        <v>92</v>
      </c>
      <c r="V49" s="48">
        <v>469</v>
      </c>
      <c r="W49" s="48">
        <v>225</v>
      </c>
      <c r="X49" s="58">
        <v>490</v>
      </c>
      <c r="Y49" s="58">
        <v>462</v>
      </c>
      <c r="Z49" s="58">
        <v>710</v>
      </c>
      <c r="AA49" s="58">
        <v>337</v>
      </c>
      <c r="AB49" s="58">
        <v>991</v>
      </c>
      <c r="AC49" s="58">
        <v>850</v>
      </c>
      <c r="AD49" s="58">
        <v>1138</v>
      </c>
      <c r="AE49" s="58">
        <v>1071</v>
      </c>
      <c r="AF49" s="58">
        <v>633</v>
      </c>
      <c r="AG49" s="58">
        <v>226</v>
      </c>
      <c r="AH49" s="58">
        <v>182</v>
      </c>
      <c r="AI49" s="58">
        <v>214</v>
      </c>
      <c r="AJ49" s="58">
        <v>176</v>
      </c>
      <c r="AK49" s="49">
        <v>138</v>
      </c>
      <c r="AL49" s="49">
        <v>91</v>
      </c>
      <c r="AM49" s="49">
        <v>164</v>
      </c>
      <c r="AN49" s="49">
        <v>2027</v>
      </c>
      <c r="AO49" s="49">
        <v>203</v>
      </c>
      <c r="AP49" s="49">
        <v>558</v>
      </c>
      <c r="AQ49" s="49">
        <v>345</v>
      </c>
      <c r="AR49" s="49">
        <f>Shop!B31</f>
        <v>153</v>
      </c>
      <c r="AS49" s="49">
        <f>Shop!C31</f>
        <v>162</v>
      </c>
      <c r="AT49" s="49">
        <v>1652</v>
      </c>
      <c r="AU49" s="49">
        <v>861</v>
      </c>
      <c r="AV49" s="49">
        <v>1585</v>
      </c>
      <c r="AW49" s="49">
        <v>13179</v>
      </c>
      <c r="AX49" s="49">
        <v>7306</v>
      </c>
      <c r="AY49" s="49">
        <v>1985</v>
      </c>
      <c r="AZ49" s="49">
        <v>375</v>
      </c>
      <c r="BA49" s="49">
        <v>102</v>
      </c>
      <c r="BB49" s="49">
        <v>211</v>
      </c>
      <c r="BC49" s="49">
        <v>550</v>
      </c>
      <c r="BD49" s="49">
        <v>460</v>
      </c>
      <c r="BE49" s="49">
        <v>1188</v>
      </c>
      <c r="BF49" s="49">
        <v>565</v>
      </c>
      <c r="BG49" s="49">
        <v>1095</v>
      </c>
      <c r="BH49" s="49">
        <v>677</v>
      </c>
      <c r="BI49" s="49">
        <v>194</v>
      </c>
      <c r="BJ49" s="49">
        <v>336</v>
      </c>
      <c r="BK49" s="49">
        <v>511</v>
      </c>
      <c r="BL49" s="49">
        <v>1461</v>
      </c>
      <c r="BM49" s="49">
        <v>748</v>
      </c>
      <c r="BN49" s="49">
        <v>2405</v>
      </c>
      <c r="BO49" s="49">
        <v>2096</v>
      </c>
      <c r="BP49" s="49">
        <v>1588</v>
      </c>
      <c r="BQ49" s="49">
        <v>587</v>
      </c>
      <c r="BR49" s="49">
        <v>899</v>
      </c>
      <c r="BS49" s="49">
        <v>612</v>
      </c>
      <c r="BT49" s="49">
        <v>535</v>
      </c>
      <c r="BU49" s="49">
        <v>339</v>
      </c>
      <c r="BV49" s="49">
        <v>188</v>
      </c>
      <c r="BW49" s="234">
        <v>334</v>
      </c>
      <c r="BX49" s="49">
        <v>443</v>
      </c>
      <c r="BY49" s="49">
        <v>470</v>
      </c>
      <c r="BZ49" s="49">
        <v>723</v>
      </c>
      <c r="CA49" s="49">
        <v>244</v>
      </c>
      <c r="CB49" s="49">
        <v>207</v>
      </c>
      <c r="CC49" s="49">
        <v>203</v>
      </c>
      <c r="CD49" s="49">
        <v>145</v>
      </c>
      <c r="CE49" s="49">
        <v>164</v>
      </c>
      <c r="CF49" s="49">
        <v>115</v>
      </c>
      <c r="CG49" s="49">
        <v>144</v>
      </c>
      <c r="CH49" s="49">
        <v>42</v>
      </c>
      <c r="CI49" s="49">
        <v>353</v>
      </c>
      <c r="CJ49" s="49">
        <v>740</v>
      </c>
      <c r="CK49" s="49">
        <v>327</v>
      </c>
      <c r="CL49" s="49">
        <v>196</v>
      </c>
      <c r="CM49" s="49">
        <v>296</v>
      </c>
      <c r="CN49" s="49">
        <v>334</v>
      </c>
      <c r="CO49" s="49">
        <v>156</v>
      </c>
      <c r="CP49" s="49">
        <v>203</v>
      </c>
      <c r="CQ49" s="49">
        <v>340</v>
      </c>
      <c r="CR49" s="49">
        <v>202</v>
      </c>
      <c r="CS49" s="49">
        <v>176</v>
      </c>
      <c r="CT49" s="49">
        <v>46</v>
      </c>
      <c r="CU49" s="49">
        <v>162</v>
      </c>
      <c r="CV49" s="49">
        <v>339</v>
      </c>
      <c r="CW49" s="49">
        <v>422</v>
      </c>
      <c r="CX49" s="49">
        <v>212</v>
      </c>
      <c r="CY49" s="49">
        <v>120</v>
      </c>
      <c r="CZ49" s="49">
        <v>186</v>
      </c>
      <c r="DA49" s="49">
        <v>365</v>
      </c>
      <c r="DB49" s="49">
        <v>403</v>
      </c>
      <c r="DC49" s="49">
        <v>315</v>
      </c>
      <c r="DD49" s="49">
        <v>64</v>
      </c>
      <c r="DE49" s="49">
        <v>55</v>
      </c>
      <c r="DF49" s="49">
        <v>85</v>
      </c>
      <c r="DG49" s="49">
        <v>119</v>
      </c>
      <c r="DH49" s="49">
        <v>102</v>
      </c>
      <c r="DI49" s="49">
        <v>63</v>
      </c>
      <c r="DJ49" s="49">
        <v>152</v>
      </c>
      <c r="DK49" s="49">
        <v>152</v>
      </c>
      <c r="DL49" s="49">
        <v>406</v>
      </c>
      <c r="DM49" s="50">
        <f>SUM(DN49:ER49)</f>
        <v>497</v>
      </c>
      <c r="DN49" s="50">
        <f>+Shop!F31-Bushing!DB166</f>
        <v>51</v>
      </c>
      <c r="DO49" s="50">
        <f>+Shop!G31-Bushing!DC166</f>
        <v>26</v>
      </c>
      <c r="DP49" s="50">
        <f>+Shop!H31-Bushing!DD166</f>
        <v>0</v>
      </c>
      <c r="DQ49" s="50">
        <f>+Shop!I31-Bushing!DE166</f>
        <v>75</v>
      </c>
      <c r="DR49" s="50">
        <f>+Shop!J31-Bushing!DF166</f>
        <v>33</v>
      </c>
      <c r="DS49" s="50">
        <f>+Shop!K31-Bushing!DG166</f>
        <v>16</v>
      </c>
      <c r="DT49" s="50">
        <f>+Shop!L31-Bushing!DH166</f>
        <v>55</v>
      </c>
      <c r="DU49" s="50">
        <f>+Shop!M31-Bushing!DI166</f>
        <v>31</v>
      </c>
      <c r="DV49" s="50">
        <f>+Shop!N31-Bushing!DJ166</f>
        <v>26</v>
      </c>
      <c r="DW49" s="50">
        <f>+Shop!O31-Bushing!DK166</f>
        <v>0</v>
      </c>
      <c r="DX49" s="50">
        <f>+Shop!P31-Bushing!DL166</f>
        <v>28</v>
      </c>
      <c r="DY49" s="50">
        <f>+Shop!Q31-Bushing!DM166</f>
        <v>26</v>
      </c>
      <c r="DZ49" s="50">
        <f>+Shop!R31-Bushing!DN166</f>
        <v>10</v>
      </c>
      <c r="EA49" s="50">
        <f>+Shop!S31-Bushing!DO166</f>
        <v>12</v>
      </c>
      <c r="EB49" s="50">
        <f>+Shop!T31-Bushing!DP166</f>
        <v>20</v>
      </c>
      <c r="EC49" s="50">
        <f>+Shop!U31-Bushing!DQ166</f>
        <v>8</v>
      </c>
      <c r="ED49" s="50">
        <f>+Shop!V31-Bushing!DR166</f>
        <v>0</v>
      </c>
      <c r="EE49" s="50">
        <f>+Shop!W31-Bushing!DS166</f>
        <v>11</v>
      </c>
      <c r="EF49" s="50">
        <f>+Shop!X31-Bushing!DT166</f>
        <v>20</v>
      </c>
      <c r="EG49" s="50">
        <f>+Shop!Y31-Bushing!DU166</f>
        <v>5</v>
      </c>
      <c r="EH49" s="50">
        <f>+Shop!Z31-Bushing!DV166</f>
        <v>7</v>
      </c>
      <c r="EI49" s="50">
        <f>+Shop!AA31-Bushing!DW166</f>
        <v>23</v>
      </c>
      <c r="EJ49" s="50">
        <f>+Shop!AB31-Bushing!DX166</f>
        <v>14</v>
      </c>
      <c r="EK49" s="50">
        <f>+Shop!AC31-Bushing!DY166</f>
        <v>0</v>
      </c>
      <c r="EL49" s="50">
        <f>+Shop!AD31-Bushing!DZ166</f>
        <v>0</v>
      </c>
      <c r="EM49" s="50">
        <f>+Shop!AE31-Bushing!EA166</f>
        <v>0</v>
      </c>
      <c r="EN49" s="50">
        <f>+Shop!AF31-Bushing!EB166</f>
        <v>0</v>
      </c>
      <c r="EO49" s="50">
        <f>+Shop!AG31-Bushing!EC166</f>
        <v>0</v>
      </c>
      <c r="EP49" s="50">
        <f>+Shop!AH31-Bushing!ED166</f>
        <v>0</v>
      </c>
      <c r="EQ49" s="50">
        <f>+Shop!AI31-Bushing!EE166</f>
        <v>0</v>
      </c>
      <c r="ER49" s="50">
        <f>+Shop!AJ31-Bushing!EF166</f>
        <v>0</v>
      </c>
    </row>
    <row r="50" spans="1:148" s="46" customFormat="1" ht="36.75" customHeight="1">
      <c r="A50" s="47" t="s">
        <v>102</v>
      </c>
      <c r="B50" s="48">
        <v>1</v>
      </c>
      <c r="C50" s="48">
        <v>7</v>
      </c>
      <c r="D50" s="48">
        <v>0</v>
      </c>
      <c r="E50" s="48">
        <v>12</v>
      </c>
      <c r="F50" s="48">
        <v>16</v>
      </c>
      <c r="G50" s="48">
        <v>3</v>
      </c>
      <c r="H50" s="48">
        <v>2</v>
      </c>
      <c r="I50" s="48">
        <v>2</v>
      </c>
      <c r="J50" s="48">
        <v>23</v>
      </c>
      <c r="K50" s="48">
        <v>17</v>
      </c>
      <c r="L50" s="48">
        <v>21</v>
      </c>
      <c r="M50" s="48">
        <v>2</v>
      </c>
      <c r="N50" s="48">
        <v>13</v>
      </c>
      <c r="O50" s="48">
        <v>3</v>
      </c>
      <c r="P50" s="48">
        <v>2</v>
      </c>
      <c r="Q50" s="48">
        <v>7</v>
      </c>
      <c r="R50" s="48">
        <v>2</v>
      </c>
      <c r="S50" s="48">
        <v>4</v>
      </c>
      <c r="T50" s="48">
        <v>5</v>
      </c>
      <c r="U50" s="48">
        <v>2</v>
      </c>
      <c r="V50" s="48">
        <v>0</v>
      </c>
      <c r="W50" s="48">
        <v>0</v>
      </c>
      <c r="X50" s="58">
        <v>0</v>
      </c>
      <c r="Y50" s="58">
        <v>36</v>
      </c>
      <c r="Z50" s="58">
        <v>12</v>
      </c>
      <c r="AA50" s="58">
        <v>10</v>
      </c>
      <c r="AB50" s="58">
        <v>1</v>
      </c>
      <c r="AC50" s="58">
        <v>0</v>
      </c>
      <c r="AD50" s="58">
        <v>0</v>
      </c>
      <c r="AE50" s="58">
        <v>0</v>
      </c>
      <c r="AF50" s="58">
        <v>0</v>
      </c>
      <c r="AG50" s="58">
        <v>0</v>
      </c>
      <c r="AH50" s="58">
        <v>0</v>
      </c>
      <c r="AI50" s="58">
        <v>0</v>
      </c>
      <c r="AJ50" s="58">
        <v>0</v>
      </c>
      <c r="AK50" s="49">
        <v>0</v>
      </c>
      <c r="AL50" s="49">
        <v>0</v>
      </c>
      <c r="AM50" s="49">
        <v>0</v>
      </c>
      <c r="AN50" s="49">
        <v>0</v>
      </c>
      <c r="AO50" s="49">
        <v>0</v>
      </c>
      <c r="AP50" s="49">
        <v>0</v>
      </c>
      <c r="AQ50" s="49">
        <v>25</v>
      </c>
      <c r="AR50" s="49">
        <f>Shop!B32</f>
        <v>0</v>
      </c>
      <c r="AS50" s="49">
        <f>Shop!C32</f>
        <v>0</v>
      </c>
      <c r="AT50" s="49">
        <v>0</v>
      </c>
      <c r="AU50" s="49">
        <v>0</v>
      </c>
      <c r="AV50" s="49">
        <v>0</v>
      </c>
      <c r="AW50" s="49">
        <v>0</v>
      </c>
      <c r="AX50" s="49">
        <v>0</v>
      </c>
      <c r="AY50" s="49">
        <v>0</v>
      </c>
      <c r="AZ50" s="49">
        <v>0</v>
      </c>
      <c r="BA50" s="49">
        <v>0</v>
      </c>
      <c r="BB50" s="49">
        <v>0</v>
      </c>
      <c r="BC50" s="49">
        <v>0</v>
      </c>
      <c r="BD50" s="49">
        <v>0</v>
      </c>
      <c r="BE50" s="49">
        <v>1</v>
      </c>
      <c r="BF50" s="49">
        <v>0</v>
      </c>
      <c r="BG50" s="49">
        <v>1</v>
      </c>
      <c r="BH50" s="49">
        <v>0</v>
      </c>
      <c r="BI50" s="49">
        <v>0</v>
      </c>
      <c r="BJ50" s="49">
        <v>0</v>
      </c>
      <c r="BK50" s="49">
        <v>0</v>
      </c>
      <c r="BL50" s="49">
        <v>0</v>
      </c>
      <c r="BM50" s="49">
        <v>7</v>
      </c>
      <c r="BN50" s="49">
        <v>0</v>
      </c>
      <c r="BO50" s="49">
        <v>0</v>
      </c>
      <c r="BP50" s="49">
        <v>0</v>
      </c>
      <c r="BQ50" s="49">
        <v>14</v>
      </c>
      <c r="BR50" s="49">
        <v>8</v>
      </c>
      <c r="BS50" s="49">
        <v>0</v>
      </c>
      <c r="BT50" s="49">
        <v>0</v>
      </c>
      <c r="BU50" s="49">
        <v>0</v>
      </c>
      <c r="BV50" s="49">
        <v>0</v>
      </c>
      <c r="BW50" s="234">
        <v>0</v>
      </c>
      <c r="BX50" s="49">
        <v>1</v>
      </c>
      <c r="BY50" s="49">
        <v>1</v>
      </c>
      <c r="BZ50" s="49">
        <v>0</v>
      </c>
      <c r="CA50" s="49">
        <v>0</v>
      </c>
      <c r="CB50" s="49">
        <v>0</v>
      </c>
      <c r="CC50" s="49">
        <v>0</v>
      </c>
      <c r="CD50" s="49">
        <v>0</v>
      </c>
      <c r="CE50" s="49">
        <v>0</v>
      </c>
      <c r="CF50" s="49">
        <v>0</v>
      </c>
      <c r="CG50" s="49">
        <v>0</v>
      </c>
      <c r="CH50" s="49">
        <v>0</v>
      </c>
      <c r="CI50" s="49">
        <v>0</v>
      </c>
      <c r="CJ50" s="49">
        <v>1</v>
      </c>
      <c r="CK50" s="49">
        <v>0</v>
      </c>
      <c r="CL50" s="49">
        <v>0</v>
      </c>
      <c r="CM50" s="49">
        <v>1</v>
      </c>
      <c r="CN50" s="49">
        <v>0</v>
      </c>
      <c r="CO50" s="49">
        <v>0</v>
      </c>
      <c r="CP50" s="49">
        <v>0</v>
      </c>
      <c r="CQ50" s="49">
        <v>0</v>
      </c>
      <c r="CR50" s="49">
        <v>0</v>
      </c>
      <c r="CS50" s="49">
        <v>0</v>
      </c>
      <c r="CT50" s="49">
        <v>0</v>
      </c>
      <c r="CU50" s="49">
        <v>0</v>
      </c>
      <c r="CV50" s="49">
        <v>7</v>
      </c>
      <c r="CW50" s="49">
        <v>0</v>
      </c>
      <c r="CX50" s="49">
        <v>0</v>
      </c>
      <c r="CY50" s="49">
        <v>0</v>
      </c>
      <c r="CZ50" s="49">
        <v>0</v>
      </c>
      <c r="DA50" s="49">
        <v>0</v>
      </c>
      <c r="DB50" s="49">
        <v>0</v>
      </c>
      <c r="DC50" s="49">
        <v>0</v>
      </c>
      <c r="DD50" s="49">
        <v>0</v>
      </c>
      <c r="DE50" s="49">
        <v>0</v>
      </c>
      <c r="DF50" s="49">
        <v>0</v>
      </c>
      <c r="DG50" s="49">
        <v>0</v>
      </c>
      <c r="DH50" s="49">
        <v>0</v>
      </c>
      <c r="DI50" s="49">
        <v>0</v>
      </c>
      <c r="DJ50" s="49">
        <v>0</v>
      </c>
      <c r="DK50" s="49">
        <v>0</v>
      </c>
      <c r="DL50" s="49">
        <v>0</v>
      </c>
      <c r="DM50" s="50">
        <f>SUM(DN50:ER50)</f>
        <v>0</v>
      </c>
      <c r="DN50" s="50">
        <f>+Shop!F32-Bushing!DB167</f>
        <v>0</v>
      </c>
      <c r="DO50" s="50">
        <f>+Shop!G32-Bushing!DC167</f>
        <v>0</v>
      </c>
      <c r="DP50" s="50">
        <f>+Shop!H32-Bushing!DD167</f>
        <v>0</v>
      </c>
      <c r="DQ50" s="50">
        <f>+Shop!I32-Bushing!DE167</f>
        <v>0</v>
      </c>
      <c r="DR50" s="50">
        <f>+Shop!J32-Bushing!DF167</f>
        <v>0</v>
      </c>
      <c r="DS50" s="50">
        <f>+Shop!K32-Bushing!DG167</f>
        <v>0</v>
      </c>
      <c r="DT50" s="50">
        <f>+Shop!L32-Bushing!DH167</f>
        <v>0</v>
      </c>
      <c r="DU50" s="50">
        <f>+Shop!M32-Bushing!DI167</f>
        <v>0</v>
      </c>
      <c r="DV50" s="50">
        <f>+Shop!N32-Bushing!DJ167</f>
        <v>0</v>
      </c>
      <c r="DW50" s="50">
        <f>+Shop!O32-Bushing!DK167</f>
        <v>0</v>
      </c>
      <c r="DX50" s="50">
        <f>+Shop!P32-Bushing!DL167</f>
        <v>0</v>
      </c>
      <c r="DY50" s="50">
        <f>+Shop!Q32-Bushing!DM167</f>
        <v>0</v>
      </c>
      <c r="DZ50" s="50">
        <f>+Shop!R32-Bushing!DN167</f>
        <v>0</v>
      </c>
      <c r="EA50" s="50">
        <f>+Shop!S32-Bushing!DO167</f>
        <v>0</v>
      </c>
      <c r="EB50" s="50">
        <f>+Shop!T32-Bushing!DP167</f>
        <v>0</v>
      </c>
      <c r="EC50" s="50">
        <f>+Shop!U32-Bushing!DQ167</f>
        <v>0</v>
      </c>
      <c r="ED50" s="50">
        <f>+Shop!V32-Bushing!DR167</f>
        <v>0</v>
      </c>
      <c r="EE50" s="50">
        <f>+Shop!W32-Bushing!DS167</f>
        <v>0</v>
      </c>
      <c r="EF50" s="50">
        <f>+Shop!X32-Bushing!DT167</f>
        <v>0</v>
      </c>
      <c r="EG50" s="50">
        <f>+Shop!Y32-Bushing!DU167</f>
        <v>0</v>
      </c>
      <c r="EH50" s="50">
        <f>+Shop!Z32-Bushing!DV167</f>
        <v>0</v>
      </c>
      <c r="EI50" s="50">
        <f>+Shop!AA32-Bushing!DW167</f>
        <v>0</v>
      </c>
      <c r="EJ50" s="50">
        <f>+Shop!AB32-Bushing!DX167</f>
        <v>0</v>
      </c>
      <c r="EK50" s="50">
        <f>+Shop!AC32-Bushing!DY167</f>
        <v>0</v>
      </c>
      <c r="EL50" s="50">
        <f>+Shop!AD32-Bushing!DZ167</f>
        <v>0</v>
      </c>
      <c r="EM50" s="50">
        <f>+Shop!AE32-Bushing!EA167</f>
        <v>0</v>
      </c>
      <c r="EN50" s="50">
        <f>+Shop!AF32-Bushing!EB167</f>
        <v>0</v>
      </c>
      <c r="EO50" s="50">
        <f>+Shop!AG32-Bushing!EC167</f>
        <v>0</v>
      </c>
      <c r="EP50" s="50">
        <f>+Shop!AH32-Bushing!ED167</f>
        <v>0</v>
      </c>
      <c r="EQ50" s="50">
        <f>+Shop!AI32-Bushing!EE167</f>
        <v>0</v>
      </c>
      <c r="ER50" s="50">
        <f>+Shop!AJ32-Bushing!EF167</f>
        <v>0</v>
      </c>
    </row>
    <row r="51" spans="1:148" s="46" customFormat="1" ht="36.75" customHeight="1">
      <c r="A51" s="47" t="s">
        <v>103</v>
      </c>
      <c r="B51" s="48">
        <v>459</v>
      </c>
      <c r="C51" s="48">
        <v>633</v>
      </c>
      <c r="D51" s="48">
        <v>742</v>
      </c>
      <c r="E51" s="48">
        <v>810</v>
      </c>
      <c r="F51" s="48">
        <v>511</v>
      </c>
      <c r="G51" s="48">
        <v>553</v>
      </c>
      <c r="H51" s="48">
        <v>330</v>
      </c>
      <c r="I51" s="48">
        <v>349</v>
      </c>
      <c r="J51" s="48">
        <v>550</v>
      </c>
      <c r="K51" s="48">
        <v>649</v>
      </c>
      <c r="L51" s="48">
        <v>729</v>
      </c>
      <c r="M51" s="48">
        <v>542</v>
      </c>
      <c r="N51" s="48">
        <v>954</v>
      </c>
      <c r="O51" s="48">
        <v>833</v>
      </c>
      <c r="P51" s="48">
        <v>685</v>
      </c>
      <c r="Q51" s="48">
        <v>637</v>
      </c>
      <c r="R51" s="48">
        <v>380</v>
      </c>
      <c r="S51" s="48">
        <v>357</v>
      </c>
      <c r="T51" s="48">
        <v>429</v>
      </c>
      <c r="U51" s="48">
        <v>385</v>
      </c>
      <c r="V51" s="48">
        <v>367</v>
      </c>
      <c r="W51" s="48">
        <v>270</v>
      </c>
      <c r="X51" s="58">
        <v>254</v>
      </c>
      <c r="Y51" s="58">
        <v>316</v>
      </c>
      <c r="Z51" s="58">
        <v>376</v>
      </c>
      <c r="AA51" s="58">
        <v>274</v>
      </c>
      <c r="AB51" s="58">
        <v>523</v>
      </c>
      <c r="AC51" s="58">
        <v>390</v>
      </c>
      <c r="AD51" s="58">
        <v>343</v>
      </c>
      <c r="AE51" s="58">
        <v>371</v>
      </c>
      <c r="AF51" s="58">
        <v>176</v>
      </c>
      <c r="AG51" s="58">
        <v>153</v>
      </c>
      <c r="AH51" s="58">
        <v>162</v>
      </c>
      <c r="AI51" s="58">
        <v>111</v>
      </c>
      <c r="AJ51" s="58">
        <v>137</v>
      </c>
      <c r="AK51" s="49">
        <v>118</v>
      </c>
      <c r="AL51" s="49">
        <v>74</v>
      </c>
      <c r="AM51" s="49">
        <v>79</v>
      </c>
      <c r="AN51" s="49">
        <v>229</v>
      </c>
      <c r="AO51" s="49">
        <v>529</v>
      </c>
      <c r="AP51" s="49">
        <v>240</v>
      </c>
      <c r="AQ51" s="49">
        <v>77</v>
      </c>
      <c r="AR51" s="49">
        <f>Shop!B33</f>
        <v>72</v>
      </c>
      <c r="AS51" s="49">
        <f>Shop!C33</f>
        <v>125</v>
      </c>
      <c r="AT51" s="49">
        <v>170</v>
      </c>
      <c r="AU51" s="49">
        <v>135</v>
      </c>
      <c r="AV51" s="49">
        <v>135</v>
      </c>
      <c r="AW51" s="49">
        <v>399</v>
      </c>
      <c r="AX51" s="49">
        <v>155</v>
      </c>
      <c r="AY51" s="49">
        <v>177</v>
      </c>
      <c r="AZ51" s="49">
        <v>148</v>
      </c>
      <c r="BA51" s="49">
        <v>237</v>
      </c>
      <c r="BB51" s="49">
        <v>227</v>
      </c>
      <c r="BC51" s="49">
        <v>261</v>
      </c>
      <c r="BD51" s="49">
        <v>253</v>
      </c>
      <c r="BE51" s="49">
        <v>248</v>
      </c>
      <c r="BF51" s="49">
        <v>296</v>
      </c>
      <c r="BG51" s="49">
        <v>169</v>
      </c>
      <c r="BH51" s="49">
        <v>177</v>
      </c>
      <c r="BI51" s="49">
        <v>103</v>
      </c>
      <c r="BJ51" s="49">
        <v>163</v>
      </c>
      <c r="BK51" s="49">
        <v>179</v>
      </c>
      <c r="BL51" s="49">
        <v>234</v>
      </c>
      <c r="BM51" s="49">
        <v>113</v>
      </c>
      <c r="BN51" s="49">
        <v>179</v>
      </c>
      <c r="BO51" s="49">
        <v>280</v>
      </c>
      <c r="BP51" s="49">
        <v>169</v>
      </c>
      <c r="BQ51" s="49">
        <v>251</v>
      </c>
      <c r="BR51" s="49">
        <v>248</v>
      </c>
      <c r="BS51" s="49">
        <v>140</v>
      </c>
      <c r="BT51" s="49">
        <v>89</v>
      </c>
      <c r="BU51" s="49">
        <v>131</v>
      </c>
      <c r="BV51" s="49">
        <v>116</v>
      </c>
      <c r="BW51" s="234">
        <v>58</v>
      </c>
      <c r="BX51" s="49">
        <v>138</v>
      </c>
      <c r="BY51" s="49">
        <v>128</v>
      </c>
      <c r="BZ51" s="49">
        <v>75</v>
      </c>
      <c r="CA51" s="49">
        <v>69</v>
      </c>
      <c r="CB51" s="49">
        <v>56</v>
      </c>
      <c r="CC51" s="49">
        <v>29</v>
      </c>
      <c r="CD51" s="49">
        <v>40</v>
      </c>
      <c r="CE51" s="49">
        <v>20</v>
      </c>
      <c r="CF51" s="49">
        <v>10</v>
      </c>
      <c r="CG51" s="49">
        <v>8</v>
      </c>
      <c r="CH51" s="49">
        <v>12</v>
      </c>
      <c r="CI51" s="49">
        <v>37</v>
      </c>
      <c r="CJ51" s="49">
        <v>78</v>
      </c>
      <c r="CK51" s="49">
        <v>80</v>
      </c>
      <c r="CL51" s="49">
        <v>46</v>
      </c>
      <c r="CM51" s="49">
        <v>79</v>
      </c>
      <c r="CN51" s="49">
        <v>38</v>
      </c>
      <c r="CO51" s="49">
        <v>40</v>
      </c>
      <c r="CP51" s="49">
        <v>18</v>
      </c>
      <c r="CQ51" s="49">
        <v>61</v>
      </c>
      <c r="CR51" s="49">
        <v>63</v>
      </c>
      <c r="CS51" s="49">
        <v>42</v>
      </c>
      <c r="CT51" s="49">
        <v>24</v>
      </c>
      <c r="CU51" s="49">
        <v>44</v>
      </c>
      <c r="CV51" s="49">
        <v>18</v>
      </c>
      <c r="CW51" s="49">
        <v>39</v>
      </c>
      <c r="CX51" s="49">
        <v>99</v>
      </c>
      <c r="CY51" s="49">
        <v>59</v>
      </c>
      <c r="CZ51" s="49">
        <v>30</v>
      </c>
      <c r="DA51" s="49">
        <v>88</v>
      </c>
      <c r="DB51" s="49">
        <v>63</v>
      </c>
      <c r="DC51" s="49">
        <v>59</v>
      </c>
      <c r="DD51" s="49">
        <v>45</v>
      </c>
      <c r="DE51" s="49">
        <v>65</v>
      </c>
      <c r="DF51" s="49">
        <v>44</v>
      </c>
      <c r="DG51" s="49">
        <v>67</v>
      </c>
      <c r="DH51" s="49">
        <v>102</v>
      </c>
      <c r="DI51" s="49">
        <v>65</v>
      </c>
      <c r="DJ51" s="49">
        <v>72</v>
      </c>
      <c r="DK51" s="49">
        <v>105</v>
      </c>
      <c r="DL51" s="49">
        <v>67</v>
      </c>
      <c r="DM51" s="50">
        <f>SUM(DN51:ER51)</f>
        <v>188</v>
      </c>
      <c r="DN51" s="50">
        <f>+Shop!F33-Bushing!DB168</f>
        <v>13</v>
      </c>
      <c r="DO51" s="50">
        <f>+Shop!G33-Bushing!DC168</f>
        <v>1</v>
      </c>
      <c r="DP51" s="50">
        <f>+Shop!H33-Bushing!DD168</f>
        <v>0</v>
      </c>
      <c r="DQ51" s="50">
        <f>+Shop!I33-Bushing!DE168</f>
        <v>2</v>
      </c>
      <c r="DR51" s="50">
        <f>+Shop!J33-Bushing!DF168</f>
        <v>4</v>
      </c>
      <c r="DS51" s="50">
        <f>+Shop!K33-Bushing!DG168</f>
        <v>11</v>
      </c>
      <c r="DT51" s="50">
        <f>+Shop!L33-Bushing!DH168</f>
        <v>1</v>
      </c>
      <c r="DU51" s="50">
        <f>+Shop!M33-Bushing!DI168</f>
        <v>11</v>
      </c>
      <c r="DV51" s="50">
        <f>+Shop!N33-Bushing!DJ168</f>
        <v>6</v>
      </c>
      <c r="DW51" s="50">
        <f>+Shop!O33-Bushing!DK168</f>
        <v>0</v>
      </c>
      <c r="DX51" s="50">
        <f>+Shop!P33-Bushing!DL168</f>
        <v>22</v>
      </c>
      <c r="DY51" s="50">
        <f>+Shop!Q33-Bushing!DM168</f>
        <v>2</v>
      </c>
      <c r="DZ51" s="50">
        <f>+Shop!R33-Bushing!DN168</f>
        <v>40</v>
      </c>
      <c r="EA51" s="50">
        <f>+Shop!S33-Bushing!DO168</f>
        <v>25</v>
      </c>
      <c r="EB51" s="50">
        <f>+Shop!T33-Bushing!DP168</f>
        <v>4</v>
      </c>
      <c r="EC51" s="50">
        <f>+Shop!U33-Bushing!DQ168</f>
        <v>7</v>
      </c>
      <c r="ED51" s="50">
        <f>+Shop!V33-Bushing!DR168</f>
        <v>0</v>
      </c>
      <c r="EE51" s="50">
        <f>+Shop!W33-Bushing!DS168</f>
        <v>3</v>
      </c>
      <c r="EF51" s="50">
        <f>+Shop!X33-Bushing!DT168</f>
        <v>19</v>
      </c>
      <c r="EG51" s="50">
        <f>+Shop!Y33-Bushing!DU168</f>
        <v>1</v>
      </c>
      <c r="EH51" s="50">
        <f>+Shop!Z33-Bushing!DV168</f>
        <v>11</v>
      </c>
      <c r="EI51" s="50">
        <f>+Shop!AA33-Bushing!DW168</f>
        <v>3</v>
      </c>
      <c r="EJ51" s="50">
        <f>+Shop!AB33-Bushing!DX168</f>
        <v>2</v>
      </c>
      <c r="EK51" s="50">
        <f>+Shop!AC33-Bushing!DY168</f>
        <v>0</v>
      </c>
      <c r="EL51" s="50">
        <f>+Shop!AD33-Bushing!DZ168</f>
        <v>0</v>
      </c>
      <c r="EM51" s="50">
        <f>+Shop!AE33-Bushing!EA168</f>
        <v>0</v>
      </c>
      <c r="EN51" s="50">
        <f>+Shop!AF33-Bushing!EB168</f>
        <v>0</v>
      </c>
      <c r="EO51" s="50">
        <f>+Shop!AG33-Bushing!EC168</f>
        <v>0</v>
      </c>
      <c r="EP51" s="50">
        <f>+Shop!AH33-Bushing!ED168</f>
        <v>0</v>
      </c>
      <c r="EQ51" s="50">
        <f>+Shop!AI33-Bushing!EE168</f>
        <v>0</v>
      </c>
      <c r="ER51" s="50">
        <f>+Shop!AJ33-Bushing!EF168</f>
        <v>0</v>
      </c>
    </row>
    <row r="52" spans="1:148" s="242" customFormat="1">
      <c r="A52" s="179" t="s">
        <v>214</v>
      </c>
      <c r="B52" s="17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80">
        <v>2E-3</v>
      </c>
      <c r="AM52" s="180">
        <v>2E-3</v>
      </c>
      <c r="AN52" s="180">
        <v>2E-3</v>
      </c>
      <c r="AO52" s="180">
        <v>2E-3</v>
      </c>
      <c r="AP52" s="180">
        <v>2E-3</v>
      </c>
      <c r="AQ52" s="180">
        <v>2E-3</v>
      </c>
      <c r="AR52" s="180">
        <v>2E-3</v>
      </c>
      <c r="AS52" s="180">
        <v>2E-3</v>
      </c>
      <c r="AT52" s="180">
        <v>2E-3</v>
      </c>
      <c r="AU52" s="180">
        <v>2E-3</v>
      </c>
      <c r="AV52" s="180">
        <v>2E-3</v>
      </c>
      <c r="AW52" s="180">
        <v>2E-3</v>
      </c>
      <c r="AX52" s="180">
        <v>5.0000000000000001E-3</v>
      </c>
      <c r="AY52" s="180">
        <v>5.0000000000000001E-3</v>
      </c>
      <c r="AZ52" s="180">
        <v>5.0000000000000001E-3</v>
      </c>
      <c r="BA52" s="180">
        <v>5.0000000000000001E-3</v>
      </c>
      <c r="BB52" s="180">
        <v>5.0000000000000001E-3</v>
      </c>
      <c r="BC52" s="180">
        <v>5.0000000000000001E-3</v>
      </c>
      <c r="BD52" s="180">
        <v>5.0000000000000001E-3</v>
      </c>
      <c r="BE52" s="180">
        <v>5.0000000000000001E-3</v>
      </c>
      <c r="BF52" s="180">
        <v>5.0000000000000001E-3</v>
      </c>
      <c r="BG52" s="180">
        <v>5.0000000000000001E-3</v>
      </c>
      <c r="BH52" s="180">
        <v>5.0000000000000001E-3</v>
      </c>
      <c r="BI52" s="180">
        <v>5.0000000000000001E-3</v>
      </c>
      <c r="BJ52" s="180">
        <v>2E-3</v>
      </c>
      <c r="BK52" s="180">
        <v>2E-3</v>
      </c>
      <c r="BL52" s="180">
        <v>2E-3</v>
      </c>
      <c r="BM52" s="180">
        <v>2E-3</v>
      </c>
      <c r="BN52" s="180">
        <v>2E-3</v>
      </c>
      <c r="BO52" s="180">
        <v>2E-3</v>
      </c>
      <c r="BP52" s="180">
        <v>2E-3</v>
      </c>
      <c r="BQ52" s="180">
        <v>2E-3</v>
      </c>
      <c r="BR52" s="180">
        <v>2E-3</v>
      </c>
      <c r="BS52" s="180">
        <v>2E-3</v>
      </c>
      <c r="BT52" s="180">
        <v>2E-3</v>
      </c>
      <c r="BU52" s="180">
        <v>2E-3</v>
      </c>
      <c r="BV52" s="180">
        <v>2E-3</v>
      </c>
      <c r="BW52" s="180">
        <v>2E-3</v>
      </c>
      <c r="BX52" s="180">
        <v>2E-3</v>
      </c>
      <c r="BY52" s="180">
        <v>5.0000000000000001E-4</v>
      </c>
      <c r="BZ52" s="180">
        <v>5.0000000000000001E-4</v>
      </c>
      <c r="CA52" s="180">
        <v>5.0000000000000001E-4</v>
      </c>
      <c r="CB52" s="180">
        <v>5.0000000000000001E-4</v>
      </c>
      <c r="CC52" s="180">
        <v>5.0000000000000001E-4</v>
      </c>
      <c r="CD52" s="180">
        <v>5.0000000000000001E-4</v>
      </c>
      <c r="CE52" s="180">
        <v>5.0000000000000001E-4</v>
      </c>
      <c r="CF52" s="180">
        <v>5.0000000000000001E-4</v>
      </c>
      <c r="CG52" s="180">
        <v>5.0000000000000001E-4</v>
      </c>
      <c r="CH52" s="180">
        <v>5.0000000000000001E-4</v>
      </c>
      <c r="CI52" s="180">
        <v>5.0000000000000001E-4</v>
      </c>
      <c r="CJ52" s="180">
        <v>5.0000000000000001E-4</v>
      </c>
      <c r="CK52" s="180">
        <v>5.0000000000000001E-4</v>
      </c>
      <c r="CL52" s="180">
        <v>5.0000000000000001E-4</v>
      </c>
      <c r="CM52" s="180">
        <v>5.0000000000000001E-4</v>
      </c>
      <c r="CN52" s="180">
        <v>5.0000000000000001E-4</v>
      </c>
      <c r="CO52" s="180">
        <v>5.0000000000000001E-4</v>
      </c>
      <c r="CP52" s="180">
        <v>5.0000000000000001E-4</v>
      </c>
      <c r="CQ52" s="180">
        <v>5.0000000000000001E-4</v>
      </c>
      <c r="CR52" s="180">
        <v>5.0000000000000001E-4</v>
      </c>
      <c r="CS52" s="180">
        <v>5.0000000000000001E-4</v>
      </c>
      <c r="CT52" s="180">
        <v>5.0000000000000001E-4</v>
      </c>
      <c r="CU52" s="180">
        <v>5.0000000000000001E-4</v>
      </c>
      <c r="CV52" s="180">
        <v>5.0000000000000001E-4</v>
      </c>
      <c r="CW52" s="180">
        <v>5.0000000000000001E-4</v>
      </c>
      <c r="CX52" s="180">
        <v>5.0000000000000001E-4</v>
      </c>
      <c r="CY52" s="180">
        <v>5.0000000000000001E-4</v>
      </c>
      <c r="CZ52" s="180">
        <v>5.0000000000000001E-4</v>
      </c>
      <c r="DA52" s="180">
        <v>5.0000000000000001E-4</v>
      </c>
      <c r="DB52" s="180">
        <v>5.0000000000000001E-4</v>
      </c>
      <c r="DC52" s="180">
        <v>5.0000000000000001E-4</v>
      </c>
      <c r="DD52" s="180">
        <v>5.0000000000000001E-4</v>
      </c>
      <c r="DE52" s="180">
        <v>5.0000000000000001E-4</v>
      </c>
      <c r="DF52" s="180">
        <v>5.0000000000000001E-4</v>
      </c>
      <c r="DG52" s="180">
        <v>5.0000000000000001E-4</v>
      </c>
      <c r="DH52" s="180">
        <v>5.0000000000000001E-4</v>
      </c>
      <c r="DI52" s="180">
        <v>5.0000000000000001E-4</v>
      </c>
      <c r="DJ52" s="180">
        <v>5.0000000000000001E-4</v>
      </c>
      <c r="DK52" s="180">
        <v>5.0000000000000001E-4</v>
      </c>
      <c r="DL52" s="180">
        <v>5.0000000000000001E-4</v>
      </c>
      <c r="DM52" s="180">
        <v>5.0000000000000001E-4</v>
      </c>
      <c r="DN52" s="180">
        <v>5.0000000000000001E-4</v>
      </c>
      <c r="DO52" s="180">
        <v>5.0000000000000001E-4</v>
      </c>
      <c r="DP52" s="180">
        <v>5.0000000000000001E-4</v>
      </c>
      <c r="DQ52" s="180">
        <v>5.0000000000000001E-4</v>
      </c>
      <c r="DR52" s="180">
        <v>5.0000000000000001E-4</v>
      </c>
      <c r="DS52" s="180">
        <v>5.0000000000000001E-4</v>
      </c>
      <c r="DT52" s="180">
        <v>5.0000000000000001E-4</v>
      </c>
      <c r="DU52" s="180">
        <v>5.0000000000000001E-4</v>
      </c>
      <c r="DV52" s="180">
        <v>5.0000000000000001E-4</v>
      </c>
      <c r="DW52" s="180">
        <v>5.0000000000000001E-4</v>
      </c>
      <c r="DX52" s="180">
        <v>5.0000000000000001E-4</v>
      </c>
      <c r="DY52" s="180">
        <v>5.0000000000000001E-4</v>
      </c>
      <c r="DZ52" s="180">
        <v>5.0000000000000001E-4</v>
      </c>
      <c r="EA52" s="180">
        <v>5.0000000000000001E-4</v>
      </c>
      <c r="EB52" s="180">
        <v>5.0000000000000001E-4</v>
      </c>
      <c r="EC52" s="180">
        <v>5.0000000000000001E-4</v>
      </c>
      <c r="ED52" s="180">
        <v>5.0000000000000001E-4</v>
      </c>
      <c r="EE52" s="180">
        <v>5.0000000000000001E-4</v>
      </c>
      <c r="EF52" s="180">
        <v>5.0000000000000001E-4</v>
      </c>
      <c r="EG52" s="180">
        <v>5.0000000000000001E-4</v>
      </c>
      <c r="EH52" s="180">
        <v>5.0000000000000001E-4</v>
      </c>
      <c r="EI52" s="180">
        <v>5.0000000000000001E-4</v>
      </c>
      <c r="EJ52" s="180">
        <v>5.0000000000000001E-4</v>
      </c>
      <c r="EK52" s="180">
        <v>5.0000000000000001E-4</v>
      </c>
      <c r="EL52" s="180">
        <v>5.0000000000000001E-4</v>
      </c>
      <c r="EM52" s="180">
        <v>5.0000000000000001E-4</v>
      </c>
      <c r="EN52" s="180">
        <v>5.0000000000000001E-4</v>
      </c>
      <c r="EO52" s="180">
        <v>5.0000000000000001E-4</v>
      </c>
      <c r="EP52" s="180">
        <v>5.0000000000000001E-4</v>
      </c>
      <c r="EQ52" s="180">
        <v>5.0000000000000001E-4</v>
      </c>
      <c r="ER52" s="180">
        <v>5.0000000000000001E-4</v>
      </c>
    </row>
    <row r="53" spans="1:148" ht="15" customHeight="1">
      <c r="A53" s="179"/>
      <c r="B53" s="17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</row>
    <row r="54" spans="1:148" ht="15" customHeight="1"/>
    <row r="55" spans="1:148" ht="15" customHeight="1"/>
    <row r="56" spans="1:148" ht="15" customHeight="1"/>
    <row r="57" spans="1:148" ht="15" customHeight="1"/>
    <row r="58" spans="1:148" ht="15" customHeight="1"/>
    <row r="59" spans="1:148" ht="15" customHeight="1"/>
    <row r="60" spans="1:148" ht="15" customHeight="1"/>
    <row r="61" spans="1:148" ht="15" customHeight="1"/>
    <row r="62" spans="1:148" ht="15" customHeight="1"/>
    <row r="63" spans="1:148" ht="15" customHeight="1"/>
    <row r="64" spans="1:148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spans="1:151" ht="15" customHeight="1"/>
    <row r="82" spans="1:151" ht="15" customHeight="1"/>
    <row r="83" spans="1:151" ht="15" customHeight="1"/>
    <row r="84" spans="1:151" ht="15" customHeight="1"/>
    <row r="85" spans="1:151" ht="15" customHeight="1"/>
    <row r="86" spans="1:151" ht="15" customHeight="1">
      <c r="A86" s="38" t="s">
        <v>86</v>
      </c>
    </row>
    <row r="87" spans="1:151">
      <c r="A87" s="38" t="s">
        <v>86</v>
      </c>
    </row>
    <row r="88" spans="1:151" s="36" customFormat="1">
      <c r="A88" s="35" t="s">
        <v>87</v>
      </c>
    </row>
    <row r="89" spans="1:151" s="46" customFormat="1" ht="28.5" customHeight="1">
      <c r="A89" s="42" t="s">
        <v>0</v>
      </c>
      <c r="B89" s="59" t="s">
        <v>88</v>
      </c>
      <c r="C89" s="59" t="s">
        <v>89</v>
      </c>
      <c r="D89" s="59" t="s">
        <v>90</v>
      </c>
      <c r="E89" s="59" t="s">
        <v>91</v>
      </c>
      <c r="F89" s="59" t="s">
        <v>92</v>
      </c>
      <c r="G89" s="59" t="s">
        <v>93</v>
      </c>
      <c r="H89" s="59" t="s">
        <v>94</v>
      </c>
      <c r="I89" s="59" t="s">
        <v>95</v>
      </c>
      <c r="J89" s="59" t="s">
        <v>96</v>
      </c>
      <c r="K89" s="59" t="s">
        <v>97</v>
      </c>
      <c r="L89" s="59" t="s">
        <v>98</v>
      </c>
      <c r="M89" s="43" t="s">
        <v>99</v>
      </c>
      <c r="N89" s="43" t="s">
        <v>12</v>
      </c>
      <c r="O89" s="43" t="s">
        <v>21</v>
      </c>
      <c r="P89" s="43" t="s">
        <v>21</v>
      </c>
      <c r="Q89" s="43" t="s">
        <v>22</v>
      </c>
      <c r="R89" s="43" t="s">
        <v>23</v>
      </c>
      <c r="S89" s="43" t="s">
        <v>24</v>
      </c>
      <c r="T89" s="43" t="s">
        <v>25</v>
      </c>
      <c r="U89" s="43" t="s">
        <v>26</v>
      </c>
      <c r="V89" s="43" t="s">
        <v>27</v>
      </c>
      <c r="W89" s="43" t="s">
        <v>28</v>
      </c>
      <c r="X89" s="43" t="s">
        <v>29</v>
      </c>
      <c r="Y89" s="43" t="s">
        <v>30</v>
      </c>
      <c r="Z89" s="43" t="s">
        <v>11</v>
      </c>
      <c r="AA89" s="43" t="s">
        <v>13</v>
      </c>
      <c r="AB89" s="43" t="s">
        <v>14</v>
      </c>
      <c r="AC89" s="43" t="s">
        <v>15</v>
      </c>
      <c r="AD89" s="43" t="s">
        <v>16</v>
      </c>
      <c r="AE89" s="43" t="s">
        <v>17</v>
      </c>
      <c r="AF89" s="43" t="s">
        <v>18</v>
      </c>
      <c r="AG89" s="43" t="s">
        <v>19</v>
      </c>
      <c r="AH89" s="43" t="s">
        <v>109</v>
      </c>
      <c r="AI89" s="43" t="s">
        <v>111</v>
      </c>
      <c r="AJ89" s="43" t="s">
        <v>117</v>
      </c>
      <c r="AK89" s="43" t="s">
        <v>118</v>
      </c>
      <c r="AL89" s="43" t="s">
        <v>120</v>
      </c>
      <c r="AM89" s="43" t="s">
        <v>123</v>
      </c>
      <c r="AN89" s="43" t="s">
        <v>130</v>
      </c>
      <c r="AO89" s="43" t="s">
        <v>134</v>
      </c>
      <c r="AP89" s="43" t="s">
        <v>142</v>
      </c>
      <c r="AQ89" s="43" t="s">
        <v>143</v>
      </c>
      <c r="AR89" s="43" t="s">
        <v>148</v>
      </c>
      <c r="AS89" s="43" t="s">
        <v>153</v>
      </c>
      <c r="AT89" s="43" t="s">
        <v>154</v>
      </c>
      <c r="AU89" s="43" t="s">
        <v>156</v>
      </c>
      <c r="AV89" s="43" t="s">
        <v>157</v>
      </c>
      <c r="AW89" s="43" t="s">
        <v>159</v>
      </c>
      <c r="AX89" s="43" t="s">
        <v>163</v>
      </c>
      <c r="AY89" s="43" t="s">
        <v>166</v>
      </c>
      <c r="AZ89" s="43" t="s">
        <v>169</v>
      </c>
      <c r="BA89" s="43" t="s">
        <v>177</v>
      </c>
      <c r="BB89" s="43" t="s">
        <v>182</v>
      </c>
      <c r="BC89" s="43" t="s">
        <v>186</v>
      </c>
      <c r="BD89" s="43" t="s">
        <v>189</v>
      </c>
      <c r="BE89" s="43" t="s">
        <v>190</v>
      </c>
      <c r="BF89" s="43" t="s">
        <v>195</v>
      </c>
      <c r="BG89" s="43" t="s">
        <v>197</v>
      </c>
      <c r="BH89" s="43" t="s">
        <v>199</v>
      </c>
      <c r="BI89" s="168" t="str">
        <f>BI43</f>
        <v>Dec'20</v>
      </c>
      <c r="BJ89" s="168" t="str">
        <f>BJ43</f>
        <v>Jan'21</v>
      </c>
      <c r="BK89" s="168" t="str">
        <f>BK43</f>
        <v>Feb'21</v>
      </c>
      <c r="BL89" s="168" t="str">
        <f>BL43</f>
        <v>Mar'21</v>
      </c>
      <c r="BM89" s="168" t="str">
        <f>BM43</f>
        <v>Apr'21</v>
      </c>
      <c r="BN89" s="168" t="str">
        <f t="shared" ref="BN89:BW89" si="14">BN43</f>
        <v>May'21</v>
      </c>
      <c r="BO89" s="168" t="str">
        <f t="shared" si="14"/>
        <v>Jun'21</v>
      </c>
      <c r="BP89" s="168" t="str">
        <f t="shared" si="14"/>
        <v>Jul'21</v>
      </c>
      <c r="BQ89" s="168" t="str">
        <f t="shared" si="14"/>
        <v>Aug'21</v>
      </c>
      <c r="BR89" s="168" t="str">
        <f t="shared" si="14"/>
        <v>Sep'21</v>
      </c>
      <c r="BS89" s="168" t="str">
        <f t="shared" si="14"/>
        <v>Oct'21</v>
      </c>
      <c r="BT89" s="168" t="str">
        <f t="shared" si="14"/>
        <v>Nov'21</v>
      </c>
      <c r="BU89" s="168" t="str">
        <f t="shared" si="14"/>
        <v>Dec'21</v>
      </c>
      <c r="BV89" s="168" t="str">
        <f t="shared" si="14"/>
        <v>Jan'22</v>
      </c>
      <c r="BW89" s="233" t="str">
        <f t="shared" si="14"/>
        <v>Feb'22</v>
      </c>
      <c r="BX89" s="168" t="str">
        <f t="shared" ref="BX89:CB89" si="15">BX43</f>
        <v>Mar'22</v>
      </c>
      <c r="BY89" s="168" t="str">
        <f t="shared" si="15"/>
        <v>Apr'22</v>
      </c>
      <c r="BZ89" s="168" t="str">
        <f t="shared" si="15"/>
        <v>May'22</v>
      </c>
      <c r="CA89" s="168" t="str">
        <f t="shared" si="15"/>
        <v>Jun'22</v>
      </c>
      <c r="CB89" s="168" t="str">
        <f t="shared" si="15"/>
        <v>Jul'22</v>
      </c>
      <c r="CC89" s="168" t="str">
        <f t="shared" ref="CC89:CD89" si="16">CC43</f>
        <v>Aug'22</v>
      </c>
      <c r="CD89" s="168" t="str">
        <f t="shared" si="16"/>
        <v>Sep'22</v>
      </c>
      <c r="CE89" s="168" t="s">
        <v>264</v>
      </c>
      <c r="CF89" s="168" t="s">
        <v>265</v>
      </c>
      <c r="CG89" s="168" t="s">
        <v>266</v>
      </c>
      <c r="CH89" s="168" t="s">
        <v>267</v>
      </c>
      <c r="CI89" s="168" t="s">
        <v>270</v>
      </c>
      <c r="CJ89" s="168" t="s">
        <v>272</v>
      </c>
      <c r="CK89" s="168" t="s">
        <v>276</v>
      </c>
      <c r="CL89" s="168" t="s">
        <v>277</v>
      </c>
      <c r="CM89" s="168" t="s">
        <v>279</v>
      </c>
      <c r="CN89" s="168" t="s">
        <v>281</v>
      </c>
      <c r="CO89" s="168" t="s">
        <v>282</v>
      </c>
      <c r="CP89" s="168" t="s">
        <v>288</v>
      </c>
      <c r="CQ89" s="168" t="s">
        <v>289</v>
      </c>
      <c r="CR89" s="168" t="s">
        <v>292</v>
      </c>
      <c r="CS89" s="168" t="s">
        <v>294</v>
      </c>
      <c r="CT89" s="168" t="s">
        <v>297</v>
      </c>
      <c r="CU89" s="168" t="s">
        <v>301</v>
      </c>
      <c r="CV89" s="168" t="s">
        <v>303</v>
      </c>
      <c r="CW89" s="168" t="s">
        <v>308</v>
      </c>
      <c r="CX89" s="168" t="s">
        <v>310</v>
      </c>
      <c r="CY89" s="168" t="s">
        <v>311</v>
      </c>
      <c r="CZ89" s="168" t="s">
        <v>313</v>
      </c>
      <c r="DA89" s="168" t="s">
        <v>319</v>
      </c>
      <c r="DB89" s="168" t="s">
        <v>322</v>
      </c>
      <c r="DC89" s="168" t="s">
        <v>325</v>
      </c>
      <c r="DD89" s="168" t="s">
        <v>330</v>
      </c>
      <c r="DE89" s="168" t="s">
        <v>332</v>
      </c>
      <c r="DF89" s="168" t="s">
        <v>336</v>
      </c>
      <c r="DG89" s="168" t="s">
        <v>339</v>
      </c>
      <c r="DH89" s="168" t="s">
        <v>349</v>
      </c>
      <c r="DI89" s="168" t="s">
        <v>350</v>
      </c>
      <c r="DJ89" s="168" t="s">
        <v>351</v>
      </c>
      <c r="DK89" s="168" t="s">
        <v>357</v>
      </c>
      <c r="DL89" s="168" t="s">
        <v>360</v>
      </c>
      <c r="DM89" s="44" t="str">
        <f>DM43</f>
        <v>Aug'25</v>
      </c>
      <c r="DN89" s="45">
        <v>1</v>
      </c>
      <c r="DO89" s="45">
        <v>2</v>
      </c>
      <c r="DP89" s="45">
        <v>3</v>
      </c>
      <c r="DQ89" s="45">
        <v>4</v>
      </c>
      <c r="DR89" s="45">
        <v>5</v>
      </c>
      <c r="DS89" s="45">
        <v>6</v>
      </c>
      <c r="DT89" s="45">
        <v>7</v>
      </c>
      <c r="DU89" s="45">
        <v>8</v>
      </c>
      <c r="DV89" s="45">
        <v>9</v>
      </c>
      <c r="DW89" s="45">
        <v>10</v>
      </c>
      <c r="DX89" s="45">
        <v>11</v>
      </c>
      <c r="DY89" s="45">
        <v>12</v>
      </c>
      <c r="DZ89" s="45">
        <v>13</v>
      </c>
      <c r="EA89" s="45">
        <v>14</v>
      </c>
      <c r="EB89" s="45">
        <v>15</v>
      </c>
      <c r="EC89" s="45">
        <v>16</v>
      </c>
      <c r="ED89" s="45">
        <v>17</v>
      </c>
      <c r="EE89" s="45">
        <v>18</v>
      </c>
      <c r="EF89" s="45">
        <v>19</v>
      </c>
      <c r="EG89" s="45">
        <v>20</v>
      </c>
      <c r="EH89" s="45">
        <v>21</v>
      </c>
      <c r="EI89" s="45">
        <v>22</v>
      </c>
      <c r="EJ89" s="45">
        <v>23</v>
      </c>
      <c r="EK89" s="45">
        <v>24</v>
      </c>
      <c r="EL89" s="45">
        <v>25</v>
      </c>
      <c r="EM89" s="45">
        <v>26</v>
      </c>
      <c r="EN89" s="45">
        <v>27</v>
      </c>
      <c r="EO89" s="45">
        <v>28</v>
      </c>
      <c r="EP89" s="45">
        <v>29</v>
      </c>
      <c r="EQ89" s="45">
        <v>30</v>
      </c>
      <c r="ER89" s="45">
        <v>31</v>
      </c>
    </row>
    <row r="90" spans="1:151" s="46" customFormat="1" ht="36" customHeight="1">
      <c r="A90" s="47" t="s">
        <v>1</v>
      </c>
      <c r="B90" s="48">
        <v>2828776</v>
      </c>
      <c r="C90" s="48">
        <v>2189164</v>
      </c>
      <c r="D90" s="48">
        <v>3057948</v>
      </c>
      <c r="E90" s="48">
        <f>E44</f>
        <v>2944509</v>
      </c>
      <c r="F90" s="48">
        <f t="shared" ref="F90:T90" si="17">F44</f>
        <v>3092869</v>
      </c>
      <c r="G90" s="48">
        <f t="shared" si="17"/>
        <v>3249330</v>
      </c>
      <c r="H90" s="48">
        <f t="shared" si="17"/>
        <v>3329964</v>
      </c>
      <c r="I90" s="48">
        <f t="shared" si="17"/>
        <v>3766604</v>
      </c>
      <c r="J90" s="48">
        <f t="shared" si="17"/>
        <v>3663615</v>
      </c>
      <c r="K90" s="48">
        <f t="shared" si="17"/>
        <v>3535946</v>
      </c>
      <c r="L90" s="48">
        <f t="shared" si="17"/>
        <v>3519889</v>
      </c>
      <c r="M90" s="48">
        <f t="shared" si="17"/>
        <v>3465363</v>
      </c>
      <c r="N90" s="48">
        <f t="shared" si="17"/>
        <v>3192766</v>
      </c>
      <c r="O90" s="48">
        <f t="shared" si="17"/>
        <v>3325150</v>
      </c>
      <c r="P90" s="48">
        <f t="shared" si="17"/>
        <v>3656839</v>
      </c>
      <c r="Q90" s="48">
        <f t="shared" si="17"/>
        <v>3317064</v>
      </c>
      <c r="R90" s="48">
        <f t="shared" si="17"/>
        <v>3830625</v>
      </c>
      <c r="S90" s="48">
        <f t="shared" si="17"/>
        <v>3310904</v>
      </c>
      <c r="T90" s="48">
        <f t="shared" si="17"/>
        <v>2778515</v>
      </c>
      <c r="U90" s="48">
        <f t="shared" ref="U90:AE90" si="18">U44</f>
        <v>3363364</v>
      </c>
      <c r="V90" s="48">
        <f t="shared" si="18"/>
        <v>3318952</v>
      </c>
      <c r="W90" s="48">
        <f t="shared" si="18"/>
        <v>3524524</v>
      </c>
      <c r="X90" s="48">
        <f t="shared" si="18"/>
        <v>2902386</v>
      </c>
      <c r="Y90" s="48">
        <f t="shared" si="18"/>
        <v>3160850</v>
      </c>
      <c r="Z90" s="48">
        <f t="shared" si="18"/>
        <v>3473191</v>
      </c>
      <c r="AA90" s="48">
        <f t="shared" si="18"/>
        <v>2964028</v>
      </c>
      <c r="AB90" s="48">
        <f t="shared" si="18"/>
        <v>3256897</v>
      </c>
      <c r="AC90" s="48">
        <f t="shared" si="18"/>
        <v>2991681</v>
      </c>
      <c r="AD90" s="48">
        <f t="shared" si="18"/>
        <v>2898970</v>
      </c>
      <c r="AE90" s="48">
        <f t="shared" si="18"/>
        <v>2899762</v>
      </c>
      <c r="AF90" s="48">
        <f t="shared" ref="AF90:AT90" si="19">AF44</f>
        <v>3160850</v>
      </c>
      <c r="AG90" s="48">
        <f t="shared" si="19"/>
        <v>3162514</v>
      </c>
      <c r="AH90" s="48">
        <f t="shared" si="19"/>
        <v>3338103</v>
      </c>
      <c r="AI90" s="48">
        <f t="shared" si="19"/>
        <v>3073587</v>
      </c>
      <c r="AJ90" s="48">
        <f t="shared" si="19"/>
        <v>3117180</v>
      </c>
      <c r="AK90" s="48">
        <f t="shared" si="19"/>
        <v>2607668</v>
      </c>
      <c r="AL90" s="48">
        <f t="shared" si="19"/>
        <v>2122524</v>
      </c>
      <c r="AM90" s="48">
        <f t="shared" si="19"/>
        <v>1622778</v>
      </c>
      <c r="AN90" s="48">
        <f t="shared" si="19"/>
        <v>1864445</v>
      </c>
      <c r="AO90" s="48">
        <f t="shared" si="19"/>
        <v>1838669</v>
      </c>
      <c r="AP90" s="48">
        <v>2354144</v>
      </c>
      <c r="AQ90" s="48">
        <f t="shared" si="19"/>
        <v>2253941</v>
      </c>
      <c r="AR90" s="48">
        <f t="shared" si="19"/>
        <v>0</v>
      </c>
      <c r="AS90" s="48">
        <f t="shared" si="19"/>
        <v>0</v>
      </c>
      <c r="AT90" s="48">
        <f t="shared" si="19"/>
        <v>0</v>
      </c>
      <c r="AU90" s="48">
        <v>2538649</v>
      </c>
      <c r="AV90" s="48">
        <v>2538649</v>
      </c>
      <c r="AW90" s="48">
        <v>2517912</v>
      </c>
      <c r="AX90" s="48">
        <v>2573587</v>
      </c>
      <c r="AY90" s="48">
        <v>2793592</v>
      </c>
      <c r="AZ90" s="48">
        <v>2724930</v>
      </c>
      <c r="BA90" s="48">
        <v>2419775</v>
      </c>
      <c r="BB90" s="48">
        <v>2031886</v>
      </c>
      <c r="BC90" s="48">
        <v>2498318</v>
      </c>
      <c r="BD90" s="48">
        <v>2483955.6</v>
      </c>
      <c r="BE90" s="48">
        <v>2503297.4</v>
      </c>
      <c r="BF90" s="48">
        <v>2675184</v>
      </c>
      <c r="BG90" s="48">
        <v>2667910</v>
      </c>
      <c r="BH90" s="48">
        <v>2792829</v>
      </c>
      <c r="BI90" s="74">
        <v>2475535</v>
      </c>
      <c r="BJ90" s="74">
        <v>2690262</v>
      </c>
      <c r="BK90" s="49">
        <v>2657982</v>
      </c>
      <c r="BL90" s="49">
        <v>3182968</v>
      </c>
      <c r="BM90" s="49">
        <v>2942752</v>
      </c>
      <c r="BN90" s="49">
        <v>3105753</v>
      </c>
      <c r="BO90" s="49">
        <v>3418676</v>
      </c>
      <c r="BP90" s="49">
        <v>3488904</v>
      </c>
      <c r="BQ90" s="49">
        <v>3296651</v>
      </c>
      <c r="BR90" s="49">
        <v>3550470</v>
      </c>
      <c r="BS90" s="49">
        <v>3903189</v>
      </c>
      <c r="BT90" s="49">
        <v>4076996</v>
      </c>
      <c r="BU90" s="49">
        <v>3624300</v>
      </c>
      <c r="BV90" s="49">
        <v>3747279</v>
      </c>
      <c r="BW90" s="234">
        <v>3519578</v>
      </c>
      <c r="BX90" s="49">
        <v>3701801</v>
      </c>
      <c r="BY90" s="49">
        <v>3103718</v>
      </c>
      <c r="BZ90" s="49">
        <v>2777812</v>
      </c>
      <c r="CA90" s="49">
        <v>2254941</v>
      </c>
      <c r="CB90" s="49">
        <v>2023337</v>
      </c>
      <c r="CC90" s="49">
        <v>1733115</v>
      </c>
      <c r="CD90" s="49">
        <v>1737236</v>
      </c>
      <c r="CE90" s="49">
        <v>1533739</v>
      </c>
      <c r="CF90" s="49">
        <v>873593</v>
      </c>
      <c r="CG90" s="49">
        <v>1048871</v>
      </c>
      <c r="CH90" s="49">
        <v>1085833</v>
      </c>
      <c r="CI90" s="49">
        <v>1319720</v>
      </c>
      <c r="CJ90" s="49">
        <v>1482323</v>
      </c>
      <c r="CK90" s="49">
        <v>1378211</v>
      </c>
      <c r="CL90" s="49">
        <v>1365206</v>
      </c>
      <c r="CM90" s="49">
        <v>1193199</v>
      </c>
      <c r="CN90" s="49">
        <v>1010852</v>
      </c>
      <c r="CO90" s="49">
        <v>1229043</v>
      </c>
      <c r="CP90" s="49">
        <v>1273232</v>
      </c>
      <c r="CQ90" s="49">
        <v>1997332</v>
      </c>
      <c r="CR90" s="49">
        <v>2404440</v>
      </c>
      <c r="CS90" s="49">
        <v>2810730</v>
      </c>
      <c r="CT90" s="49">
        <v>1706383</v>
      </c>
      <c r="CU90" s="49">
        <v>2527453</v>
      </c>
      <c r="CV90" s="49">
        <v>2853030</v>
      </c>
      <c r="CW90" s="49">
        <v>2952892</v>
      </c>
      <c r="CX90" s="49">
        <v>3558522</v>
      </c>
      <c r="CY90" s="49">
        <v>3305833</v>
      </c>
      <c r="CZ90" s="49">
        <v>3910037</v>
      </c>
      <c r="DA90" s="49">
        <v>3472547</v>
      </c>
      <c r="DB90" s="49">
        <v>2983001</v>
      </c>
      <c r="DC90" s="49">
        <v>3117226</v>
      </c>
      <c r="DD90" s="49">
        <v>3184471</v>
      </c>
      <c r="DE90" s="49">
        <v>3328248</v>
      </c>
      <c r="DF90" s="49">
        <v>3397759</v>
      </c>
      <c r="DG90" s="49">
        <v>3107218</v>
      </c>
      <c r="DH90" s="49">
        <v>3219980</v>
      </c>
      <c r="DI90" s="49">
        <v>2720353</v>
      </c>
      <c r="DJ90" s="49">
        <v>3334353</v>
      </c>
      <c r="DK90" s="49">
        <v>3282440</v>
      </c>
      <c r="DL90" s="49">
        <v>3289771</v>
      </c>
      <c r="DM90" s="50">
        <f>SUM(DN90:EQ90)</f>
        <v>2754233</v>
      </c>
      <c r="DN90" s="60">
        <f>DN44</f>
        <v>229562</v>
      </c>
      <c r="DO90" s="60">
        <f t="shared" ref="DO90:ER90" si="20">DO44</f>
        <v>113129</v>
      </c>
      <c r="DP90" s="60">
        <f t="shared" si="20"/>
        <v>-263</v>
      </c>
      <c r="DQ90" s="60">
        <f t="shared" si="20"/>
        <v>160146</v>
      </c>
      <c r="DR90" s="60">
        <f t="shared" si="20"/>
        <v>134374</v>
      </c>
      <c r="DS90" s="60">
        <f t="shared" si="20"/>
        <v>124576</v>
      </c>
      <c r="DT90" s="60">
        <f t="shared" si="20"/>
        <v>122910</v>
      </c>
      <c r="DU90" s="60">
        <f t="shared" si="20"/>
        <v>129226</v>
      </c>
      <c r="DV90" s="60">
        <f t="shared" si="20"/>
        <v>125945</v>
      </c>
      <c r="DW90" s="60">
        <f t="shared" si="20"/>
        <v>0</v>
      </c>
      <c r="DX90" s="60">
        <f t="shared" si="20"/>
        <v>188059</v>
      </c>
      <c r="DY90" s="60">
        <f t="shared" si="20"/>
        <v>106822</v>
      </c>
      <c r="DZ90" s="60">
        <f t="shared" si="20"/>
        <v>117796</v>
      </c>
      <c r="EA90" s="60">
        <f t="shared" si="20"/>
        <v>112914</v>
      </c>
      <c r="EB90" s="60">
        <f t="shared" si="20"/>
        <v>128189</v>
      </c>
      <c r="EC90" s="60">
        <f t="shared" si="20"/>
        <v>123189</v>
      </c>
      <c r="ED90" s="60">
        <f t="shared" si="20"/>
        <v>238</v>
      </c>
      <c r="EE90" s="60">
        <f t="shared" si="20"/>
        <v>193604</v>
      </c>
      <c r="EF90" s="60">
        <f t="shared" si="20"/>
        <v>130422</v>
      </c>
      <c r="EG90" s="60">
        <f t="shared" si="20"/>
        <v>124112</v>
      </c>
      <c r="EH90" s="60">
        <f t="shared" si="20"/>
        <v>137173</v>
      </c>
      <c r="EI90" s="60">
        <f t="shared" si="20"/>
        <v>125733</v>
      </c>
      <c r="EJ90" s="60">
        <f t="shared" si="20"/>
        <v>126377</v>
      </c>
      <c r="EK90" s="60">
        <f t="shared" si="20"/>
        <v>0</v>
      </c>
      <c r="EL90" s="60">
        <f t="shared" si="20"/>
        <v>0</v>
      </c>
      <c r="EM90" s="60">
        <f t="shared" si="20"/>
        <v>0</v>
      </c>
      <c r="EN90" s="60">
        <f t="shared" si="20"/>
        <v>0</v>
      </c>
      <c r="EO90" s="60">
        <f t="shared" si="20"/>
        <v>0</v>
      </c>
      <c r="EP90" s="60">
        <f t="shared" si="20"/>
        <v>0</v>
      </c>
      <c r="EQ90" s="60">
        <f t="shared" si="20"/>
        <v>0</v>
      </c>
      <c r="ER90" s="60">
        <f t="shared" si="20"/>
        <v>0</v>
      </c>
    </row>
    <row r="91" spans="1:151" s="46" customFormat="1" ht="36" customHeight="1">
      <c r="A91" s="47" t="s">
        <v>100</v>
      </c>
      <c r="B91" s="48">
        <f t="shared" ref="B91:T91" si="21">B48</f>
        <v>12350</v>
      </c>
      <c r="C91" s="48">
        <f t="shared" si="21"/>
        <v>9114</v>
      </c>
      <c r="D91" s="48">
        <f t="shared" si="21"/>
        <v>13116</v>
      </c>
      <c r="E91" s="48">
        <f t="shared" si="21"/>
        <v>14490</v>
      </c>
      <c r="F91" s="48">
        <f t="shared" si="21"/>
        <v>13978</v>
      </c>
      <c r="G91" s="48">
        <f t="shared" si="21"/>
        <v>15451</v>
      </c>
      <c r="H91" s="48">
        <f t="shared" si="21"/>
        <v>14305</v>
      </c>
      <c r="I91" s="48">
        <f t="shared" si="21"/>
        <v>11495</v>
      </c>
      <c r="J91" s="48">
        <f t="shared" si="21"/>
        <v>22946</v>
      </c>
      <c r="K91" s="48">
        <f t="shared" si="21"/>
        <v>23290</v>
      </c>
      <c r="L91" s="48">
        <f t="shared" si="21"/>
        <v>17537</v>
      </c>
      <c r="M91" s="48">
        <f t="shared" si="21"/>
        <v>18819</v>
      </c>
      <c r="N91" s="48">
        <f t="shared" si="21"/>
        <v>19612</v>
      </c>
      <c r="O91" s="48">
        <f t="shared" si="21"/>
        <v>21802</v>
      </c>
      <c r="P91" s="48">
        <f t="shared" si="21"/>
        <v>17415</v>
      </c>
      <c r="Q91" s="48">
        <f t="shared" si="21"/>
        <v>16433</v>
      </c>
      <c r="R91" s="48">
        <f t="shared" si="21"/>
        <v>15914</v>
      </c>
      <c r="S91" s="48">
        <f t="shared" si="21"/>
        <v>14674</v>
      </c>
      <c r="T91" s="48">
        <f t="shared" si="21"/>
        <v>16861</v>
      </c>
      <c r="U91" s="48">
        <f t="shared" ref="U91:AE91" si="22">U48</f>
        <v>19903</v>
      </c>
      <c r="V91" s="48">
        <f t="shared" si="22"/>
        <v>15320</v>
      </c>
      <c r="W91" s="48">
        <f t="shared" si="22"/>
        <v>16185</v>
      </c>
      <c r="X91" s="48">
        <f t="shared" si="22"/>
        <v>14385</v>
      </c>
      <c r="Y91" s="48">
        <f t="shared" si="22"/>
        <v>14409</v>
      </c>
      <c r="Z91" s="48">
        <f t="shared" si="22"/>
        <v>18436</v>
      </c>
      <c r="AA91" s="48">
        <f t="shared" si="22"/>
        <v>17693</v>
      </c>
      <c r="AB91" s="48">
        <f t="shared" si="22"/>
        <v>19148</v>
      </c>
      <c r="AC91" s="48">
        <f t="shared" si="22"/>
        <v>16638</v>
      </c>
      <c r="AD91" s="48">
        <f t="shared" si="22"/>
        <v>21260</v>
      </c>
      <c r="AE91" s="48">
        <f t="shared" si="22"/>
        <v>13775</v>
      </c>
      <c r="AF91" s="48">
        <f t="shared" ref="AF91:AY91" si="23">AF48</f>
        <v>11768</v>
      </c>
      <c r="AG91" s="48">
        <f t="shared" si="23"/>
        <v>10860</v>
      </c>
      <c r="AH91" s="48">
        <f t="shared" si="23"/>
        <v>8224</v>
      </c>
      <c r="AI91" s="48">
        <f t="shared" si="23"/>
        <v>9791</v>
      </c>
      <c r="AJ91" s="48">
        <f t="shared" si="23"/>
        <v>11819</v>
      </c>
      <c r="AK91" s="48">
        <f t="shared" si="23"/>
        <v>8525</v>
      </c>
      <c r="AL91" s="48">
        <f t="shared" si="23"/>
        <v>6953</v>
      </c>
      <c r="AM91" s="48">
        <f t="shared" si="23"/>
        <v>3542</v>
      </c>
      <c r="AN91" s="48">
        <f t="shared" si="23"/>
        <v>18279</v>
      </c>
      <c r="AO91" s="48">
        <f t="shared" si="23"/>
        <v>5642</v>
      </c>
      <c r="AP91" s="48">
        <v>11055</v>
      </c>
      <c r="AQ91" s="48">
        <f t="shared" si="23"/>
        <v>6655</v>
      </c>
      <c r="AR91" s="48">
        <f t="shared" si="23"/>
        <v>2802</v>
      </c>
      <c r="AS91" s="48">
        <f t="shared" si="23"/>
        <v>1457</v>
      </c>
      <c r="AT91" s="48">
        <f t="shared" si="23"/>
        <v>8268</v>
      </c>
      <c r="AU91" s="48">
        <f t="shared" si="23"/>
        <v>8702</v>
      </c>
      <c r="AV91" s="48">
        <f t="shared" si="23"/>
        <v>11564</v>
      </c>
      <c r="AW91" s="48">
        <f t="shared" si="23"/>
        <v>10187</v>
      </c>
      <c r="AX91" s="48">
        <f t="shared" si="23"/>
        <v>10333</v>
      </c>
      <c r="AY91" s="48">
        <f t="shared" si="23"/>
        <v>9760</v>
      </c>
      <c r="AZ91" s="48">
        <v>8217</v>
      </c>
      <c r="BA91" s="48">
        <v>6116</v>
      </c>
      <c r="BB91" s="48">
        <v>8843</v>
      </c>
      <c r="BC91" s="48">
        <v>8847</v>
      </c>
      <c r="BD91" s="48">
        <v>9312</v>
      </c>
      <c r="BE91" s="48">
        <v>6625</v>
      </c>
      <c r="BF91" s="48">
        <v>5177</v>
      </c>
      <c r="BG91" s="48">
        <v>7453</v>
      </c>
      <c r="BH91" s="48">
        <v>10203</v>
      </c>
      <c r="BI91" s="74">
        <v>7300</v>
      </c>
      <c r="BJ91" s="74">
        <v>6278</v>
      </c>
      <c r="BK91" s="49">
        <v>5269</v>
      </c>
      <c r="BL91" s="49">
        <v>3920</v>
      </c>
      <c r="BM91" s="49">
        <v>2850</v>
      </c>
      <c r="BN91" s="49">
        <v>3441</v>
      </c>
      <c r="BO91" s="49">
        <v>3862</v>
      </c>
      <c r="BP91" s="49">
        <v>4583</v>
      </c>
      <c r="BQ91" s="49">
        <v>6813</v>
      </c>
      <c r="BR91" s="49">
        <v>5490</v>
      </c>
      <c r="BS91" s="49">
        <v>4108</v>
      </c>
      <c r="BT91" s="49">
        <v>3370</v>
      </c>
      <c r="BU91" s="49">
        <v>2600</v>
      </c>
      <c r="BV91" s="49">
        <v>2660</v>
      </c>
      <c r="BW91" s="234">
        <v>1810</v>
      </c>
      <c r="BX91" s="49">
        <v>2079</v>
      </c>
      <c r="BY91" s="49">
        <v>1628</v>
      </c>
      <c r="BZ91" s="49">
        <v>1681</v>
      </c>
      <c r="CA91" s="49">
        <v>1100</v>
      </c>
      <c r="CB91" s="49">
        <v>1625</v>
      </c>
      <c r="CC91" s="49">
        <v>809</v>
      </c>
      <c r="CD91" s="49">
        <v>617</v>
      </c>
      <c r="CE91" s="49">
        <v>640</v>
      </c>
      <c r="CF91" s="49">
        <v>547</v>
      </c>
      <c r="CG91" s="49">
        <v>408</v>
      </c>
      <c r="CH91" s="49">
        <v>478</v>
      </c>
      <c r="CI91" s="49">
        <v>1288</v>
      </c>
      <c r="CJ91" s="49">
        <v>835</v>
      </c>
      <c r="CK91" s="49">
        <v>856</v>
      </c>
      <c r="CL91" s="49">
        <v>704</v>
      </c>
      <c r="CM91" s="49">
        <v>876</v>
      </c>
      <c r="CN91" s="49">
        <v>729</v>
      </c>
      <c r="CO91" s="49">
        <v>637</v>
      </c>
      <c r="CP91" s="49">
        <v>700</v>
      </c>
      <c r="CQ91" s="49">
        <v>1236</v>
      </c>
      <c r="CR91" s="49">
        <v>1555</v>
      </c>
      <c r="CS91" s="49">
        <v>2043</v>
      </c>
      <c r="CT91" s="49">
        <v>1052</v>
      </c>
      <c r="CU91" s="49">
        <v>1729</v>
      </c>
      <c r="CV91" s="49">
        <v>1529</v>
      </c>
      <c r="CW91" s="49">
        <v>1264</v>
      </c>
      <c r="CX91" s="49">
        <v>1609</v>
      </c>
      <c r="CY91" s="49">
        <v>1055</v>
      </c>
      <c r="CZ91" s="49">
        <v>1874</v>
      </c>
      <c r="DA91" s="49">
        <v>2270</v>
      </c>
      <c r="DB91" s="49">
        <v>2693</v>
      </c>
      <c r="DC91" s="49">
        <v>1922</v>
      </c>
      <c r="DD91" s="49">
        <v>1364</v>
      </c>
      <c r="DE91" s="49">
        <v>1639</v>
      </c>
      <c r="DF91" s="49">
        <v>1134</v>
      </c>
      <c r="DG91" s="49">
        <v>1673</v>
      </c>
      <c r="DH91" s="49">
        <v>2919</v>
      </c>
      <c r="DI91" s="49">
        <v>2582</v>
      </c>
      <c r="DJ91" s="49">
        <v>2533</v>
      </c>
      <c r="DK91" s="49">
        <v>1369</v>
      </c>
      <c r="DL91" s="49">
        <v>2555</v>
      </c>
      <c r="DM91" s="50">
        <f>SUM(DN91:EQ91)</f>
        <v>2613</v>
      </c>
      <c r="DN91" s="60">
        <f>DN48</f>
        <v>443</v>
      </c>
      <c r="DO91" s="60">
        <f t="shared" ref="DO91:ER91" si="24">DO48</f>
        <v>85</v>
      </c>
      <c r="DP91" s="60">
        <f t="shared" si="24"/>
        <v>0</v>
      </c>
      <c r="DQ91" s="60">
        <f t="shared" si="24"/>
        <v>117</v>
      </c>
      <c r="DR91" s="60">
        <f t="shared" si="24"/>
        <v>158</v>
      </c>
      <c r="DS91" s="60">
        <f t="shared" si="24"/>
        <v>68</v>
      </c>
      <c r="DT91" s="60">
        <f t="shared" si="24"/>
        <v>118</v>
      </c>
      <c r="DU91" s="60">
        <f t="shared" si="24"/>
        <v>144</v>
      </c>
      <c r="DV91" s="60">
        <f t="shared" si="24"/>
        <v>99</v>
      </c>
      <c r="DW91" s="60">
        <f t="shared" si="24"/>
        <v>0</v>
      </c>
      <c r="DX91" s="60">
        <f t="shared" si="24"/>
        <v>139</v>
      </c>
      <c r="DY91" s="60">
        <f t="shared" si="24"/>
        <v>96</v>
      </c>
      <c r="DZ91" s="60">
        <f t="shared" si="24"/>
        <v>126</v>
      </c>
      <c r="EA91" s="60">
        <f t="shared" si="24"/>
        <v>220</v>
      </c>
      <c r="EB91" s="60">
        <f t="shared" si="24"/>
        <v>82</v>
      </c>
      <c r="EC91" s="60">
        <f t="shared" si="24"/>
        <v>81</v>
      </c>
      <c r="ED91" s="60">
        <f t="shared" si="24"/>
        <v>0</v>
      </c>
      <c r="EE91" s="60">
        <f t="shared" si="24"/>
        <v>106</v>
      </c>
      <c r="EF91" s="60">
        <f t="shared" si="24"/>
        <v>114</v>
      </c>
      <c r="EG91" s="60">
        <f t="shared" si="24"/>
        <v>122</v>
      </c>
      <c r="EH91" s="60">
        <f t="shared" si="24"/>
        <v>105</v>
      </c>
      <c r="EI91" s="60">
        <f t="shared" si="24"/>
        <v>52</v>
      </c>
      <c r="EJ91" s="60">
        <f t="shared" si="24"/>
        <v>138</v>
      </c>
      <c r="EK91" s="60">
        <f t="shared" si="24"/>
        <v>0</v>
      </c>
      <c r="EL91" s="60">
        <f t="shared" si="24"/>
        <v>0</v>
      </c>
      <c r="EM91" s="60">
        <f t="shared" si="24"/>
        <v>0</v>
      </c>
      <c r="EN91" s="60">
        <f t="shared" si="24"/>
        <v>0</v>
      </c>
      <c r="EO91" s="60">
        <f t="shared" si="24"/>
        <v>0</v>
      </c>
      <c r="EP91" s="60">
        <f t="shared" si="24"/>
        <v>0</v>
      </c>
      <c r="EQ91" s="60">
        <f t="shared" si="24"/>
        <v>0</v>
      </c>
      <c r="ER91" s="60">
        <f t="shared" si="24"/>
        <v>0</v>
      </c>
    </row>
    <row r="92" spans="1:151" s="46" customFormat="1" ht="36" customHeight="1">
      <c r="A92" s="47" t="s">
        <v>4</v>
      </c>
      <c r="B92" s="52">
        <f t="shared" ref="B92:T92" si="25">B91/B90</f>
        <v>4.3658458640769013E-3</v>
      </c>
      <c r="C92" s="52">
        <f t="shared" si="25"/>
        <v>4.1632330880646672E-3</v>
      </c>
      <c r="D92" s="52">
        <f t="shared" si="25"/>
        <v>4.2891507638455591E-3</v>
      </c>
      <c r="E92" s="52">
        <f t="shared" si="25"/>
        <v>4.921024184337694E-3</v>
      </c>
      <c r="F92" s="52">
        <f t="shared" si="25"/>
        <v>4.5194284012675607E-3</v>
      </c>
      <c r="G92" s="52">
        <f t="shared" si="25"/>
        <v>4.755134135344825E-3</v>
      </c>
      <c r="H92" s="52">
        <f t="shared" si="25"/>
        <v>4.2958422373334968E-3</v>
      </c>
      <c r="I92" s="52">
        <f t="shared" si="25"/>
        <v>3.0518206851583018E-3</v>
      </c>
      <c r="J92" s="52">
        <f t="shared" si="25"/>
        <v>6.2632127011162473E-3</v>
      </c>
      <c r="K92" s="52">
        <f t="shared" si="25"/>
        <v>6.5866390493519982E-3</v>
      </c>
      <c r="L92" s="52">
        <f t="shared" si="25"/>
        <v>4.9822593837476128E-3</v>
      </c>
      <c r="M92" s="52">
        <f t="shared" si="25"/>
        <v>5.4305999111781359E-3</v>
      </c>
      <c r="N92" s="52">
        <f t="shared" si="25"/>
        <v>6.1426361969527362E-3</v>
      </c>
      <c r="O92" s="52">
        <f t="shared" si="25"/>
        <v>6.55669669037487E-3</v>
      </c>
      <c r="P92" s="52">
        <f t="shared" si="25"/>
        <v>4.7623097434697018E-3</v>
      </c>
      <c r="Q92" s="52">
        <f t="shared" si="25"/>
        <v>4.9540798730443548E-3</v>
      </c>
      <c r="R92" s="52">
        <f t="shared" si="25"/>
        <v>4.1544134442812854E-3</v>
      </c>
      <c r="S92" s="52">
        <f t="shared" si="25"/>
        <v>4.4320221909182507E-3</v>
      </c>
      <c r="T92" s="52">
        <f t="shared" si="25"/>
        <v>6.0683494600533017E-3</v>
      </c>
      <c r="U92" s="52">
        <f t="shared" ref="U92:AE92" si="26">U91/U90</f>
        <v>5.9175872727424087E-3</v>
      </c>
      <c r="V92" s="52">
        <f t="shared" si="26"/>
        <v>4.6159149032586194E-3</v>
      </c>
      <c r="W92" s="52">
        <f t="shared" si="26"/>
        <v>4.5921094593198968E-3</v>
      </c>
      <c r="X92" s="52">
        <f t="shared" si="26"/>
        <v>4.9562670161722115E-3</v>
      </c>
      <c r="Y92" s="52">
        <f t="shared" si="26"/>
        <v>4.5585839252099908E-3</v>
      </c>
      <c r="Z92" s="52">
        <f t="shared" si="26"/>
        <v>5.3080870012619519E-3</v>
      </c>
      <c r="AA92" s="52">
        <f t="shared" si="26"/>
        <v>5.9692418560148555E-3</v>
      </c>
      <c r="AB92" s="52">
        <f t="shared" si="26"/>
        <v>5.87921570746634E-3</v>
      </c>
      <c r="AC92" s="52">
        <f t="shared" si="26"/>
        <v>5.5614218227143866E-3</v>
      </c>
      <c r="AD92" s="52">
        <f t="shared" si="26"/>
        <v>7.3336391890912976E-3</v>
      </c>
      <c r="AE92" s="52">
        <f t="shared" si="26"/>
        <v>4.7503898595815794E-3</v>
      </c>
      <c r="AF92" s="52">
        <f t="shared" ref="AF92:AY92" si="27">AF91/AF90</f>
        <v>3.7230491798092287E-3</v>
      </c>
      <c r="AG92" s="52">
        <f t="shared" si="27"/>
        <v>3.4339768930667183E-3</v>
      </c>
      <c r="AH92" s="52">
        <f t="shared" si="27"/>
        <v>2.4636747278319452E-3</v>
      </c>
      <c r="AI92" s="52">
        <f t="shared" si="27"/>
        <v>3.1855288299957019E-3</v>
      </c>
      <c r="AJ92" s="52">
        <f t="shared" si="27"/>
        <v>3.7915680198127794E-3</v>
      </c>
      <c r="AK92" s="52">
        <f t="shared" si="27"/>
        <v>3.2692045152987268E-3</v>
      </c>
      <c r="AL92" s="52">
        <f t="shared" si="27"/>
        <v>3.2758169047794041E-3</v>
      </c>
      <c r="AM92" s="52">
        <f t="shared" si="27"/>
        <v>2.1826768664598606E-3</v>
      </c>
      <c r="AN92" s="52">
        <f t="shared" si="27"/>
        <v>9.8039899272973994E-3</v>
      </c>
      <c r="AO92" s="52">
        <f t="shared" si="27"/>
        <v>3.0685240247157047E-3</v>
      </c>
      <c r="AP92" s="52">
        <v>4.695974417877581E-3</v>
      </c>
      <c r="AQ92" s="52">
        <f t="shared" si="27"/>
        <v>2.9526061241177122E-3</v>
      </c>
      <c r="AR92" s="52" t="e">
        <f t="shared" si="27"/>
        <v>#DIV/0!</v>
      </c>
      <c r="AS92" s="52" t="e">
        <f t="shared" si="27"/>
        <v>#DIV/0!</v>
      </c>
      <c r="AT92" s="52" t="e">
        <f t="shared" si="27"/>
        <v>#DIV/0!</v>
      </c>
      <c r="AU92" s="52">
        <f t="shared" si="27"/>
        <v>3.4278074676727661E-3</v>
      </c>
      <c r="AV92" s="52">
        <f t="shared" si="27"/>
        <v>4.5551787584656245E-3</v>
      </c>
      <c r="AW92" s="52">
        <f t="shared" si="27"/>
        <v>4.0458125621546746E-3</v>
      </c>
      <c r="AX92" s="52">
        <f t="shared" si="27"/>
        <v>4.0150187267809483E-3</v>
      </c>
      <c r="AY92" s="52">
        <f t="shared" si="27"/>
        <v>3.493709890349056E-3</v>
      </c>
      <c r="AZ92" s="52">
        <v>3.0154903061730028E-3</v>
      </c>
      <c r="BA92" s="52">
        <v>2.5275077228254692E-3</v>
      </c>
      <c r="BB92" s="52">
        <v>4.3521142426297538E-3</v>
      </c>
      <c r="BC92" s="52">
        <v>3.5411825075911071E-3</v>
      </c>
      <c r="BD92" s="52">
        <v>3.7488592791272111E-3</v>
      </c>
      <c r="BE92" s="52">
        <v>2.6465093600145152E-3</v>
      </c>
      <c r="BF92" s="52">
        <v>1.9351939903946794E-3</v>
      </c>
      <c r="BG92" s="52">
        <v>2.7935724968233561E-3</v>
      </c>
      <c r="BH92" s="52">
        <v>3.6532848949935711E-3</v>
      </c>
      <c r="BI92" s="173">
        <v>2.9488575196876636E-3</v>
      </c>
      <c r="BJ92" s="173">
        <f t="shared" ref="BJ92:BW92" si="28">BJ91/BJ90</f>
        <v>2.3336017086811617E-3</v>
      </c>
      <c r="BK92" s="173">
        <f t="shared" si="28"/>
        <v>1.9823309563420672E-3</v>
      </c>
      <c r="BL92" s="173">
        <f t="shared" si="28"/>
        <v>1.2315549512279106E-3</v>
      </c>
      <c r="BM92" s="173">
        <f t="shared" si="28"/>
        <v>9.6848120398864736E-4</v>
      </c>
      <c r="BN92" s="173">
        <f t="shared" si="28"/>
        <v>1.1079438706168843E-3</v>
      </c>
      <c r="BO92" s="173">
        <f t="shared" si="28"/>
        <v>1.1296771030656313E-3</v>
      </c>
      <c r="BP92" s="173">
        <f t="shared" si="28"/>
        <v>1.3135930366671023E-3</v>
      </c>
      <c r="BQ92" s="173">
        <f t="shared" si="28"/>
        <v>2.0666427838433609E-3</v>
      </c>
      <c r="BR92" s="173">
        <f t="shared" si="28"/>
        <v>1.5462741552526849E-3</v>
      </c>
      <c r="BS92" s="173">
        <f t="shared" si="28"/>
        <v>1.0524727344742978E-3</v>
      </c>
      <c r="BT92" s="173">
        <f t="shared" si="28"/>
        <v>8.2658898855922348E-4</v>
      </c>
      <c r="BU92" s="173">
        <f t="shared" si="28"/>
        <v>7.1737990784427337E-4</v>
      </c>
      <c r="BV92" s="173">
        <f t="shared" si="28"/>
        <v>7.0984839933188853E-4</v>
      </c>
      <c r="BW92" s="237">
        <f t="shared" si="28"/>
        <v>5.1426619895907977E-4</v>
      </c>
      <c r="BX92" s="173">
        <f t="shared" ref="BX92:DN92" si="29">BX91/BX90</f>
        <v>5.6161852028242473E-4</v>
      </c>
      <c r="BY92" s="173">
        <f t="shared" si="29"/>
        <v>5.2453219010232242E-4</v>
      </c>
      <c r="BZ92" s="173">
        <f t="shared" si="29"/>
        <v>6.0515254452065152E-4</v>
      </c>
      <c r="CA92" s="173">
        <f t="shared" si="29"/>
        <v>4.8781764134848759E-4</v>
      </c>
      <c r="CB92" s="173">
        <f t="shared" ref="CB92:CD92" si="30">CB91/CB90</f>
        <v>8.0312869284750882E-4</v>
      </c>
      <c r="CC92" s="173">
        <f t="shared" si="30"/>
        <v>4.6678956676273647E-4</v>
      </c>
      <c r="CD92" s="173">
        <f t="shared" si="30"/>
        <v>3.5516187783352408E-4</v>
      </c>
      <c r="CE92" s="173">
        <v>4.1728090633412853E-4</v>
      </c>
      <c r="CF92" s="173">
        <v>6.2614970586989595E-4</v>
      </c>
      <c r="CG92" s="173">
        <v>3.8898968509950221E-4</v>
      </c>
      <c r="CH92" s="173">
        <v>4.4021502385725979E-4</v>
      </c>
      <c r="CI92" s="173">
        <v>9.7596459855120779E-4</v>
      </c>
      <c r="CJ92" s="173">
        <v>5.6330502866109482E-4</v>
      </c>
      <c r="CK92" s="173">
        <v>6.2109502826490279E-4</v>
      </c>
      <c r="CL92" s="173">
        <v>5.1567309255892517E-4</v>
      </c>
      <c r="CM92" s="173">
        <v>7.3416085665509276E-4</v>
      </c>
      <c r="CN92" s="173">
        <v>7.2117382168705214E-4</v>
      </c>
      <c r="CO92" s="173">
        <v>5.1828943332332558E-4</v>
      </c>
      <c r="CP92" s="173">
        <v>5.4978197217789055E-4</v>
      </c>
      <c r="CQ92" s="173">
        <v>6.1882551323465501E-4</v>
      </c>
      <c r="CR92" s="173">
        <v>6.4672023423333503E-4</v>
      </c>
      <c r="CS92" s="173">
        <v>7.2685743561281234E-4</v>
      </c>
      <c r="CT92" s="173">
        <v>6.1650872049240997E-4</v>
      </c>
      <c r="CU92" s="173">
        <v>6.8408789401820723E-4</v>
      </c>
      <c r="CV92" s="173">
        <v>5.3592145894014432E-4</v>
      </c>
      <c r="CW92" s="173">
        <v>4.280549373292352E-4</v>
      </c>
      <c r="CX92" s="173">
        <v>4.5215401225564997E-4</v>
      </c>
      <c r="CY92" s="173">
        <v>3.1913287815809205E-4</v>
      </c>
      <c r="CZ92" s="173">
        <v>4.7927935208797259E-4</v>
      </c>
      <c r="DA92" s="173">
        <v>6.5369885562384042E-4</v>
      </c>
      <c r="DB92" s="173">
        <v>9.0278213114913471E-4</v>
      </c>
      <c r="DC92" s="173">
        <v>6.165738384063266E-4</v>
      </c>
      <c r="DD92" s="173">
        <v>4.2832859837630804E-4</v>
      </c>
      <c r="DE92" s="173">
        <v>4.924512836783797E-4</v>
      </c>
      <c r="DF92" s="173">
        <v>3.3374939187858822E-4</v>
      </c>
      <c r="DG92" s="173">
        <v>5.3842376041848372E-4</v>
      </c>
      <c r="DH92" s="173">
        <v>9.0652736973521571E-4</v>
      </c>
      <c r="DI92" s="173">
        <v>9.4914152685331642E-4</v>
      </c>
      <c r="DJ92" s="173">
        <v>7.59667617675753E-4</v>
      </c>
      <c r="DK92" s="173">
        <v>4.1706779103349947E-4</v>
      </c>
      <c r="DL92" s="173">
        <v>7.7664980328417997E-4</v>
      </c>
      <c r="DM92" s="61">
        <f t="shared" si="29"/>
        <v>9.4872147708636122E-4</v>
      </c>
      <c r="DN92" s="61">
        <f t="shared" si="29"/>
        <v>1.9297618943901866E-3</v>
      </c>
      <c r="DO92" s="61">
        <f t="shared" ref="DO92:ER92" si="31">DO91/DO90</f>
        <v>7.5135464823343262E-4</v>
      </c>
      <c r="DP92" s="61">
        <f t="shared" si="31"/>
        <v>0</v>
      </c>
      <c r="DQ92" s="61">
        <f t="shared" si="31"/>
        <v>7.3058334269978644E-4</v>
      </c>
      <c r="DR92" s="61">
        <f t="shared" si="31"/>
        <v>1.1758227037968654E-3</v>
      </c>
      <c r="DS92" s="61">
        <f t="shared" si="31"/>
        <v>5.4585152838427945E-4</v>
      </c>
      <c r="DT92" s="61">
        <f t="shared" si="31"/>
        <v>9.6005207062077938E-4</v>
      </c>
      <c r="DU92" s="61">
        <f t="shared" si="31"/>
        <v>1.1143268382523641E-3</v>
      </c>
      <c r="DV92" s="61">
        <f t="shared" si="31"/>
        <v>7.8605740601056019E-4</v>
      </c>
      <c r="DW92" s="61" t="e">
        <f t="shared" si="31"/>
        <v>#DIV/0!</v>
      </c>
      <c r="DX92" s="61">
        <f t="shared" si="31"/>
        <v>7.3912974119824096E-4</v>
      </c>
      <c r="DY92" s="61">
        <f t="shared" si="31"/>
        <v>8.9869128082230255E-4</v>
      </c>
      <c r="DZ92" s="61">
        <f t="shared" si="31"/>
        <v>1.0696458283812693E-3</v>
      </c>
      <c r="EA92" s="61">
        <f t="shared" si="31"/>
        <v>1.9483854969268646E-3</v>
      </c>
      <c r="EB92" s="61">
        <f t="shared" si="31"/>
        <v>6.396804718033529E-4</v>
      </c>
      <c r="EC92" s="61">
        <f t="shared" si="31"/>
        <v>6.5752624016754738E-4</v>
      </c>
      <c r="ED92" s="61">
        <f t="shared" si="31"/>
        <v>0</v>
      </c>
      <c r="EE92" s="61">
        <f t="shared" si="31"/>
        <v>5.4750934898039293E-4</v>
      </c>
      <c r="EF92" s="61">
        <f t="shared" si="31"/>
        <v>8.7408566039471865E-4</v>
      </c>
      <c r="EG92" s="61">
        <f t="shared" si="31"/>
        <v>9.8298311202784576E-4</v>
      </c>
      <c r="EH92" s="61">
        <f t="shared" si="31"/>
        <v>7.6545675898318183E-4</v>
      </c>
      <c r="EI92" s="61">
        <f t="shared" si="31"/>
        <v>4.1357479738811609E-4</v>
      </c>
      <c r="EJ92" s="61">
        <f t="shared" si="31"/>
        <v>1.0919708491260276E-3</v>
      </c>
      <c r="EK92" s="61" t="e">
        <f t="shared" si="31"/>
        <v>#DIV/0!</v>
      </c>
      <c r="EL92" s="61" t="e">
        <f t="shared" si="31"/>
        <v>#DIV/0!</v>
      </c>
      <c r="EM92" s="61" t="e">
        <f t="shared" si="31"/>
        <v>#DIV/0!</v>
      </c>
      <c r="EN92" s="61" t="e">
        <f t="shared" si="31"/>
        <v>#DIV/0!</v>
      </c>
      <c r="EO92" s="61" t="e">
        <f t="shared" si="31"/>
        <v>#DIV/0!</v>
      </c>
      <c r="EP92" s="61" t="e">
        <f t="shared" si="31"/>
        <v>#DIV/0!</v>
      </c>
      <c r="EQ92" s="61" t="e">
        <f t="shared" si="31"/>
        <v>#DIV/0!</v>
      </c>
      <c r="ER92" s="61" t="e">
        <f t="shared" si="31"/>
        <v>#DIV/0!</v>
      </c>
      <c r="ES92" s="62"/>
      <c r="ET92" s="63"/>
      <c r="EU92" s="63"/>
    </row>
    <row r="93" spans="1:151" s="46" customFormat="1" ht="21" customHeight="1">
      <c r="A93" s="55" t="s">
        <v>58</v>
      </c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M93" s="57"/>
      <c r="CN93" s="57"/>
      <c r="CO93" s="57"/>
      <c r="CP93" s="57"/>
      <c r="CQ93" s="57"/>
      <c r="CR93" s="57"/>
      <c r="CS93" s="57"/>
      <c r="CT93" s="57"/>
      <c r="CU93" s="57"/>
      <c r="CV93" s="57"/>
      <c r="CW93" s="57"/>
      <c r="CX93" s="57"/>
      <c r="CY93" s="57"/>
      <c r="CZ93" s="57"/>
      <c r="DA93" s="57"/>
      <c r="DB93" s="57"/>
      <c r="DC93" s="57"/>
      <c r="DD93" s="57"/>
      <c r="DE93" s="57"/>
      <c r="DF93" s="57"/>
      <c r="DG93" s="57"/>
      <c r="DH93" s="57"/>
      <c r="DI93" s="57"/>
      <c r="DJ93" s="57"/>
      <c r="DK93" s="57"/>
      <c r="DL93" s="57"/>
      <c r="DM93" s="57"/>
      <c r="DN93" s="57"/>
      <c r="DO93" s="57"/>
      <c r="DP93" s="57"/>
      <c r="DQ93" s="57"/>
      <c r="DR93" s="57"/>
      <c r="DS93" s="57"/>
      <c r="DT93" s="57"/>
      <c r="DU93" s="57"/>
      <c r="DV93" s="57"/>
      <c r="DW93" s="57"/>
      <c r="DX93" s="57"/>
      <c r="DY93" s="57"/>
      <c r="DZ93" s="57"/>
      <c r="EA93" s="57"/>
      <c r="EB93" s="57"/>
      <c r="EC93" s="57"/>
      <c r="ED93" s="57"/>
      <c r="EE93" s="57"/>
      <c r="EF93" s="57"/>
      <c r="EG93" s="57"/>
      <c r="EH93" s="57"/>
      <c r="EI93" s="57"/>
      <c r="EJ93" s="57"/>
      <c r="EK93" s="57"/>
      <c r="EL93" s="57"/>
      <c r="EM93" s="57"/>
      <c r="EN93" s="57"/>
      <c r="EO93" s="57"/>
      <c r="EP93" s="57"/>
      <c r="EQ93" s="57"/>
      <c r="ER93" s="57"/>
    </row>
    <row r="94" spans="1:151">
      <c r="A94" s="179" t="s">
        <v>214</v>
      </c>
      <c r="B94" s="179"/>
      <c r="C94" s="179"/>
      <c r="D94" s="179"/>
      <c r="E94" s="179"/>
      <c r="F94" s="179"/>
      <c r="G94" s="179"/>
      <c r="H94" s="179"/>
      <c r="I94" s="17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79"/>
      <c r="V94" s="179"/>
      <c r="W94" s="179"/>
      <c r="X94" s="179"/>
      <c r="Y94" s="179"/>
      <c r="Z94" s="179"/>
      <c r="AA94" s="179"/>
      <c r="AB94" s="179"/>
      <c r="AC94" s="179"/>
      <c r="AD94" s="179"/>
      <c r="AE94" s="179"/>
      <c r="AF94" s="179"/>
      <c r="AG94" s="179"/>
      <c r="AH94" s="179"/>
      <c r="AI94" s="179"/>
      <c r="AJ94" s="179"/>
      <c r="AK94" s="179"/>
      <c r="AL94" s="180">
        <v>2E-3</v>
      </c>
      <c r="AM94" s="180">
        <v>2E-3</v>
      </c>
      <c r="AN94" s="180">
        <v>2E-3</v>
      </c>
      <c r="AO94" s="180">
        <v>2E-3</v>
      </c>
      <c r="AP94" s="180">
        <v>2E-3</v>
      </c>
      <c r="AQ94" s="180">
        <v>2E-3</v>
      </c>
      <c r="AR94" s="180">
        <v>2E-3</v>
      </c>
      <c r="AS94" s="180">
        <v>2E-3</v>
      </c>
      <c r="AT94" s="180">
        <v>2E-3</v>
      </c>
      <c r="AU94" s="180">
        <v>2E-3</v>
      </c>
      <c r="AV94" s="180">
        <v>2E-3</v>
      </c>
      <c r="AW94" s="180">
        <v>2E-3</v>
      </c>
      <c r="AX94" s="180">
        <v>5.0000000000000001E-3</v>
      </c>
      <c r="AY94" s="180">
        <v>5.0000000000000001E-3</v>
      </c>
      <c r="AZ94" s="180">
        <v>5.0000000000000001E-3</v>
      </c>
      <c r="BA94" s="180">
        <v>5.0000000000000001E-3</v>
      </c>
      <c r="BB94" s="180">
        <v>5.0000000000000001E-3</v>
      </c>
      <c r="BC94" s="180">
        <v>5.0000000000000001E-3</v>
      </c>
      <c r="BD94" s="180">
        <v>5.0000000000000001E-3</v>
      </c>
      <c r="BE94" s="180">
        <v>5.0000000000000001E-3</v>
      </c>
      <c r="BF94" s="180">
        <v>5.0000000000000001E-3</v>
      </c>
      <c r="BG94" s="180">
        <v>5.0000000000000001E-3</v>
      </c>
      <c r="BH94" s="180">
        <v>5.0000000000000001E-3</v>
      </c>
      <c r="BI94" s="180">
        <v>5.0000000000000001E-3</v>
      </c>
      <c r="BJ94" s="180">
        <v>2E-3</v>
      </c>
      <c r="BK94" s="180">
        <v>2E-3</v>
      </c>
      <c r="BL94" s="180">
        <v>2E-3</v>
      </c>
      <c r="BM94" s="180">
        <v>2E-3</v>
      </c>
      <c r="BN94" s="180">
        <v>2E-3</v>
      </c>
      <c r="BO94" s="180">
        <v>2E-3</v>
      </c>
      <c r="BP94" s="180">
        <v>2E-3</v>
      </c>
      <c r="BQ94" s="180">
        <v>2E-3</v>
      </c>
      <c r="BR94" s="180">
        <v>2E-3</v>
      </c>
      <c r="BS94" s="180">
        <v>2E-3</v>
      </c>
      <c r="BT94" s="180">
        <v>2E-3</v>
      </c>
      <c r="BU94" s="180">
        <v>2E-3</v>
      </c>
      <c r="BV94" s="180">
        <v>2E-3</v>
      </c>
      <c r="BW94" s="180">
        <v>2E-3</v>
      </c>
      <c r="BX94" s="180">
        <v>2E-3</v>
      </c>
      <c r="BY94" s="180">
        <v>5.0000000000000001E-4</v>
      </c>
      <c r="BZ94" s="180">
        <v>5.0000000000000001E-4</v>
      </c>
      <c r="CA94" s="180">
        <v>5.0000000000000001E-4</v>
      </c>
      <c r="CB94" s="180">
        <v>5.0000000000000001E-4</v>
      </c>
      <c r="CC94" s="180">
        <v>5.0000000000000001E-4</v>
      </c>
      <c r="CD94" s="180">
        <v>5.0000000000000001E-4</v>
      </c>
      <c r="CE94" s="180">
        <v>5.0000000000000001E-4</v>
      </c>
      <c r="CF94" s="180">
        <v>5.0000000000000001E-4</v>
      </c>
      <c r="CG94" s="180">
        <v>5.0000000000000001E-4</v>
      </c>
      <c r="CH94" s="180">
        <v>5.0000000000000001E-4</v>
      </c>
      <c r="CI94" s="180">
        <v>5.0000000000000001E-4</v>
      </c>
      <c r="CJ94" s="180">
        <v>5.0000000000000001E-4</v>
      </c>
      <c r="CK94" s="180">
        <v>5.0000000000000001E-4</v>
      </c>
      <c r="CL94" s="180">
        <v>5.0000000000000001E-4</v>
      </c>
      <c r="CM94" s="180">
        <v>5.0000000000000001E-4</v>
      </c>
      <c r="CN94" s="180">
        <v>5.0000000000000001E-4</v>
      </c>
      <c r="CO94" s="180">
        <v>5.0000000000000001E-4</v>
      </c>
      <c r="CP94" s="180">
        <v>5.0000000000000001E-4</v>
      </c>
      <c r="CQ94" s="180">
        <v>5.0000000000000001E-4</v>
      </c>
      <c r="CR94" s="180">
        <v>5.0000000000000001E-4</v>
      </c>
      <c r="CS94" s="180">
        <v>5.0000000000000001E-4</v>
      </c>
      <c r="CT94" s="180">
        <v>5.0000000000000001E-4</v>
      </c>
      <c r="CU94" s="180">
        <v>5.0000000000000001E-4</v>
      </c>
      <c r="CV94" s="180">
        <v>5.0000000000000001E-4</v>
      </c>
      <c r="CW94" s="180">
        <v>5.0000000000000001E-4</v>
      </c>
      <c r="CX94" s="180">
        <v>5.0000000000000001E-4</v>
      </c>
      <c r="CY94" s="180">
        <v>5.0000000000000001E-4</v>
      </c>
      <c r="CZ94" s="180">
        <v>5.0000000000000001E-4</v>
      </c>
      <c r="DA94" s="180">
        <v>5.0000000000000001E-4</v>
      </c>
      <c r="DB94" s="180">
        <v>5.0000000000000001E-4</v>
      </c>
      <c r="DC94" s="180">
        <v>5.0000000000000001E-4</v>
      </c>
      <c r="DD94" s="180">
        <v>5.0000000000000001E-4</v>
      </c>
      <c r="DE94" s="180">
        <v>5.0000000000000001E-4</v>
      </c>
      <c r="DF94" s="180">
        <v>5.0000000000000001E-4</v>
      </c>
      <c r="DG94" s="180">
        <v>5.0000000000000001E-4</v>
      </c>
      <c r="DH94" s="180">
        <v>5.0000000000000001E-4</v>
      </c>
      <c r="DI94" s="180">
        <v>5.0000000000000001E-4</v>
      </c>
      <c r="DJ94" s="180">
        <v>5.0000000000000001E-4</v>
      </c>
      <c r="DK94" s="180">
        <v>5.0000000000000001E-4</v>
      </c>
      <c r="DL94" s="180">
        <v>5.0000000000000001E-4</v>
      </c>
      <c r="DM94" s="180">
        <v>5.0000000000000001E-4</v>
      </c>
      <c r="DN94" s="180">
        <v>5.0000000000000001E-4</v>
      </c>
      <c r="DO94" s="180">
        <v>5.0000000000000001E-4</v>
      </c>
      <c r="DP94" s="180">
        <v>5.0000000000000001E-4</v>
      </c>
      <c r="DQ94" s="180">
        <v>5.0000000000000001E-4</v>
      </c>
      <c r="DR94" s="180">
        <v>5.0000000000000001E-4</v>
      </c>
      <c r="DS94" s="180">
        <v>5.0000000000000001E-4</v>
      </c>
      <c r="DT94" s="180">
        <v>5.0000000000000001E-4</v>
      </c>
      <c r="DU94" s="180">
        <v>5.0000000000000001E-4</v>
      </c>
      <c r="DV94" s="180">
        <v>5.0000000000000001E-4</v>
      </c>
      <c r="DW94" s="180">
        <v>5.0000000000000001E-4</v>
      </c>
      <c r="DX94" s="180">
        <v>5.0000000000000001E-4</v>
      </c>
      <c r="DY94" s="180">
        <v>5.0000000000000001E-4</v>
      </c>
      <c r="DZ94" s="180">
        <v>5.0000000000000001E-4</v>
      </c>
      <c r="EA94" s="180">
        <v>5.0000000000000001E-4</v>
      </c>
      <c r="EB94" s="180">
        <v>5.0000000000000001E-4</v>
      </c>
      <c r="EC94" s="180">
        <v>5.0000000000000001E-4</v>
      </c>
      <c r="ED94" s="180">
        <v>5.0000000000000001E-4</v>
      </c>
      <c r="EE94" s="180">
        <v>5.0000000000000001E-4</v>
      </c>
      <c r="EF94" s="180">
        <v>5.0000000000000001E-4</v>
      </c>
      <c r="EG94" s="180">
        <v>5.0000000000000001E-4</v>
      </c>
      <c r="EH94" s="180">
        <v>5.0000000000000001E-4</v>
      </c>
      <c r="EI94" s="180">
        <v>5.0000000000000001E-4</v>
      </c>
      <c r="EJ94" s="180">
        <v>5.0000000000000001E-4</v>
      </c>
      <c r="EK94" s="180">
        <v>5.0000000000000001E-4</v>
      </c>
      <c r="EL94" s="180">
        <v>5.0000000000000001E-4</v>
      </c>
      <c r="EM94" s="180">
        <v>5.0000000000000001E-4</v>
      </c>
      <c r="EN94" s="180">
        <v>5.0000000000000001E-4</v>
      </c>
      <c r="EO94" s="180">
        <v>5.0000000000000001E-4</v>
      </c>
      <c r="EP94" s="180">
        <v>5.0000000000000001E-4</v>
      </c>
      <c r="EQ94" s="180">
        <v>5.0000000000000001E-4</v>
      </c>
      <c r="ER94" s="180">
        <v>5.0000000000000001E-4</v>
      </c>
    </row>
    <row r="95" spans="1:151" ht="15" customHeight="1"/>
    <row r="96" spans="1:151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spans="1:1" ht="15" customHeight="1"/>
    <row r="114" spans="1:1" ht="15" customHeight="1"/>
    <row r="115" spans="1:1" ht="15" customHeight="1"/>
    <row r="116" spans="1:1" ht="15" customHeight="1"/>
    <row r="117" spans="1:1" ht="15" customHeight="1"/>
    <row r="118" spans="1:1" ht="15" customHeight="1"/>
    <row r="119" spans="1:1" ht="15" customHeight="1"/>
    <row r="120" spans="1:1" ht="15" customHeight="1"/>
    <row r="121" spans="1:1" ht="15" customHeight="1"/>
    <row r="122" spans="1:1" ht="15" customHeight="1"/>
    <row r="123" spans="1:1" ht="15" customHeight="1"/>
    <row r="124" spans="1:1" ht="15" customHeight="1"/>
    <row r="125" spans="1:1" ht="15" customHeight="1"/>
    <row r="126" spans="1:1" ht="15" customHeight="1"/>
    <row r="127" spans="1:1" ht="15" customHeight="1"/>
    <row r="128" spans="1:1" ht="15" customHeight="1">
      <c r="A128" s="38" t="s">
        <v>86</v>
      </c>
    </row>
    <row r="129" spans="1:151" ht="15" customHeight="1">
      <c r="A129" s="38" t="s">
        <v>86</v>
      </c>
    </row>
    <row r="130" spans="1:151" s="36" customFormat="1">
      <c r="A130" s="35" t="s">
        <v>87</v>
      </c>
    </row>
    <row r="131" spans="1:151" s="46" customFormat="1" ht="28.5" customHeight="1">
      <c r="A131" s="42" t="s">
        <v>0</v>
      </c>
      <c r="B131" s="59" t="s">
        <v>88</v>
      </c>
      <c r="C131" s="59" t="s">
        <v>89</v>
      </c>
      <c r="D131" s="59" t="s">
        <v>90</v>
      </c>
      <c r="E131" s="59" t="s">
        <v>91</v>
      </c>
      <c r="F131" s="59" t="s">
        <v>92</v>
      </c>
      <c r="G131" s="59" t="s">
        <v>93</v>
      </c>
      <c r="H131" s="59" t="s">
        <v>94</v>
      </c>
      <c r="I131" s="59" t="s">
        <v>95</v>
      </c>
      <c r="J131" s="59" t="s">
        <v>96</v>
      </c>
      <c r="K131" s="59" t="s">
        <v>97</v>
      </c>
      <c r="L131" s="59" t="s">
        <v>98</v>
      </c>
      <c r="M131" s="43" t="s">
        <v>99</v>
      </c>
      <c r="N131" s="43" t="s">
        <v>12</v>
      </c>
      <c r="O131" s="43" t="s">
        <v>21</v>
      </c>
      <c r="P131" s="43" t="s">
        <v>21</v>
      </c>
      <c r="Q131" s="43" t="s">
        <v>22</v>
      </c>
      <c r="R131" s="43" t="s">
        <v>23</v>
      </c>
      <c r="S131" s="43" t="s">
        <v>24</v>
      </c>
      <c r="T131" s="43" t="s">
        <v>25</v>
      </c>
      <c r="U131" s="43" t="s">
        <v>26</v>
      </c>
      <c r="V131" s="43" t="s">
        <v>27</v>
      </c>
      <c r="W131" s="43" t="s">
        <v>28</v>
      </c>
      <c r="X131" s="43" t="s">
        <v>29</v>
      </c>
      <c r="Y131" s="43" t="s">
        <v>30</v>
      </c>
      <c r="Z131" s="43" t="s">
        <v>11</v>
      </c>
      <c r="AA131" s="43" t="s">
        <v>13</v>
      </c>
      <c r="AB131" s="43" t="s">
        <v>14</v>
      </c>
      <c r="AC131" s="43" t="s">
        <v>15</v>
      </c>
      <c r="AD131" s="43" t="s">
        <v>16</v>
      </c>
      <c r="AE131" s="43" t="s">
        <v>17</v>
      </c>
      <c r="AF131" s="43" t="s">
        <v>18</v>
      </c>
      <c r="AG131" s="43" t="s">
        <v>19</v>
      </c>
      <c r="AH131" s="43" t="s">
        <v>109</v>
      </c>
      <c r="AI131" s="43" t="s">
        <v>111</v>
      </c>
      <c r="AJ131" s="43" t="s">
        <v>117</v>
      </c>
      <c r="AK131" s="43" t="s">
        <v>118</v>
      </c>
      <c r="AL131" s="43" t="s">
        <v>120</v>
      </c>
      <c r="AM131" s="43" t="s">
        <v>123</v>
      </c>
      <c r="AN131" s="43" t="s">
        <v>130</v>
      </c>
      <c r="AO131" s="43" t="s">
        <v>134</v>
      </c>
      <c r="AP131" s="43" t="s">
        <v>142</v>
      </c>
      <c r="AQ131" s="43" t="s">
        <v>143</v>
      </c>
      <c r="AR131" s="43" t="s">
        <v>148</v>
      </c>
      <c r="AS131" s="43" t="s">
        <v>153</v>
      </c>
      <c r="AT131" s="43" t="s">
        <v>154</v>
      </c>
      <c r="AU131" s="43" t="s">
        <v>156</v>
      </c>
      <c r="AV131" s="43" t="s">
        <v>157</v>
      </c>
      <c r="AW131" s="43" t="s">
        <v>159</v>
      </c>
      <c r="AX131" s="43" t="s">
        <v>163</v>
      </c>
      <c r="AY131" s="43" t="s">
        <v>166</v>
      </c>
      <c r="AZ131" s="43" t="s">
        <v>169</v>
      </c>
      <c r="BA131" s="43" t="s">
        <v>177</v>
      </c>
      <c r="BB131" s="43" t="s">
        <v>182</v>
      </c>
      <c r="BC131" s="43" t="s">
        <v>186</v>
      </c>
      <c r="BD131" s="43" t="s">
        <v>189</v>
      </c>
      <c r="BE131" s="43" t="s">
        <v>190</v>
      </c>
      <c r="BF131" s="43" t="s">
        <v>195</v>
      </c>
      <c r="BG131" s="43" t="s">
        <v>197</v>
      </c>
      <c r="BH131" s="43" t="s">
        <v>199</v>
      </c>
      <c r="BI131" s="168" t="str">
        <f>BI43</f>
        <v>Dec'20</v>
      </c>
      <c r="BJ131" s="168" t="str">
        <f>BJ43</f>
        <v>Jan'21</v>
      </c>
      <c r="BK131" s="168" t="str">
        <f>BK43</f>
        <v>Feb'21</v>
      </c>
      <c r="BL131" s="168" t="str">
        <f>BL43</f>
        <v>Mar'21</v>
      </c>
      <c r="BM131" s="168" t="str">
        <f>BM43</f>
        <v>Apr'21</v>
      </c>
      <c r="BN131" s="168" t="str">
        <f t="shared" ref="BN131:BW131" si="32">BN43</f>
        <v>May'21</v>
      </c>
      <c r="BO131" s="168" t="str">
        <f t="shared" si="32"/>
        <v>Jun'21</v>
      </c>
      <c r="BP131" s="168" t="str">
        <f t="shared" si="32"/>
        <v>Jul'21</v>
      </c>
      <c r="BQ131" s="168" t="str">
        <f t="shared" si="32"/>
        <v>Aug'21</v>
      </c>
      <c r="BR131" s="168" t="str">
        <f t="shared" si="32"/>
        <v>Sep'21</v>
      </c>
      <c r="BS131" s="168" t="str">
        <f t="shared" si="32"/>
        <v>Oct'21</v>
      </c>
      <c r="BT131" s="168" t="str">
        <f t="shared" si="32"/>
        <v>Nov'21</v>
      </c>
      <c r="BU131" s="168" t="str">
        <f t="shared" si="32"/>
        <v>Dec'21</v>
      </c>
      <c r="BV131" s="168" t="str">
        <f t="shared" si="32"/>
        <v>Jan'22</v>
      </c>
      <c r="BW131" s="233" t="str">
        <f t="shared" si="32"/>
        <v>Feb'22</v>
      </c>
      <c r="BX131" s="168" t="str">
        <f t="shared" ref="BX131:CB131" si="33">BX43</f>
        <v>Mar'22</v>
      </c>
      <c r="BY131" s="168" t="str">
        <f t="shared" si="33"/>
        <v>Apr'22</v>
      </c>
      <c r="BZ131" s="168" t="str">
        <f t="shared" si="33"/>
        <v>May'22</v>
      </c>
      <c r="CA131" s="168" t="str">
        <f t="shared" si="33"/>
        <v>Jun'22</v>
      </c>
      <c r="CB131" s="168" t="str">
        <f t="shared" si="33"/>
        <v>Jul'22</v>
      </c>
      <c r="CC131" s="168" t="str">
        <f t="shared" ref="CC131:CD131" si="34">CC43</f>
        <v>Aug'22</v>
      </c>
      <c r="CD131" s="168" t="str">
        <f t="shared" si="34"/>
        <v>Sep'22</v>
      </c>
      <c r="CE131" s="168" t="s">
        <v>264</v>
      </c>
      <c r="CF131" s="168" t="s">
        <v>265</v>
      </c>
      <c r="CG131" s="168" t="s">
        <v>266</v>
      </c>
      <c r="CH131" s="168" t="s">
        <v>267</v>
      </c>
      <c r="CI131" s="168" t="s">
        <v>270</v>
      </c>
      <c r="CJ131" s="168" t="s">
        <v>272</v>
      </c>
      <c r="CK131" s="168" t="s">
        <v>276</v>
      </c>
      <c r="CL131" s="168" t="s">
        <v>277</v>
      </c>
      <c r="CM131" s="168" t="s">
        <v>279</v>
      </c>
      <c r="CN131" s="168" t="s">
        <v>281</v>
      </c>
      <c r="CO131" s="168" t="s">
        <v>282</v>
      </c>
      <c r="CP131" s="168" t="s">
        <v>288</v>
      </c>
      <c r="CQ131" s="168" t="s">
        <v>289</v>
      </c>
      <c r="CR131" s="168" t="s">
        <v>292</v>
      </c>
      <c r="CS131" s="168" t="s">
        <v>294</v>
      </c>
      <c r="CT131" s="168" t="s">
        <v>297</v>
      </c>
      <c r="CU131" s="168" t="s">
        <v>301</v>
      </c>
      <c r="CV131" s="168" t="s">
        <v>303</v>
      </c>
      <c r="CW131" s="168" t="s">
        <v>308</v>
      </c>
      <c r="CX131" s="168" t="s">
        <v>310</v>
      </c>
      <c r="CY131" s="168" t="s">
        <v>311</v>
      </c>
      <c r="CZ131" s="168" t="s">
        <v>313</v>
      </c>
      <c r="DA131" s="168" t="s">
        <v>319</v>
      </c>
      <c r="DB131" s="168" t="s">
        <v>322</v>
      </c>
      <c r="DC131" s="168" t="s">
        <v>325</v>
      </c>
      <c r="DD131" s="168" t="s">
        <v>330</v>
      </c>
      <c r="DE131" s="168" t="s">
        <v>332</v>
      </c>
      <c r="DF131" s="168" t="s">
        <v>336</v>
      </c>
      <c r="DG131" s="168" t="s">
        <v>339</v>
      </c>
      <c r="DH131" s="168" t="s">
        <v>349</v>
      </c>
      <c r="DI131" s="168" t="s">
        <v>350</v>
      </c>
      <c r="DJ131" s="168" t="s">
        <v>351</v>
      </c>
      <c r="DK131" s="168" t="s">
        <v>357</v>
      </c>
      <c r="DL131" s="168" t="s">
        <v>360</v>
      </c>
      <c r="DM131" s="44" t="str">
        <f>DM43</f>
        <v>Aug'25</v>
      </c>
      <c r="DN131" s="45">
        <v>1</v>
      </c>
      <c r="DO131" s="45">
        <v>2</v>
      </c>
      <c r="DP131" s="45">
        <v>3</v>
      </c>
      <c r="DQ131" s="45">
        <v>4</v>
      </c>
      <c r="DR131" s="45">
        <v>5</v>
      </c>
      <c r="DS131" s="45">
        <v>6</v>
      </c>
      <c r="DT131" s="45">
        <v>7</v>
      </c>
      <c r="DU131" s="45">
        <v>8</v>
      </c>
      <c r="DV131" s="45">
        <v>9</v>
      </c>
      <c r="DW131" s="45">
        <v>10</v>
      </c>
      <c r="DX131" s="45">
        <v>11</v>
      </c>
      <c r="DY131" s="45">
        <v>12</v>
      </c>
      <c r="DZ131" s="45">
        <v>13</v>
      </c>
      <c r="EA131" s="45">
        <v>14</v>
      </c>
      <c r="EB131" s="45">
        <v>15</v>
      </c>
      <c r="EC131" s="45">
        <v>16</v>
      </c>
      <c r="ED131" s="45">
        <v>17</v>
      </c>
      <c r="EE131" s="45">
        <v>18</v>
      </c>
      <c r="EF131" s="45">
        <v>19</v>
      </c>
      <c r="EG131" s="45">
        <v>20</v>
      </c>
      <c r="EH131" s="45">
        <v>21</v>
      </c>
      <c r="EI131" s="45">
        <v>22</v>
      </c>
      <c r="EJ131" s="45">
        <v>23</v>
      </c>
      <c r="EK131" s="45">
        <v>24</v>
      </c>
      <c r="EL131" s="45">
        <v>25</v>
      </c>
      <c r="EM131" s="45">
        <v>26</v>
      </c>
      <c r="EN131" s="45">
        <v>27</v>
      </c>
      <c r="EO131" s="45">
        <v>28</v>
      </c>
      <c r="EP131" s="45">
        <v>29</v>
      </c>
      <c r="EQ131" s="45">
        <v>30</v>
      </c>
      <c r="ER131" s="45">
        <v>31</v>
      </c>
    </row>
    <row r="132" spans="1:151" s="46" customFormat="1" ht="36" customHeight="1">
      <c r="A132" s="47" t="s">
        <v>1</v>
      </c>
      <c r="B132" s="48">
        <v>2828776</v>
      </c>
      <c r="C132" s="48">
        <v>2189164</v>
      </c>
      <c r="D132" s="48">
        <v>3057948</v>
      </c>
      <c r="E132" s="48">
        <f>E44</f>
        <v>2944509</v>
      </c>
      <c r="F132" s="48">
        <f t="shared" ref="F132:T132" si="35">F44</f>
        <v>3092869</v>
      </c>
      <c r="G132" s="48">
        <f t="shared" si="35"/>
        <v>3249330</v>
      </c>
      <c r="H132" s="48">
        <f t="shared" si="35"/>
        <v>3329964</v>
      </c>
      <c r="I132" s="48">
        <f t="shared" si="35"/>
        <v>3766604</v>
      </c>
      <c r="J132" s="48">
        <f t="shared" si="35"/>
        <v>3663615</v>
      </c>
      <c r="K132" s="48">
        <f t="shared" si="35"/>
        <v>3535946</v>
      </c>
      <c r="L132" s="48">
        <f t="shared" si="35"/>
        <v>3519889</v>
      </c>
      <c r="M132" s="48">
        <f t="shared" si="35"/>
        <v>3465363</v>
      </c>
      <c r="N132" s="48">
        <f t="shared" si="35"/>
        <v>3192766</v>
      </c>
      <c r="O132" s="48">
        <f t="shared" si="35"/>
        <v>3325150</v>
      </c>
      <c r="P132" s="48">
        <f t="shared" si="35"/>
        <v>3656839</v>
      </c>
      <c r="Q132" s="48">
        <f t="shared" si="35"/>
        <v>3317064</v>
      </c>
      <c r="R132" s="48">
        <f t="shared" si="35"/>
        <v>3830625</v>
      </c>
      <c r="S132" s="48">
        <f t="shared" si="35"/>
        <v>3310904</v>
      </c>
      <c r="T132" s="48">
        <f t="shared" si="35"/>
        <v>2778515</v>
      </c>
      <c r="U132" s="48">
        <f t="shared" ref="U132:AE132" si="36">U44</f>
        <v>3363364</v>
      </c>
      <c r="V132" s="48">
        <f t="shared" si="36"/>
        <v>3318952</v>
      </c>
      <c r="W132" s="48">
        <f t="shared" si="36"/>
        <v>3524524</v>
      </c>
      <c r="X132" s="48">
        <f t="shared" si="36"/>
        <v>2902386</v>
      </c>
      <c r="Y132" s="48">
        <f t="shared" si="36"/>
        <v>3160850</v>
      </c>
      <c r="Z132" s="48">
        <f t="shared" si="36"/>
        <v>3473191</v>
      </c>
      <c r="AA132" s="48">
        <f t="shared" si="36"/>
        <v>2964028</v>
      </c>
      <c r="AB132" s="48">
        <f t="shared" si="36"/>
        <v>3256897</v>
      </c>
      <c r="AC132" s="48">
        <f t="shared" si="36"/>
        <v>2991681</v>
      </c>
      <c r="AD132" s="48">
        <f t="shared" si="36"/>
        <v>2898970</v>
      </c>
      <c r="AE132" s="48">
        <f t="shared" si="36"/>
        <v>2899762</v>
      </c>
      <c r="AF132" s="48">
        <f t="shared" ref="AF132:AT132" si="37">AF44</f>
        <v>3160850</v>
      </c>
      <c r="AG132" s="48">
        <f t="shared" si="37"/>
        <v>3162514</v>
      </c>
      <c r="AH132" s="48">
        <f t="shared" si="37"/>
        <v>3338103</v>
      </c>
      <c r="AI132" s="48">
        <f t="shared" si="37"/>
        <v>3073587</v>
      </c>
      <c r="AJ132" s="48">
        <f t="shared" si="37"/>
        <v>3117180</v>
      </c>
      <c r="AK132" s="48">
        <f t="shared" si="37"/>
        <v>2607668</v>
      </c>
      <c r="AL132" s="48">
        <f t="shared" si="37"/>
        <v>2122524</v>
      </c>
      <c r="AM132" s="48">
        <f t="shared" si="37"/>
        <v>1622778</v>
      </c>
      <c r="AN132" s="48">
        <f t="shared" si="37"/>
        <v>1864445</v>
      </c>
      <c r="AO132" s="48">
        <f t="shared" si="37"/>
        <v>1838669</v>
      </c>
      <c r="AP132" s="48">
        <v>2354144</v>
      </c>
      <c r="AQ132" s="48">
        <f t="shared" si="37"/>
        <v>2253941</v>
      </c>
      <c r="AR132" s="48">
        <f t="shared" si="37"/>
        <v>0</v>
      </c>
      <c r="AS132" s="48">
        <f t="shared" si="37"/>
        <v>0</v>
      </c>
      <c r="AT132" s="48">
        <f t="shared" si="37"/>
        <v>0</v>
      </c>
      <c r="AU132" s="48">
        <v>2538649</v>
      </c>
      <c r="AV132" s="48">
        <v>2538649</v>
      </c>
      <c r="AW132" s="48">
        <v>2517912</v>
      </c>
      <c r="AX132" s="48">
        <v>2573587</v>
      </c>
      <c r="AY132" s="48">
        <v>2793592</v>
      </c>
      <c r="AZ132" s="48">
        <v>2724930</v>
      </c>
      <c r="BA132" s="48">
        <v>2419775</v>
      </c>
      <c r="BB132" s="48">
        <v>2031886</v>
      </c>
      <c r="BC132" s="48">
        <v>2498318</v>
      </c>
      <c r="BD132" s="48">
        <v>2483955.6</v>
      </c>
      <c r="BE132" s="48">
        <v>2503297.4</v>
      </c>
      <c r="BF132" s="48">
        <v>2675184</v>
      </c>
      <c r="BG132" s="48">
        <v>2667910</v>
      </c>
      <c r="BH132" s="48">
        <v>2792829</v>
      </c>
      <c r="BI132" s="74">
        <v>2475535</v>
      </c>
      <c r="BJ132" s="74">
        <v>2690262</v>
      </c>
      <c r="BK132" s="49">
        <v>2657982</v>
      </c>
      <c r="BL132" s="49">
        <v>3182968</v>
      </c>
      <c r="BM132" s="49">
        <v>2942752</v>
      </c>
      <c r="BN132" s="49">
        <v>3105753</v>
      </c>
      <c r="BO132" s="49">
        <v>3418676</v>
      </c>
      <c r="BP132" s="49">
        <v>3488904</v>
      </c>
      <c r="BQ132" s="49">
        <v>3296651</v>
      </c>
      <c r="BR132" s="49">
        <v>3550470</v>
      </c>
      <c r="BS132" s="49">
        <v>3903189</v>
      </c>
      <c r="BT132" s="49">
        <v>4076996</v>
      </c>
      <c r="BU132" s="49">
        <v>3624300</v>
      </c>
      <c r="BV132" s="49">
        <v>3747279</v>
      </c>
      <c r="BW132" s="234">
        <v>3519578</v>
      </c>
      <c r="BX132" s="49">
        <v>3701801</v>
      </c>
      <c r="BY132" s="49">
        <v>3103718</v>
      </c>
      <c r="BZ132" s="49">
        <v>2777812</v>
      </c>
      <c r="CA132" s="49">
        <v>2254941</v>
      </c>
      <c r="CB132" s="49">
        <v>2023337</v>
      </c>
      <c r="CC132" s="49">
        <v>1733115</v>
      </c>
      <c r="CD132" s="49">
        <v>1737236</v>
      </c>
      <c r="CE132" s="49">
        <v>1533739</v>
      </c>
      <c r="CF132" s="49">
        <v>873593</v>
      </c>
      <c r="CG132" s="49">
        <v>1048871</v>
      </c>
      <c r="CH132" s="49">
        <v>1085833</v>
      </c>
      <c r="CI132" s="49">
        <v>1319720</v>
      </c>
      <c r="CJ132" s="49">
        <v>1482323</v>
      </c>
      <c r="CK132" s="49">
        <v>1378211</v>
      </c>
      <c r="CL132" s="49">
        <v>1365206</v>
      </c>
      <c r="CM132" s="49">
        <v>1193199</v>
      </c>
      <c r="CN132" s="49">
        <v>1010852</v>
      </c>
      <c r="CO132" s="49">
        <v>1229043</v>
      </c>
      <c r="CP132" s="49">
        <v>1273232</v>
      </c>
      <c r="CQ132" s="49">
        <v>1997332</v>
      </c>
      <c r="CR132" s="49">
        <v>2404440</v>
      </c>
      <c r="CS132" s="49">
        <v>2810730</v>
      </c>
      <c r="CT132" s="49">
        <v>1706383</v>
      </c>
      <c r="CU132" s="49">
        <v>2527453</v>
      </c>
      <c r="CV132" s="49">
        <v>2853030</v>
      </c>
      <c r="CW132" s="49">
        <v>2952892</v>
      </c>
      <c r="CX132" s="49">
        <v>3558522</v>
      </c>
      <c r="CY132" s="49">
        <v>3305833</v>
      </c>
      <c r="CZ132" s="49">
        <v>3910037</v>
      </c>
      <c r="DA132" s="49">
        <v>3472547</v>
      </c>
      <c r="DB132" s="49">
        <v>2983001</v>
      </c>
      <c r="DC132" s="49">
        <v>3117226</v>
      </c>
      <c r="DD132" s="49">
        <v>3184471</v>
      </c>
      <c r="DE132" s="49">
        <v>3328248</v>
      </c>
      <c r="DF132" s="49">
        <v>3397759</v>
      </c>
      <c r="DG132" s="49">
        <v>3107218</v>
      </c>
      <c r="DH132" s="49">
        <v>3219980</v>
      </c>
      <c r="DI132" s="49">
        <v>2720353</v>
      </c>
      <c r="DJ132" s="49">
        <v>3334353</v>
      </c>
      <c r="DK132" s="49">
        <v>3282440</v>
      </c>
      <c r="DL132" s="49">
        <v>3289771</v>
      </c>
      <c r="DM132" s="50">
        <f>SUM(DN132:EQ132)</f>
        <v>2754233</v>
      </c>
      <c r="DN132" s="60">
        <f>DN44</f>
        <v>229562</v>
      </c>
      <c r="DO132" s="60">
        <f t="shared" ref="DO132:ER132" si="38">DO44</f>
        <v>113129</v>
      </c>
      <c r="DP132" s="60">
        <f t="shared" si="38"/>
        <v>-263</v>
      </c>
      <c r="DQ132" s="60">
        <f t="shared" si="38"/>
        <v>160146</v>
      </c>
      <c r="DR132" s="60">
        <f t="shared" si="38"/>
        <v>134374</v>
      </c>
      <c r="DS132" s="60">
        <f t="shared" si="38"/>
        <v>124576</v>
      </c>
      <c r="DT132" s="60">
        <f t="shared" si="38"/>
        <v>122910</v>
      </c>
      <c r="DU132" s="60">
        <f t="shared" si="38"/>
        <v>129226</v>
      </c>
      <c r="DV132" s="60">
        <f t="shared" si="38"/>
        <v>125945</v>
      </c>
      <c r="DW132" s="60">
        <f t="shared" si="38"/>
        <v>0</v>
      </c>
      <c r="DX132" s="60">
        <f t="shared" si="38"/>
        <v>188059</v>
      </c>
      <c r="DY132" s="60">
        <f t="shared" si="38"/>
        <v>106822</v>
      </c>
      <c r="DZ132" s="60">
        <f t="shared" si="38"/>
        <v>117796</v>
      </c>
      <c r="EA132" s="60">
        <f t="shared" si="38"/>
        <v>112914</v>
      </c>
      <c r="EB132" s="60">
        <f t="shared" si="38"/>
        <v>128189</v>
      </c>
      <c r="EC132" s="60">
        <f t="shared" si="38"/>
        <v>123189</v>
      </c>
      <c r="ED132" s="60">
        <f t="shared" si="38"/>
        <v>238</v>
      </c>
      <c r="EE132" s="60">
        <f t="shared" si="38"/>
        <v>193604</v>
      </c>
      <c r="EF132" s="60">
        <f t="shared" si="38"/>
        <v>130422</v>
      </c>
      <c r="EG132" s="60">
        <f t="shared" si="38"/>
        <v>124112</v>
      </c>
      <c r="EH132" s="60">
        <f t="shared" si="38"/>
        <v>137173</v>
      </c>
      <c r="EI132" s="60">
        <f t="shared" si="38"/>
        <v>125733</v>
      </c>
      <c r="EJ132" s="60">
        <f t="shared" si="38"/>
        <v>126377</v>
      </c>
      <c r="EK132" s="60">
        <f t="shared" si="38"/>
        <v>0</v>
      </c>
      <c r="EL132" s="60">
        <f t="shared" si="38"/>
        <v>0</v>
      </c>
      <c r="EM132" s="60">
        <f t="shared" si="38"/>
        <v>0</v>
      </c>
      <c r="EN132" s="60">
        <f t="shared" si="38"/>
        <v>0</v>
      </c>
      <c r="EO132" s="60">
        <f t="shared" si="38"/>
        <v>0</v>
      </c>
      <c r="EP132" s="60">
        <f t="shared" si="38"/>
        <v>0</v>
      </c>
      <c r="EQ132" s="60">
        <f t="shared" si="38"/>
        <v>0</v>
      </c>
      <c r="ER132" s="60">
        <f t="shared" si="38"/>
        <v>0</v>
      </c>
    </row>
    <row r="133" spans="1:151" s="46" customFormat="1" ht="36" customHeight="1">
      <c r="A133" s="47" t="s">
        <v>101</v>
      </c>
      <c r="B133" s="48">
        <f t="shared" ref="B133:T133" si="39">B49</f>
        <v>33</v>
      </c>
      <c r="C133" s="48">
        <f t="shared" si="39"/>
        <v>23</v>
      </c>
      <c r="D133" s="48">
        <f t="shared" si="39"/>
        <v>6</v>
      </c>
      <c r="E133" s="48">
        <f t="shared" si="39"/>
        <v>25</v>
      </c>
      <c r="F133" s="48">
        <f t="shared" si="39"/>
        <v>15</v>
      </c>
      <c r="G133" s="48">
        <f t="shared" si="39"/>
        <v>43</v>
      </c>
      <c r="H133" s="48">
        <f t="shared" si="39"/>
        <v>10</v>
      </c>
      <c r="I133" s="48">
        <f t="shared" si="39"/>
        <v>144</v>
      </c>
      <c r="J133" s="48">
        <f t="shared" si="39"/>
        <v>130</v>
      </c>
      <c r="K133" s="48">
        <f t="shared" si="39"/>
        <v>243</v>
      </c>
      <c r="L133" s="48">
        <f t="shared" si="39"/>
        <v>225</v>
      </c>
      <c r="M133" s="48">
        <f t="shared" si="39"/>
        <v>118</v>
      </c>
      <c r="N133" s="48">
        <f t="shared" si="39"/>
        <v>36</v>
      </c>
      <c r="O133" s="48">
        <f t="shared" si="39"/>
        <v>86</v>
      </c>
      <c r="P133" s="48">
        <f t="shared" si="39"/>
        <v>321</v>
      </c>
      <c r="Q133" s="48">
        <f t="shared" si="39"/>
        <v>50</v>
      </c>
      <c r="R133" s="48">
        <f t="shared" si="39"/>
        <v>110</v>
      </c>
      <c r="S133" s="48">
        <f t="shared" si="39"/>
        <v>204</v>
      </c>
      <c r="T133" s="48">
        <f t="shared" si="39"/>
        <v>66</v>
      </c>
      <c r="U133" s="48">
        <f t="shared" ref="U133:AE133" si="40">U49</f>
        <v>92</v>
      </c>
      <c r="V133" s="48">
        <f t="shared" si="40"/>
        <v>469</v>
      </c>
      <c r="W133" s="48">
        <f t="shared" si="40"/>
        <v>225</v>
      </c>
      <c r="X133" s="48">
        <f t="shared" si="40"/>
        <v>490</v>
      </c>
      <c r="Y133" s="48">
        <f t="shared" si="40"/>
        <v>462</v>
      </c>
      <c r="Z133" s="48">
        <f t="shared" si="40"/>
        <v>710</v>
      </c>
      <c r="AA133" s="48">
        <f t="shared" si="40"/>
        <v>337</v>
      </c>
      <c r="AB133" s="48">
        <f t="shared" si="40"/>
        <v>991</v>
      </c>
      <c r="AC133" s="48">
        <f t="shared" si="40"/>
        <v>850</v>
      </c>
      <c r="AD133" s="48">
        <f t="shared" si="40"/>
        <v>1138</v>
      </c>
      <c r="AE133" s="48">
        <f t="shared" si="40"/>
        <v>1071</v>
      </c>
      <c r="AF133" s="48">
        <f>AF49</f>
        <v>633</v>
      </c>
      <c r="AG133" s="48">
        <f t="shared" ref="AG133:AY133" si="41">AG49</f>
        <v>226</v>
      </c>
      <c r="AH133" s="48">
        <f t="shared" si="41"/>
        <v>182</v>
      </c>
      <c r="AI133" s="48">
        <f t="shared" si="41"/>
        <v>214</v>
      </c>
      <c r="AJ133" s="48">
        <f t="shared" si="41"/>
        <v>176</v>
      </c>
      <c r="AK133" s="48">
        <f t="shared" si="41"/>
        <v>138</v>
      </c>
      <c r="AL133" s="48">
        <f t="shared" si="41"/>
        <v>91</v>
      </c>
      <c r="AM133" s="48">
        <f t="shared" si="41"/>
        <v>164</v>
      </c>
      <c r="AN133" s="48">
        <f t="shared" si="41"/>
        <v>2027</v>
      </c>
      <c r="AO133" s="48">
        <f t="shared" si="41"/>
        <v>203</v>
      </c>
      <c r="AP133" s="48">
        <v>558</v>
      </c>
      <c r="AQ133" s="48">
        <f t="shared" si="41"/>
        <v>345</v>
      </c>
      <c r="AR133" s="48">
        <f t="shared" si="41"/>
        <v>153</v>
      </c>
      <c r="AS133" s="48">
        <f t="shared" si="41"/>
        <v>162</v>
      </c>
      <c r="AT133" s="48">
        <f t="shared" si="41"/>
        <v>1652</v>
      </c>
      <c r="AU133" s="48">
        <f t="shared" si="41"/>
        <v>861</v>
      </c>
      <c r="AV133" s="48">
        <f t="shared" si="41"/>
        <v>1585</v>
      </c>
      <c r="AW133" s="48">
        <f t="shared" si="41"/>
        <v>13179</v>
      </c>
      <c r="AX133" s="48">
        <f t="shared" si="41"/>
        <v>7306</v>
      </c>
      <c r="AY133" s="48">
        <f t="shared" si="41"/>
        <v>1985</v>
      </c>
      <c r="AZ133" s="48">
        <v>375</v>
      </c>
      <c r="BA133" s="48">
        <v>102</v>
      </c>
      <c r="BB133" s="48">
        <v>211</v>
      </c>
      <c r="BC133" s="48">
        <v>550</v>
      </c>
      <c r="BD133" s="48">
        <v>460</v>
      </c>
      <c r="BE133" s="48">
        <v>1188</v>
      </c>
      <c r="BF133" s="48">
        <v>565</v>
      </c>
      <c r="BG133" s="48">
        <v>1095</v>
      </c>
      <c r="BH133" s="48">
        <v>677</v>
      </c>
      <c r="BI133" s="74">
        <v>194</v>
      </c>
      <c r="BJ133" s="74">
        <v>336</v>
      </c>
      <c r="BK133" s="49">
        <v>511</v>
      </c>
      <c r="BL133" s="49">
        <v>1461</v>
      </c>
      <c r="BM133" s="49">
        <v>748</v>
      </c>
      <c r="BN133" s="49">
        <v>2405</v>
      </c>
      <c r="BO133" s="49">
        <v>2096</v>
      </c>
      <c r="BP133" s="49">
        <v>1588</v>
      </c>
      <c r="BQ133" s="49">
        <v>587</v>
      </c>
      <c r="BR133" s="49">
        <v>899</v>
      </c>
      <c r="BS133" s="49">
        <v>612</v>
      </c>
      <c r="BT133" s="49">
        <v>535</v>
      </c>
      <c r="BU133" s="49">
        <v>339</v>
      </c>
      <c r="BV133" s="49">
        <v>188</v>
      </c>
      <c r="BW133" s="234">
        <v>334</v>
      </c>
      <c r="BX133" s="49">
        <v>443</v>
      </c>
      <c r="BY133" s="49">
        <v>470</v>
      </c>
      <c r="BZ133" s="49">
        <v>723</v>
      </c>
      <c r="CA133" s="49">
        <v>244</v>
      </c>
      <c r="CB133" s="49">
        <v>207</v>
      </c>
      <c r="CC133" s="49">
        <v>203</v>
      </c>
      <c r="CD133" s="49">
        <v>145</v>
      </c>
      <c r="CE133" s="49">
        <v>164</v>
      </c>
      <c r="CF133" s="49">
        <v>115</v>
      </c>
      <c r="CG133" s="49">
        <v>144</v>
      </c>
      <c r="CH133" s="49">
        <v>42</v>
      </c>
      <c r="CI133" s="49">
        <v>353</v>
      </c>
      <c r="CJ133" s="49">
        <v>740</v>
      </c>
      <c r="CK133" s="49">
        <v>327</v>
      </c>
      <c r="CL133" s="49">
        <v>196</v>
      </c>
      <c r="CM133" s="49">
        <v>296</v>
      </c>
      <c r="CN133" s="49">
        <v>334</v>
      </c>
      <c r="CO133" s="49">
        <v>156</v>
      </c>
      <c r="CP133" s="49">
        <v>203</v>
      </c>
      <c r="CQ133" s="49">
        <v>340</v>
      </c>
      <c r="CR133" s="49">
        <v>202</v>
      </c>
      <c r="CS133" s="49">
        <v>176</v>
      </c>
      <c r="CT133" s="49">
        <v>46</v>
      </c>
      <c r="CU133" s="49">
        <v>162</v>
      </c>
      <c r="CV133" s="49">
        <v>339</v>
      </c>
      <c r="CW133" s="49">
        <v>422</v>
      </c>
      <c r="CX133" s="49">
        <v>212</v>
      </c>
      <c r="CY133" s="49">
        <v>120</v>
      </c>
      <c r="CZ133" s="49">
        <v>186</v>
      </c>
      <c r="DA133" s="49">
        <v>365</v>
      </c>
      <c r="DB133" s="49">
        <v>403</v>
      </c>
      <c r="DC133" s="49">
        <v>315</v>
      </c>
      <c r="DD133" s="49">
        <v>64</v>
      </c>
      <c r="DE133" s="49">
        <v>55</v>
      </c>
      <c r="DF133" s="49">
        <v>85</v>
      </c>
      <c r="DG133" s="49">
        <v>119</v>
      </c>
      <c r="DH133" s="49">
        <v>102</v>
      </c>
      <c r="DI133" s="49">
        <v>63</v>
      </c>
      <c r="DJ133" s="49">
        <v>152</v>
      </c>
      <c r="DK133" s="49">
        <v>152</v>
      </c>
      <c r="DL133" s="49">
        <v>406</v>
      </c>
      <c r="DM133" s="50">
        <f>SUM(DN133:EQ133)</f>
        <v>497</v>
      </c>
      <c r="DN133" s="60">
        <f>DN49</f>
        <v>51</v>
      </c>
      <c r="DO133" s="60">
        <f t="shared" ref="DO133:ER133" si="42">DO49</f>
        <v>26</v>
      </c>
      <c r="DP133" s="60">
        <f t="shared" si="42"/>
        <v>0</v>
      </c>
      <c r="DQ133" s="60">
        <f t="shared" si="42"/>
        <v>75</v>
      </c>
      <c r="DR133" s="60">
        <f t="shared" si="42"/>
        <v>33</v>
      </c>
      <c r="DS133" s="60">
        <f t="shared" si="42"/>
        <v>16</v>
      </c>
      <c r="DT133" s="60">
        <f t="shared" si="42"/>
        <v>55</v>
      </c>
      <c r="DU133" s="60">
        <f t="shared" si="42"/>
        <v>31</v>
      </c>
      <c r="DV133" s="60">
        <f t="shared" si="42"/>
        <v>26</v>
      </c>
      <c r="DW133" s="60">
        <f t="shared" si="42"/>
        <v>0</v>
      </c>
      <c r="DX133" s="60">
        <f t="shared" si="42"/>
        <v>28</v>
      </c>
      <c r="DY133" s="60">
        <f t="shared" si="42"/>
        <v>26</v>
      </c>
      <c r="DZ133" s="60">
        <f t="shared" si="42"/>
        <v>10</v>
      </c>
      <c r="EA133" s="60">
        <f t="shared" si="42"/>
        <v>12</v>
      </c>
      <c r="EB133" s="60">
        <f t="shared" si="42"/>
        <v>20</v>
      </c>
      <c r="EC133" s="60">
        <f t="shared" si="42"/>
        <v>8</v>
      </c>
      <c r="ED133" s="60">
        <f t="shared" si="42"/>
        <v>0</v>
      </c>
      <c r="EE133" s="60">
        <f t="shared" si="42"/>
        <v>11</v>
      </c>
      <c r="EF133" s="60">
        <f t="shared" si="42"/>
        <v>20</v>
      </c>
      <c r="EG133" s="60">
        <f t="shared" si="42"/>
        <v>5</v>
      </c>
      <c r="EH133" s="60">
        <f t="shared" si="42"/>
        <v>7</v>
      </c>
      <c r="EI133" s="60">
        <f t="shared" si="42"/>
        <v>23</v>
      </c>
      <c r="EJ133" s="60">
        <f t="shared" si="42"/>
        <v>14</v>
      </c>
      <c r="EK133" s="60">
        <f t="shared" si="42"/>
        <v>0</v>
      </c>
      <c r="EL133" s="60">
        <f t="shared" si="42"/>
        <v>0</v>
      </c>
      <c r="EM133" s="60">
        <f t="shared" si="42"/>
        <v>0</v>
      </c>
      <c r="EN133" s="60">
        <f t="shared" si="42"/>
        <v>0</v>
      </c>
      <c r="EO133" s="60">
        <f t="shared" si="42"/>
        <v>0</v>
      </c>
      <c r="EP133" s="60">
        <f t="shared" si="42"/>
        <v>0</v>
      </c>
      <c r="EQ133" s="60">
        <f t="shared" si="42"/>
        <v>0</v>
      </c>
      <c r="ER133" s="60">
        <f t="shared" si="42"/>
        <v>0</v>
      </c>
    </row>
    <row r="134" spans="1:151" s="46" customFormat="1" ht="36" customHeight="1">
      <c r="A134" s="47" t="s">
        <v>4</v>
      </c>
      <c r="B134" s="52">
        <f t="shared" ref="B134:T134" si="43">B133/B132</f>
        <v>1.1665822956642732E-5</v>
      </c>
      <c r="C134" s="52">
        <f t="shared" si="43"/>
        <v>1.0506293726737695E-5</v>
      </c>
      <c r="D134" s="52">
        <f t="shared" si="43"/>
        <v>1.9621000749522229E-6</v>
      </c>
      <c r="E134" s="52">
        <f t="shared" si="43"/>
        <v>8.4903798901616526E-6</v>
      </c>
      <c r="F134" s="52">
        <f t="shared" si="43"/>
        <v>4.8498659335393769E-6</v>
      </c>
      <c r="G134" s="52">
        <f t="shared" si="43"/>
        <v>1.3233497367149536E-5</v>
      </c>
      <c r="H134" s="52">
        <f t="shared" si="43"/>
        <v>3.0030354682513085E-6</v>
      </c>
      <c r="I134" s="52">
        <f t="shared" si="43"/>
        <v>3.8230724546567679E-5</v>
      </c>
      <c r="J134" s="52">
        <f t="shared" si="43"/>
        <v>3.548407788482141E-5</v>
      </c>
      <c r="K134" s="52">
        <f t="shared" si="43"/>
        <v>6.8722768956313253E-5</v>
      </c>
      <c r="L134" s="52">
        <f t="shared" si="43"/>
        <v>6.3922470282443564E-5</v>
      </c>
      <c r="M134" s="52">
        <f t="shared" si="43"/>
        <v>3.4051266779266704E-5</v>
      </c>
      <c r="N134" s="52">
        <f t="shared" si="43"/>
        <v>1.1275489653798619E-5</v>
      </c>
      <c r="O134" s="52">
        <f t="shared" si="43"/>
        <v>2.5863494879930227E-5</v>
      </c>
      <c r="P134" s="52">
        <f t="shared" si="43"/>
        <v>8.7780730844316641E-5</v>
      </c>
      <c r="Q134" s="52">
        <f t="shared" si="43"/>
        <v>1.5073571085755355E-5</v>
      </c>
      <c r="R134" s="52">
        <f t="shared" si="43"/>
        <v>2.8715940610213736E-5</v>
      </c>
      <c r="S134" s="52">
        <f t="shared" si="43"/>
        <v>6.1614592268455982E-5</v>
      </c>
      <c r="T134" s="52">
        <f t="shared" si="43"/>
        <v>2.3753695769142869E-5</v>
      </c>
      <c r="U134" s="52">
        <f t="shared" ref="U134:AE134" si="44">U133/U132</f>
        <v>2.7353566250932103E-5</v>
      </c>
      <c r="V134" s="52">
        <f t="shared" si="44"/>
        <v>1.4130966642482326E-4</v>
      </c>
      <c r="W134" s="52">
        <f t="shared" si="44"/>
        <v>6.383840768285306E-5</v>
      </c>
      <c r="X134" s="52">
        <f t="shared" si="44"/>
        <v>1.6882661368956438E-4</v>
      </c>
      <c r="Y134" s="52">
        <f t="shared" si="44"/>
        <v>1.46163215590743E-4</v>
      </c>
      <c r="Z134" s="52">
        <f t="shared" si="44"/>
        <v>2.0442296435756052E-4</v>
      </c>
      <c r="AA134" s="52">
        <f t="shared" si="44"/>
        <v>1.13696631745719E-4</v>
      </c>
      <c r="AB134" s="52">
        <f t="shared" si="44"/>
        <v>3.042773535669074E-4</v>
      </c>
      <c r="AC134" s="52">
        <f t="shared" si="44"/>
        <v>2.8412120142488456E-4</v>
      </c>
      <c r="AD134" s="52">
        <f t="shared" si="44"/>
        <v>3.9255321717713535E-4</v>
      </c>
      <c r="AE134" s="52">
        <f t="shared" si="44"/>
        <v>3.6934065623316672E-4</v>
      </c>
      <c r="AF134" s="52">
        <f>AF133/AF132</f>
        <v>2.0026258759510892E-4</v>
      </c>
      <c r="AG134" s="52">
        <f t="shared" ref="AG134:AY134" si="45">AG133/AG132</f>
        <v>7.1462134238773324E-5</v>
      </c>
      <c r="AH134" s="52">
        <f t="shared" si="45"/>
        <v>5.4521984492389841E-5</v>
      </c>
      <c r="AI134" s="52">
        <f t="shared" si="45"/>
        <v>6.9625489696566254E-5</v>
      </c>
      <c r="AJ134" s="52">
        <f t="shared" si="45"/>
        <v>5.6461288728915234E-5</v>
      </c>
      <c r="AK134" s="52">
        <f t="shared" si="45"/>
        <v>5.2920847285774109E-5</v>
      </c>
      <c r="AL134" s="52">
        <f t="shared" si="45"/>
        <v>4.2873484587217861E-5</v>
      </c>
      <c r="AM134" s="52">
        <f t="shared" si="45"/>
        <v>1.010612665441607E-4</v>
      </c>
      <c r="AN134" s="52">
        <f t="shared" si="45"/>
        <v>1.0871868035796175E-3</v>
      </c>
      <c r="AO134" s="52">
        <f t="shared" si="45"/>
        <v>1.1040595126148317E-4</v>
      </c>
      <c r="AP134" s="52">
        <v>2.3702883086166351E-4</v>
      </c>
      <c r="AQ134" s="52">
        <f t="shared" si="45"/>
        <v>1.5306523107747719E-4</v>
      </c>
      <c r="AR134" s="52" t="e">
        <f t="shared" si="45"/>
        <v>#DIV/0!</v>
      </c>
      <c r="AS134" s="52" t="e">
        <f t="shared" si="45"/>
        <v>#DIV/0!</v>
      </c>
      <c r="AT134" s="52" t="e">
        <f t="shared" si="45"/>
        <v>#DIV/0!</v>
      </c>
      <c r="AU134" s="52">
        <f t="shared" si="45"/>
        <v>3.3915677196808225E-4</v>
      </c>
      <c r="AV134" s="52">
        <f t="shared" si="45"/>
        <v>6.2434783225250913E-4</v>
      </c>
      <c r="AW134" s="52">
        <f t="shared" si="45"/>
        <v>5.2340987294234274E-3</v>
      </c>
      <c r="AX134" s="52">
        <f t="shared" si="45"/>
        <v>2.8388393320295758E-3</v>
      </c>
      <c r="AY134" s="52">
        <f t="shared" si="45"/>
        <v>7.10554726674475E-4</v>
      </c>
      <c r="AZ134" s="52">
        <v>1.3761821404586539E-4</v>
      </c>
      <c r="BA134" s="52">
        <v>4.215267948466283E-5</v>
      </c>
      <c r="BB134" s="52">
        <v>1.0384440859378922E-4</v>
      </c>
      <c r="BC134" s="52">
        <v>2.201481156522108E-4</v>
      </c>
      <c r="BD134" s="52">
        <v>1.8518849531771019E-4</v>
      </c>
      <c r="BE134" s="52">
        <v>4.7457405580335761E-4</v>
      </c>
      <c r="BF134" s="52">
        <v>2.1120042583986748E-4</v>
      </c>
      <c r="BG134" s="52">
        <v>4.1043363531753321E-4</v>
      </c>
      <c r="BH134" s="52">
        <v>2.4240653473592548E-4</v>
      </c>
      <c r="BI134" s="167">
        <v>7.8366898468411881E-5</v>
      </c>
      <c r="BJ134" s="167">
        <f>BJ133/BJ132</f>
        <v>1.2489489871246742E-4</v>
      </c>
      <c r="BK134" s="167">
        <f>BK133/BK132</f>
        <v>1.9225111381491672E-4</v>
      </c>
      <c r="BL134" s="167">
        <v>4.5900555707754524E-4</v>
      </c>
      <c r="BM134" s="167">
        <f t="shared" ref="BM134:BW134" si="46">BM133/BM132</f>
        <v>2.5418383880123095E-4</v>
      </c>
      <c r="BN134" s="167">
        <f t="shared" si="46"/>
        <v>7.7436937193653193E-4</v>
      </c>
      <c r="BO134" s="167">
        <f t="shared" si="46"/>
        <v>6.1310285034323227E-4</v>
      </c>
      <c r="BP134" s="167">
        <f t="shared" si="46"/>
        <v>4.5515726428700816E-4</v>
      </c>
      <c r="BQ134" s="167">
        <f t="shared" si="46"/>
        <v>1.7805949128373006E-4</v>
      </c>
      <c r="BR134" s="167">
        <f t="shared" si="46"/>
        <v>2.5320591358327207E-4</v>
      </c>
      <c r="BS134" s="167">
        <f t="shared" si="46"/>
        <v>1.5679486696647279E-4</v>
      </c>
      <c r="BT134" s="167">
        <f t="shared" si="46"/>
        <v>1.3122406791667198E-4</v>
      </c>
      <c r="BU134" s="167">
        <f t="shared" si="46"/>
        <v>9.3535303368926407E-5</v>
      </c>
      <c r="BV134" s="167">
        <f t="shared" si="46"/>
        <v>5.0169736494133475E-5</v>
      </c>
      <c r="BW134" s="236">
        <f t="shared" si="46"/>
        <v>9.4897740581399248E-5</v>
      </c>
      <c r="BX134" s="167">
        <f t="shared" ref="BX134:DN134" si="47">BX133/BX132</f>
        <v>1.1967147882881873E-4</v>
      </c>
      <c r="BY134" s="167">
        <f t="shared" si="47"/>
        <v>1.5143128338334863E-4</v>
      </c>
      <c r="BZ134" s="167">
        <f t="shared" si="47"/>
        <v>2.6027679338990546E-4</v>
      </c>
      <c r="CA134" s="167">
        <f t="shared" si="47"/>
        <v>1.0820682226275543E-4</v>
      </c>
      <c r="CB134" s="167">
        <f t="shared" ref="CB134:CD134" si="48">CB133/CB132</f>
        <v>1.0230623964272882E-4</v>
      </c>
      <c r="CC134" s="167">
        <f t="shared" si="48"/>
        <v>1.1713013850783127E-4</v>
      </c>
      <c r="CD134" s="167">
        <f t="shared" si="48"/>
        <v>8.3465919426030781E-5</v>
      </c>
      <c r="CE134" s="167">
        <v>1.0692823224812044E-4</v>
      </c>
      <c r="CF134" s="167">
        <v>1.3164024894888124E-4</v>
      </c>
      <c r="CG134" s="167">
        <v>1.3729047709394197E-4</v>
      </c>
      <c r="CH134" s="167">
        <v>3.8679981175742495E-5</v>
      </c>
      <c r="CI134" s="167">
        <v>2.6748098081411206E-4</v>
      </c>
      <c r="CJ134" s="167">
        <v>4.9921643258588045E-4</v>
      </c>
      <c r="CK134" s="167">
        <v>2.3726410542362526E-4</v>
      </c>
      <c r="CL134" s="167">
        <v>1.4356807690560984E-4</v>
      </c>
      <c r="CM134" s="167">
        <v>2.4807261823048797E-4</v>
      </c>
      <c r="CN134" s="167">
        <v>3.3041434354386199E-4</v>
      </c>
      <c r="CO134" s="167">
        <v>1.2692802448734504E-4</v>
      </c>
      <c r="CP134" s="167">
        <v>1.5943677193158828E-4</v>
      </c>
      <c r="CQ134" s="167">
        <v>1.7022708292862678E-4</v>
      </c>
      <c r="CR134" s="167">
        <v>8.4011245861822294E-5</v>
      </c>
      <c r="CS134" s="167">
        <v>6.2617184859449322E-5</v>
      </c>
      <c r="CT134" s="167">
        <v>2.695760564890766E-5</v>
      </c>
      <c r="CU134" s="167">
        <v>6.4096147386321332E-5</v>
      </c>
      <c r="CV134" s="167">
        <v>1.1882104289124194E-4</v>
      </c>
      <c r="CW134" s="167">
        <v>1.4291074648175415E-4</v>
      </c>
      <c r="CX134" s="167">
        <v>5.9575295586201238E-5</v>
      </c>
      <c r="CY134" s="167">
        <v>3.6299474292863555E-5</v>
      </c>
      <c r="CZ134" s="167">
        <v>4.7569882331036763E-5</v>
      </c>
      <c r="DA134" s="167">
        <v>1.051101684152871E-4</v>
      </c>
      <c r="DB134" s="167">
        <v>1.3509884844155266E-4</v>
      </c>
      <c r="DC134" s="167">
        <v>1.0105138350571951E-4</v>
      </c>
      <c r="DD134" s="167">
        <v>2.0097529542583368E-5</v>
      </c>
      <c r="DE134" s="167">
        <v>1.6525210861690595E-5</v>
      </c>
      <c r="DF134" s="167">
        <v>2.5016488809241621E-5</v>
      </c>
      <c r="DG134" s="167">
        <v>3.8297924381231054E-5</v>
      </c>
      <c r="DH134" s="167">
        <v>3.1677215386430969E-5</v>
      </c>
      <c r="DI134" s="167">
        <v>2.3158759175739327E-5</v>
      </c>
      <c r="DJ134" s="167">
        <v>4.5586055225706454E-5</v>
      </c>
      <c r="DK134" s="167">
        <v>4.6307015512850196E-5</v>
      </c>
      <c r="DL134" s="167">
        <v>1.2341284545337654E-4</v>
      </c>
      <c r="DM134" s="53">
        <f t="shared" si="47"/>
        <v>1.8044951171523977E-4</v>
      </c>
      <c r="DN134" s="61">
        <f t="shared" si="47"/>
        <v>2.2216220454604856E-4</v>
      </c>
      <c r="DO134" s="61">
        <f t="shared" ref="DO134:ER134" si="49">DO133/DO132</f>
        <v>2.2982612769493232E-4</v>
      </c>
      <c r="DP134" s="61">
        <f t="shared" si="49"/>
        <v>0</v>
      </c>
      <c r="DQ134" s="61">
        <f t="shared" si="49"/>
        <v>4.6832265557678618E-4</v>
      </c>
      <c r="DR134" s="61">
        <f t="shared" si="49"/>
        <v>2.4558322294491493E-4</v>
      </c>
      <c r="DS134" s="61">
        <f t="shared" si="49"/>
        <v>1.2843565373747752E-4</v>
      </c>
      <c r="DT134" s="61">
        <f t="shared" si="49"/>
        <v>4.4748189732324463E-4</v>
      </c>
      <c r="DU134" s="61">
        <f t="shared" si="49"/>
        <v>2.3988980545710614E-4</v>
      </c>
      <c r="DV134" s="61">
        <f t="shared" si="49"/>
        <v>2.0643931875024811E-4</v>
      </c>
      <c r="DW134" s="61" t="e">
        <f t="shared" si="49"/>
        <v>#DIV/0!</v>
      </c>
      <c r="DX134" s="61">
        <f t="shared" si="49"/>
        <v>1.4888944427014926E-4</v>
      </c>
      <c r="DY134" s="61">
        <f t="shared" si="49"/>
        <v>2.4339555522270693E-4</v>
      </c>
      <c r="DZ134" s="61">
        <f t="shared" si="49"/>
        <v>8.4892526062005507E-5</v>
      </c>
      <c r="EA134" s="61">
        <f t="shared" si="49"/>
        <v>1.0627557255964716E-4</v>
      </c>
      <c r="EB134" s="61">
        <f t="shared" si="49"/>
        <v>1.5601962726911046E-4</v>
      </c>
      <c r="EC134" s="61">
        <f t="shared" si="49"/>
        <v>6.4940863226424435E-5</v>
      </c>
      <c r="ED134" s="61">
        <f t="shared" si="49"/>
        <v>0</v>
      </c>
      <c r="EE134" s="61">
        <f t="shared" si="49"/>
        <v>5.6817007913059647E-5</v>
      </c>
      <c r="EF134" s="61">
        <f t="shared" si="49"/>
        <v>1.5334836147275766E-4</v>
      </c>
      <c r="EG134" s="61">
        <f t="shared" si="49"/>
        <v>4.0286193115895318E-5</v>
      </c>
      <c r="EH134" s="61">
        <f t="shared" si="49"/>
        <v>5.1030450598878791E-5</v>
      </c>
      <c r="EI134" s="61">
        <f t="shared" si="49"/>
        <v>1.8292731422935905E-4</v>
      </c>
      <c r="EJ134" s="61">
        <f t="shared" si="49"/>
        <v>1.107796513606115E-4</v>
      </c>
      <c r="EK134" s="61" t="e">
        <f t="shared" si="49"/>
        <v>#DIV/0!</v>
      </c>
      <c r="EL134" s="61" t="e">
        <f t="shared" si="49"/>
        <v>#DIV/0!</v>
      </c>
      <c r="EM134" s="61" t="e">
        <f t="shared" si="49"/>
        <v>#DIV/0!</v>
      </c>
      <c r="EN134" s="61" t="e">
        <f t="shared" si="49"/>
        <v>#DIV/0!</v>
      </c>
      <c r="EO134" s="61" t="e">
        <f t="shared" si="49"/>
        <v>#DIV/0!</v>
      </c>
      <c r="EP134" s="61" t="e">
        <f t="shared" si="49"/>
        <v>#DIV/0!</v>
      </c>
      <c r="EQ134" s="61" t="e">
        <f t="shared" si="49"/>
        <v>#DIV/0!</v>
      </c>
      <c r="ER134" s="61" t="e">
        <f t="shared" si="49"/>
        <v>#DIV/0!</v>
      </c>
      <c r="ES134" s="62"/>
      <c r="ET134" s="63"/>
      <c r="EU134" s="63"/>
    </row>
    <row r="135" spans="1:151" s="46" customFormat="1" ht="21" customHeight="1">
      <c r="A135" s="55" t="s">
        <v>58</v>
      </c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64"/>
      <c r="BN135" s="64"/>
      <c r="BO135" s="64"/>
      <c r="BP135" s="64"/>
      <c r="BQ135" s="64"/>
      <c r="BR135" s="64"/>
      <c r="BS135" s="64"/>
      <c r="BT135" s="64"/>
      <c r="BU135" s="64"/>
      <c r="BV135" s="64"/>
      <c r="BW135" s="64"/>
      <c r="BX135" s="64"/>
      <c r="BY135" s="64"/>
      <c r="BZ135" s="64"/>
      <c r="CA135" s="64"/>
      <c r="CB135" s="64"/>
      <c r="CC135" s="64"/>
      <c r="CD135" s="64"/>
      <c r="CE135" s="64"/>
      <c r="CF135" s="64"/>
      <c r="CG135" s="64"/>
      <c r="CH135" s="64"/>
      <c r="CI135" s="64"/>
      <c r="CJ135" s="64"/>
      <c r="CK135" s="64"/>
      <c r="CL135" s="64"/>
      <c r="CM135" s="64"/>
      <c r="CN135" s="64"/>
      <c r="CO135" s="64"/>
      <c r="CP135" s="64"/>
      <c r="CQ135" s="64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  <c r="DE135" s="64"/>
      <c r="DF135" s="64"/>
      <c r="DG135" s="64"/>
      <c r="DH135" s="64"/>
      <c r="DI135" s="64"/>
      <c r="DJ135" s="64"/>
      <c r="DK135" s="64"/>
      <c r="DL135" s="64"/>
      <c r="DM135" s="64"/>
      <c r="DN135" s="57"/>
      <c r="DO135" s="57"/>
      <c r="DP135" s="57"/>
      <c r="DQ135" s="57"/>
      <c r="DR135" s="57"/>
      <c r="DS135" s="57"/>
      <c r="DT135" s="57"/>
      <c r="DU135" s="57"/>
      <c r="DV135" s="57"/>
      <c r="DW135" s="57"/>
      <c r="DX135" s="57"/>
      <c r="DY135" s="57"/>
      <c r="DZ135" s="57"/>
      <c r="EA135" s="57"/>
      <c r="EB135" s="57"/>
      <c r="EC135" s="57"/>
      <c r="ED135" s="57"/>
      <c r="EE135" s="57"/>
      <c r="EF135" s="57"/>
      <c r="EG135" s="57"/>
      <c r="EH135" s="57"/>
      <c r="EI135" s="57"/>
      <c r="EJ135" s="57"/>
      <c r="EK135" s="57"/>
      <c r="EL135" s="57"/>
      <c r="EM135" s="57"/>
      <c r="EN135" s="57"/>
      <c r="EO135" s="57"/>
      <c r="EP135" s="57"/>
      <c r="EQ135" s="57"/>
      <c r="ER135" s="57"/>
    </row>
    <row r="136" spans="1:151">
      <c r="A136" s="179" t="s">
        <v>214</v>
      </c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  <c r="Q136" s="179"/>
      <c r="R136" s="179"/>
      <c r="S136" s="179"/>
      <c r="T136" s="179"/>
      <c r="U136" s="179"/>
      <c r="V136" s="179"/>
      <c r="W136" s="179"/>
      <c r="X136" s="179"/>
      <c r="Y136" s="179"/>
      <c r="Z136" s="179"/>
      <c r="AA136" s="179"/>
      <c r="AB136" s="179"/>
      <c r="AC136" s="179"/>
      <c r="AD136" s="179"/>
      <c r="AE136" s="179"/>
      <c r="AF136" s="179"/>
      <c r="AG136" s="179"/>
      <c r="AH136" s="179"/>
      <c r="AI136" s="179"/>
      <c r="AJ136" s="179"/>
      <c r="AK136" s="179"/>
      <c r="AL136" s="180">
        <v>2E-3</v>
      </c>
      <c r="AM136" s="180">
        <v>2E-3</v>
      </c>
      <c r="AN136" s="180">
        <v>2E-3</v>
      </c>
      <c r="AO136" s="180">
        <v>2E-3</v>
      </c>
      <c r="AP136" s="180">
        <v>2E-3</v>
      </c>
      <c r="AQ136" s="180">
        <v>2E-3</v>
      </c>
      <c r="AR136" s="180">
        <v>2E-3</v>
      </c>
      <c r="AS136" s="180">
        <v>2E-3</v>
      </c>
      <c r="AT136" s="180">
        <v>2E-3</v>
      </c>
      <c r="AU136" s="180">
        <v>2E-3</v>
      </c>
      <c r="AV136" s="180">
        <v>2E-3</v>
      </c>
      <c r="AW136" s="180">
        <v>2E-3</v>
      </c>
      <c r="AX136" s="180">
        <v>5.0000000000000001E-3</v>
      </c>
      <c r="AY136" s="180">
        <v>5.0000000000000001E-3</v>
      </c>
      <c r="AZ136" s="180">
        <v>5.0000000000000001E-3</v>
      </c>
      <c r="BA136" s="180">
        <v>5.0000000000000001E-3</v>
      </c>
      <c r="BB136" s="180">
        <v>5.0000000000000001E-3</v>
      </c>
      <c r="BC136" s="180">
        <v>5.0000000000000001E-3</v>
      </c>
      <c r="BD136" s="180">
        <v>5.0000000000000001E-3</v>
      </c>
      <c r="BE136" s="180">
        <v>5.0000000000000001E-3</v>
      </c>
      <c r="BF136" s="180">
        <v>5.0000000000000001E-3</v>
      </c>
      <c r="BG136" s="180">
        <v>5.0000000000000001E-3</v>
      </c>
      <c r="BH136" s="180">
        <v>5.0000000000000001E-3</v>
      </c>
      <c r="BI136" s="180">
        <v>5.0000000000000001E-3</v>
      </c>
      <c r="BJ136" s="180">
        <v>2E-3</v>
      </c>
      <c r="BK136" s="180">
        <v>2E-3</v>
      </c>
      <c r="BL136" s="180">
        <v>2E-3</v>
      </c>
      <c r="BM136" s="180">
        <v>2E-3</v>
      </c>
      <c r="BN136" s="180">
        <v>2E-3</v>
      </c>
      <c r="BO136" s="180">
        <v>2E-3</v>
      </c>
      <c r="BP136" s="180">
        <v>2E-3</v>
      </c>
      <c r="BQ136" s="180">
        <v>2E-3</v>
      </c>
      <c r="BR136" s="180">
        <v>2E-3</v>
      </c>
      <c r="BS136" s="180">
        <v>2E-3</v>
      </c>
      <c r="BT136" s="180">
        <v>2E-3</v>
      </c>
      <c r="BU136" s="180">
        <v>2E-3</v>
      </c>
      <c r="BV136" s="180">
        <v>2E-3</v>
      </c>
      <c r="BW136" s="180">
        <v>2E-3</v>
      </c>
      <c r="BX136" s="180">
        <v>2E-3</v>
      </c>
      <c r="BY136" s="180">
        <v>5.0000000000000001E-4</v>
      </c>
      <c r="BZ136" s="180">
        <v>5.0000000000000001E-4</v>
      </c>
      <c r="CA136" s="180">
        <v>5.0000000000000001E-4</v>
      </c>
      <c r="CB136" s="180">
        <v>5.0000000000000001E-4</v>
      </c>
      <c r="CC136" s="180">
        <v>5.0000000000000001E-4</v>
      </c>
      <c r="CD136" s="180">
        <v>5.0000000000000001E-4</v>
      </c>
      <c r="CE136" s="180">
        <v>5.0000000000000001E-4</v>
      </c>
      <c r="CF136" s="180">
        <v>5.0000000000000001E-4</v>
      </c>
      <c r="CG136" s="180">
        <v>5.0000000000000001E-4</v>
      </c>
      <c r="CH136" s="180">
        <v>5.0000000000000001E-4</v>
      </c>
      <c r="CI136" s="180">
        <v>5.0000000000000001E-4</v>
      </c>
      <c r="CJ136" s="180">
        <v>5.0000000000000001E-4</v>
      </c>
      <c r="CK136" s="180">
        <v>5.0000000000000001E-4</v>
      </c>
      <c r="CL136" s="180">
        <v>5.0000000000000001E-4</v>
      </c>
      <c r="CM136" s="180">
        <v>5.0000000000000001E-4</v>
      </c>
      <c r="CN136" s="180">
        <v>5.0000000000000001E-4</v>
      </c>
      <c r="CO136" s="180">
        <v>5.0000000000000001E-4</v>
      </c>
      <c r="CP136" s="180">
        <v>5.0000000000000001E-4</v>
      </c>
      <c r="CQ136" s="180">
        <v>5.0000000000000001E-4</v>
      </c>
      <c r="CR136" s="180">
        <v>5.0000000000000001E-4</v>
      </c>
      <c r="CS136" s="180">
        <v>5.0000000000000001E-4</v>
      </c>
      <c r="CT136" s="180">
        <v>5.0000000000000001E-4</v>
      </c>
      <c r="CU136" s="180">
        <v>5.0000000000000001E-4</v>
      </c>
      <c r="CV136" s="180">
        <v>5.0000000000000001E-4</v>
      </c>
      <c r="CW136" s="180">
        <v>5.0000000000000001E-4</v>
      </c>
      <c r="CX136" s="180">
        <v>5.0000000000000001E-4</v>
      </c>
      <c r="CY136" s="180">
        <v>5.0000000000000001E-4</v>
      </c>
      <c r="CZ136" s="180">
        <v>5.0000000000000001E-4</v>
      </c>
      <c r="DA136" s="180">
        <v>5.0000000000000001E-4</v>
      </c>
      <c r="DB136" s="180">
        <v>5.0000000000000001E-4</v>
      </c>
      <c r="DC136" s="180">
        <v>5.0000000000000001E-4</v>
      </c>
      <c r="DD136" s="180">
        <v>5.0000000000000001E-4</v>
      </c>
      <c r="DE136" s="180">
        <v>5.0000000000000001E-4</v>
      </c>
      <c r="DF136" s="180">
        <v>5.0000000000000001E-4</v>
      </c>
      <c r="DG136" s="180">
        <v>5.0000000000000001E-4</v>
      </c>
      <c r="DH136" s="180">
        <v>5.0000000000000001E-4</v>
      </c>
      <c r="DI136" s="180">
        <v>5.0000000000000001E-4</v>
      </c>
      <c r="DJ136" s="180">
        <v>5.0000000000000001E-4</v>
      </c>
      <c r="DK136" s="180">
        <v>5.0000000000000001E-4</v>
      </c>
      <c r="DL136" s="180">
        <v>5.0000000000000001E-4</v>
      </c>
      <c r="DM136" s="180">
        <v>5.0000000000000001E-4</v>
      </c>
      <c r="DN136" s="180">
        <v>5.0000000000000001E-4</v>
      </c>
      <c r="DO136" s="180">
        <v>5.0000000000000001E-4</v>
      </c>
      <c r="DP136" s="180">
        <v>5.0000000000000001E-4</v>
      </c>
      <c r="DQ136" s="180">
        <v>5.0000000000000001E-4</v>
      </c>
      <c r="DR136" s="180">
        <v>5.0000000000000001E-4</v>
      </c>
      <c r="DS136" s="180">
        <v>5.0000000000000001E-4</v>
      </c>
      <c r="DT136" s="180">
        <v>5.0000000000000001E-4</v>
      </c>
      <c r="DU136" s="180">
        <v>5.0000000000000001E-4</v>
      </c>
      <c r="DV136" s="180">
        <v>5.0000000000000001E-4</v>
      </c>
      <c r="DW136" s="180">
        <v>5.0000000000000001E-4</v>
      </c>
      <c r="DX136" s="180">
        <v>5.0000000000000001E-4</v>
      </c>
      <c r="DY136" s="180">
        <v>5.0000000000000001E-4</v>
      </c>
      <c r="DZ136" s="180">
        <v>5.0000000000000001E-4</v>
      </c>
      <c r="EA136" s="180">
        <v>5.0000000000000001E-4</v>
      </c>
      <c r="EB136" s="180">
        <v>5.0000000000000001E-4</v>
      </c>
      <c r="EC136" s="180">
        <v>5.0000000000000001E-4</v>
      </c>
      <c r="ED136" s="180">
        <v>5.0000000000000001E-4</v>
      </c>
      <c r="EE136" s="180">
        <v>5.0000000000000001E-4</v>
      </c>
      <c r="EF136" s="180">
        <v>5.0000000000000001E-4</v>
      </c>
      <c r="EG136" s="180">
        <v>5.0000000000000001E-4</v>
      </c>
      <c r="EH136" s="180">
        <v>5.0000000000000001E-4</v>
      </c>
      <c r="EI136" s="180">
        <v>5.0000000000000001E-4</v>
      </c>
      <c r="EJ136" s="180">
        <v>5.0000000000000001E-4</v>
      </c>
      <c r="EK136" s="180">
        <v>5.0000000000000001E-4</v>
      </c>
      <c r="EL136" s="180">
        <v>5.0000000000000001E-4</v>
      </c>
      <c r="EM136" s="180">
        <v>5.0000000000000001E-4</v>
      </c>
      <c r="EN136" s="180">
        <v>5.0000000000000001E-4</v>
      </c>
      <c r="EO136" s="180">
        <v>5.0000000000000001E-4</v>
      </c>
      <c r="EP136" s="180">
        <v>5.0000000000000001E-4</v>
      </c>
      <c r="EQ136" s="180">
        <v>5.0000000000000001E-4</v>
      </c>
      <c r="ER136" s="180">
        <v>5.0000000000000001E-4</v>
      </c>
    </row>
    <row r="137" spans="1:151" ht="15" customHeight="1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  <c r="Q137" s="179"/>
      <c r="R137" s="179"/>
      <c r="S137" s="179"/>
      <c r="T137" s="179"/>
      <c r="U137" s="179"/>
      <c r="V137" s="179"/>
      <c r="W137" s="179"/>
      <c r="X137" s="179"/>
      <c r="Y137" s="179"/>
      <c r="Z137" s="179"/>
      <c r="AA137" s="179"/>
      <c r="AB137" s="179"/>
      <c r="AC137" s="179"/>
      <c r="AD137" s="179"/>
      <c r="AE137" s="179"/>
      <c r="AF137" s="179"/>
      <c r="AG137" s="179"/>
      <c r="AH137" s="179"/>
      <c r="AI137" s="179"/>
      <c r="AJ137" s="179"/>
      <c r="AK137" s="179"/>
      <c r="AL137" s="179"/>
      <c r="AM137" s="179"/>
      <c r="AN137" s="179"/>
      <c r="AO137" s="179"/>
      <c r="AP137" s="179"/>
      <c r="AQ137" s="179"/>
      <c r="AR137" s="179"/>
      <c r="AS137" s="179"/>
      <c r="AT137" s="179"/>
      <c r="AU137" s="179"/>
      <c r="AV137" s="179"/>
      <c r="AW137" s="179"/>
      <c r="AX137" s="179"/>
      <c r="AY137" s="179"/>
      <c r="AZ137" s="179"/>
      <c r="BA137" s="179"/>
      <c r="BB137" s="179"/>
      <c r="BC137" s="179"/>
      <c r="BD137" s="179"/>
      <c r="BE137" s="179"/>
      <c r="BF137" s="179"/>
      <c r="BG137" s="179"/>
      <c r="BH137" s="179"/>
      <c r="BI137" s="179"/>
      <c r="BJ137" s="179"/>
      <c r="BK137" s="179"/>
      <c r="BL137" s="179"/>
      <c r="BM137" s="179"/>
      <c r="BN137" s="179"/>
      <c r="BO137" s="179"/>
      <c r="BP137" s="179"/>
      <c r="BQ137" s="179"/>
      <c r="BR137" s="179"/>
      <c r="BS137" s="179"/>
      <c r="BT137" s="179"/>
      <c r="BU137" s="179"/>
      <c r="BV137" s="179"/>
      <c r="BW137" s="179"/>
      <c r="BX137" s="179"/>
      <c r="BY137" s="179"/>
      <c r="BZ137" s="179"/>
      <c r="CA137" s="179"/>
      <c r="CB137" s="179"/>
      <c r="CC137" s="179"/>
      <c r="CD137" s="179"/>
      <c r="CE137" s="179"/>
      <c r="CF137" s="179"/>
      <c r="CG137" s="179"/>
      <c r="CH137" s="179"/>
      <c r="CI137" s="179"/>
      <c r="CJ137" s="179"/>
      <c r="CK137" s="179"/>
      <c r="CL137" s="179"/>
      <c r="CM137" s="179"/>
      <c r="CN137" s="179"/>
      <c r="CO137" s="179"/>
      <c r="CP137" s="179"/>
      <c r="CQ137" s="179"/>
      <c r="CR137" s="179"/>
      <c r="CS137" s="179"/>
      <c r="CT137" s="179"/>
      <c r="CU137" s="179"/>
      <c r="CV137" s="179"/>
      <c r="CW137" s="179"/>
      <c r="CX137" s="179"/>
      <c r="CY137" s="179"/>
      <c r="CZ137" s="179"/>
      <c r="DA137" s="179"/>
      <c r="DB137" s="179"/>
      <c r="DC137" s="179"/>
      <c r="DD137" s="179"/>
      <c r="DE137" s="179"/>
      <c r="DF137" s="179"/>
      <c r="DG137" s="179"/>
      <c r="DH137" s="179"/>
      <c r="DI137" s="179"/>
      <c r="DJ137" s="179"/>
      <c r="DK137" s="179"/>
      <c r="DL137" s="179"/>
      <c r="DM137" s="179"/>
      <c r="DN137" s="179"/>
      <c r="DO137" s="179"/>
      <c r="DP137" s="179"/>
      <c r="DQ137" s="179"/>
      <c r="DR137" s="179"/>
      <c r="DS137" s="179"/>
      <c r="DT137" s="179"/>
      <c r="DU137" s="179"/>
      <c r="DV137" s="179"/>
      <c r="DW137" s="179"/>
      <c r="DX137" s="179"/>
      <c r="DY137" s="179"/>
      <c r="DZ137" s="179"/>
      <c r="EA137" s="179"/>
      <c r="EB137" s="179"/>
      <c r="EC137" s="179"/>
      <c r="ED137" s="179"/>
      <c r="EE137" s="179"/>
      <c r="EF137" s="179"/>
      <c r="EG137" s="179"/>
      <c r="EH137" s="179"/>
      <c r="EI137" s="179"/>
      <c r="EJ137" s="179"/>
      <c r="EK137" s="179"/>
      <c r="EL137" s="179"/>
      <c r="EM137" s="179"/>
      <c r="EN137" s="179"/>
      <c r="EO137" s="179"/>
      <c r="EP137" s="179"/>
      <c r="EQ137" s="179"/>
      <c r="ER137" s="179"/>
    </row>
    <row r="138" spans="1:151" ht="15" customHeight="1"/>
    <row r="139" spans="1:151" ht="15" customHeight="1"/>
    <row r="140" spans="1:151" ht="15" customHeight="1"/>
    <row r="141" spans="1:151" ht="15" customHeight="1"/>
    <row r="142" spans="1:151" ht="15" customHeight="1"/>
    <row r="143" spans="1:151" ht="15" customHeight="1"/>
    <row r="144" spans="1:151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spans="1:151" ht="15" customHeight="1"/>
    <row r="162" spans="1:151" ht="15" customHeight="1"/>
    <row r="163" spans="1:151" ht="15" customHeight="1"/>
    <row r="164" spans="1:151" ht="15" customHeight="1"/>
    <row r="165" spans="1:151" ht="15" customHeight="1"/>
    <row r="166" spans="1:151" ht="15" customHeight="1"/>
    <row r="167" spans="1:151" ht="15" customHeight="1"/>
    <row r="168" spans="1:151" ht="15" customHeight="1"/>
    <row r="169" spans="1:151" ht="15" customHeight="1"/>
    <row r="170" spans="1:151" ht="15" customHeight="1">
      <c r="A170" s="38" t="s">
        <v>86</v>
      </c>
    </row>
    <row r="171" spans="1:151">
      <c r="A171" s="38" t="s">
        <v>86</v>
      </c>
    </row>
    <row r="172" spans="1:151" s="36" customFormat="1">
      <c r="A172" s="35" t="s">
        <v>87</v>
      </c>
    </row>
    <row r="173" spans="1:151" s="46" customFormat="1" ht="28.5" customHeight="1">
      <c r="A173" s="42" t="s">
        <v>0</v>
      </c>
      <c r="B173" s="59" t="s">
        <v>88</v>
      </c>
      <c r="C173" s="59" t="s">
        <v>89</v>
      </c>
      <c r="D173" s="59" t="s">
        <v>90</v>
      </c>
      <c r="E173" s="59" t="s">
        <v>91</v>
      </c>
      <c r="F173" s="59" t="s">
        <v>92</v>
      </c>
      <c r="G173" s="59" t="s">
        <v>93</v>
      </c>
      <c r="H173" s="59" t="s">
        <v>94</v>
      </c>
      <c r="I173" s="59" t="s">
        <v>95</v>
      </c>
      <c r="J173" s="59" t="s">
        <v>96</v>
      </c>
      <c r="K173" s="59" t="s">
        <v>97</v>
      </c>
      <c r="L173" s="59" t="s">
        <v>98</v>
      </c>
      <c r="M173" s="43" t="s">
        <v>99</v>
      </c>
      <c r="N173" s="43" t="s">
        <v>12</v>
      </c>
      <c r="O173" s="43" t="s">
        <v>21</v>
      </c>
      <c r="P173" s="43" t="s">
        <v>21</v>
      </c>
      <c r="Q173" s="43" t="s">
        <v>22</v>
      </c>
      <c r="R173" s="43" t="s">
        <v>23</v>
      </c>
      <c r="S173" s="43" t="s">
        <v>24</v>
      </c>
      <c r="T173" s="43" t="s">
        <v>25</v>
      </c>
      <c r="U173" s="43" t="s">
        <v>26</v>
      </c>
      <c r="V173" s="43" t="s">
        <v>27</v>
      </c>
      <c r="W173" s="43" t="s">
        <v>28</v>
      </c>
      <c r="X173" s="43" t="s">
        <v>29</v>
      </c>
      <c r="Y173" s="43" t="s">
        <v>30</v>
      </c>
      <c r="Z173" s="43" t="s">
        <v>11</v>
      </c>
      <c r="AA173" s="43" t="s">
        <v>13</v>
      </c>
      <c r="AB173" s="43" t="s">
        <v>14</v>
      </c>
      <c r="AC173" s="43" t="s">
        <v>15</v>
      </c>
      <c r="AD173" s="43" t="s">
        <v>16</v>
      </c>
      <c r="AE173" s="43" t="s">
        <v>17</v>
      </c>
      <c r="AF173" s="43" t="s">
        <v>18</v>
      </c>
      <c r="AG173" s="43" t="s">
        <v>19</v>
      </c>
      <c r="AH173" s="43" t="s">
        <v>109</v>
      </c>
      <c r="AI173" s="43" t="s">
        <v>111</v>
      </c>
      <c r="AJ173" s="43" t="s">
        <v>117</v>
      </c>
      <c r="AK173" s="43" t="s">
        <v>118</v>
      </c>
      <c r="AL173" s="43" t="s">
        <v>120</v>
      </c>
      <c r="AM173" s="43" t="s">
        <v>123</v>
      </c>
      <c r="AN173" s="43" t="s">
        <v>130</v>
      </c>
      <c r="AO173" s="43" t="s">
        <v>134</v>
      </c>
      <c r="AP173" s="43" t="s">
        <v>142</v>
      </c>
      <c r="AQ173" s="43" t="s">
        <v>143</v>
      </c>
      <c r="AR173" s="43" t="s">
        <v>148</v>
      </c>
      <c r="AS173" s="43" t="s">
        <v>153</v>
      </c>
      <c r="AT173" s="43" t="s">
        <v>154</v>
      </c>
      <c r="AU173" s="43" t="s">
        <v>156</v>
      </c>
      <c r="AV173" s="43" t="s">
        <v>157</v>
      </c>
      <c r="AW173" s="43" t="s">
        <v>159</v>
      </c>
      <c r="AX173" s="43" t="s">
        <v>163</v>
      </c>
      <c r="AY173" s="43" t="s">
        <v>166</v>
      </c>
      <c r="AZ173" s="43" t="s">
        <v>169</v>
      </c>
      <c r="BA173" s="43" t="s">
        <v>177</v>
      </c>
      <c r="BB173" s="43" t="s">
        <v>182</v>
      </c>
      <c r="BC173" s="43" t="s">
        <v>186</v>
      </c>
      <c r="BD173" s="43" t="s">
        <v>189</v>
      </c>
      <c r="BE173" s="43" t="s">
        <v>190</v>
      </c>
      <c r="BF173" s="43" t="s">
        <v>195</v>
      </c>
      <c r="BG173" s="43" t="s">
        <v>197</v>
      </c>
      <c r="BH173" s="43" t="s">
        <v>199</v>
      </c>
      <c r="BI173" s="168" t="str">
        <f>BI43</f>
        <v>Dec'20</v>
      </c>
      <c r="BJ173" s="168" t="str">
        <f>BJ43</f>
        <v>Jan'21</v>
      </c>
      <c r="BK173" s="168" t="str">
        <f>BK43</f>
        <v>Feb'21</v>
      </c>
      <c r="BL173" s="168" t="str">
        <f>BL43</f>
        <v>Mar'21</v>
      </c>
      <c r="BM173" s="168" t="str">
        <f>BM43</f>
        <v>Apr'21</v>
      </c>
      <c r="BN173" s="168" t="str">
        <f t="shared" ref="BN173:BW173" si="50">BN43</f>
        <v>May'21</v>
      </c>
      <c r="BO173" s="168" t="str">
        <f t="shared" si="50"/>
        <v>Jun'21</v>
      </c>
      <c r="BP173" s="168" t="str">
        <f t="shared" si="50"/>
        <v>Jul'21</v>
      </c>
      <c r="BQ173" s="168" t="str">
        <f t="shared" si="50"/>
        <v>Aug'21</v>
      </c>
      <c r="BR173" s="168" t="str">
        <f t="shared" si="50"/>
        <v>Sep'21</v>
      </c>
      <c r="BS173" s="168" t="str">
        <f t="shared" si="50"/>
        <v>Oct'21</v>
      </c>
      <c r="BT173" s="168" t="str">
        <f t="shared" si="50"/>
        <v>Nov'21</v>
      </c>
      <c r="BU173" s="168" t="str">
        <f t="shared" si="50"/>
        <v>Dec'21</v>
      </c>
      <c r="BV173" s="168" t="str">
        <f t="shared" si="50"/>
        <v>Jan'22</v>
      </c>
      <c r="BW173" s="233" t="str">
        <f t="shared" si="50"/>
        <v>Feb'22</v>
      </c>
      <c r="BX173" s="168" t="str">
        <f t="shared" ref="BX173:CB173" si="51">BX43</f>
        <v>Mar'22</v>
      </c>
      <c r="BY173" s="168" t="str">
        <f t="shared" si="51"/>
        <v>Apr'22</v>
      </c>
      <c r="BZ173" s="168" t="str">
        <f t="shared" si="51"/>
        <v>May'22</v>
      </c>
      <c r="CA173" s="168" t="str">
        <f t="shared" si="51"/>
        <v>Jun'22</v>
      </c>
      <c r="CB173" s="168" t="str">
        <f t="shared" si="51"/>
        <v>Jul'22</v>
      </c>
      <c r="CC173" s="168" t="str">
        <f t="shared" ref="CC173:CD173" si="52">CC43</f>
        <v>Aug'22</v>
      </c>
      <c r="CD173" s="168" t="str">
        <f t="shared" si="52"/>
        <v>Sep'22</v>
      </c>
      <c r="CE173" s="168" t="s">
        <v>264</v>
      </c>
      <c r="CF173" s="168" t="s">
        <v>265</v>
      </c>
      <c r="CG173" s="168" t="s">
        <v>266</v>
      </c>
      <c r="CH173" s="168" t="s">
        <v>267</v>
      </c>
      <c r="CI173" s="168" t="s">
        <v>270</v>
      </c>
      <c r="CJ173" s="168" t="s">
        <v>272</v>
      </c>
      <c r="CK173" s="168" t="s">
        <v>276</v>
      </c>
      <c r="CL173" s="168" t="s">
        <v>277</v>
      </c>
      <c r="CM173" s="168" t="s">
        <v>279</v>
      </c>
      <c r="CN173" s="168" t="s">
        <v>281</v>
      </c>
      <c r="CO173" s="168" t="s">
        <v>282</v>
      </c>
      <c r="CP173" s="168" t="s">
        <v>288</v>
      </c>
      <c r="CQ173" s="168" t="s">
        <v>289</v>
      </c>
      <c r="CR173" s="168" t="s">
        <v>292</v>
      </c>
      <c r="CS173" s="168" t="s">
        <v>294</v>
      </c>
      <c r="CT173" s="168" t="s">
        <v>297</v>
      </c>
      <c r="CU173" s="168" t="s">
        <v>301</v>
      </c>
      <c r="CV173" s="168" t="s">
        <v>303</v>
      </c>
      <c r="CW173" s="168" t="s">
        <v>308</v>
      </c>
      <c r="CX173" s="168" t="s">
        <v>310</v>
      </c>
      <c r="CY173" s="168" t="s">
        <v>311</v>
      </c>
      <c r="CZ173" s="168" t="s">
        <v>313</v>
      </c>
      <c r="DA173" s="168" t="s">
        <v>319</v>
      </c>
      <c r="DB173" s="168" t="s">
        <v>322</v>
      </c>
      <c r="DC173" s="168" t="s">
        <v>325</v>
      </c>
      <c r="DD173" s="168" t="s">
        <v>330</v>
      </c>
      <c r="DE173" s="168" t="s">
        <v>332</v>
      </c>
      <c r="DF173" s="168" t="s">
        <v>336</v>
      </c>
      <c r="DG173" s="168" t="s">
        <v>339</v>
      </c>
      <c r="DH173" s="168" t="s">
        <v>349</v>
      </c>
      <c r="DI173" s="168" t="s">
        <v>350</v>
      </c>
      <c r="DJ173" s="168" t="s">
        <v>351</v>
      </c>
      <c r="DK173" s="168" t="s">
        <v>357</v>
      </c>
      <c r="DL173" s="168" t="s">
        <v>360</v>
      </c>
      <c r="DM173" s="44" t="str">
        <f>DM43</f>
        <v>Aug'25</v>
      </c>
      <c r="DN173" s="45">
        <v>1</v>
      </c>
      <c r="DO173" s="45">
        <v>2</v>
      </c>
      <c r="DP173" s="45">
        <v>3</v>
      </c>
      <c r="DQ173" s="45">
        <v>4</v>
      </c>
      <c r="DR173" s="45">
        <v>5</v>
      </c>
      <c r="DS173" s="45">
        <v>6</v>
      </c>
      <c r="DT173" s="45">
        <v>7</v>
      </c>
      <c r="DU173" s="45">
        <v>8</v>
      </c>
      <c r="DV173" s="45">
        <v>9</v>
      </c>
      <c r="DW173" s="45">
        <v>10</v>
      </c>
      <c r="DX173" s="45">
        <v>11</v>
      </c>
      <c r="DY173" s="45">
        <v>12</v>
      </c>
      <c r="DZ173" s="45">
        <v>13</v>
      </c>
      <c r="EA173" s="45">
        <v>14</v>
      </c>
      <c r="EB173" s="45">
        <v>15</v>
      </c>
      <c r="EC173" s="45">
        <v>16</v>
      </c>
      <c r="ED173" s="45">
        <v>17</v>
      </c>
      <c r="EE173" s="45">
        <v>18</v>
      </c>
      <c r="EF173" s="45">
        <v>19</v>
      </c>
      <c r="EG173" s="45">
        <v>20</v>
      </c>
      <c r="EH173" s="45">
        <v>21</v>
      </c>
      <c r="EI173" s="45">
        <v>22</v>
      </c>
      <c r="EJ173" s="45">
        <v>23</v>
      </c>
      <c r="EK173" s="45">
        <v>24</v>
      </c>
      <c r="EL173" s="45">
        <v>25</v>
      </c>
      <c r="EM173" s="45">
        <v>26</v>
      </c>
      <c r="EN173" s="45">
        <v>27</v>
      </c>
      <c r="EO173" s="45">
        <v>28</v>
      </c>
      <c r="EP173" s="45">
        <v>29</v>
      </c>
      <c r="EQ173" s="45">
        <v>30</v>
      </c>
      <c r="ER173" s="45">
        <v>31</v>
      </c>
    </row>
    <row r="174" spans="1:151" s="46" customFormat="1" ht="36" customHeight="1">
      <c r="A174" s="47" t="s">
        <v>1</v>
      </c>
      <c r="B174" s="48">
        <v>2828776</v>
      </c>
      <c r="C174" s="48">
        <v>2189164</v>
      </c>
      <c r="D174" s="48">
        <v>3057948</v>
      </c>
      <c r="E174" s="48">
        <f>E44</f>
        <v>2944509</v>
      </c>
      <c r="F174" s="48">
        <f t="shared" ref="F174:T174" si="53">F44</f>
        <v>3092869</v>
      </c>
      <c r="G174" s="48">
        <f t="shared" si="53"/>
        <v>3249330</v>
      </c>
      <c r="H174" s="48">
        <f t="shared" si="53"/>
        <v>3329964</v>
      </c>
      <c r="I174" s="48">
        <f t="shared" si="53"/>
        <v>3766604</v>
      </c>
      <c r="J174" s="48">
        <f t="shared" si="53"/>
        <v>3663615</v>
      </c>
      <c r="K174" s="48">
        <f t="shared" si="53"/>
        <v>3535946</v>
      </c>
      <c r="L174" s="48">
        <f t="shared" si="53"/>
        <v>3519889</v>
      </c>
      <c r="M174" s="48">
        <f t="shared" si="53"/>
        <v>3465363</v>
      </c>
      <c r="N174" s="48">
        <f t="shared" si="53"/>
        <v>3192766</v>
      </c>
      <c r="O174" s="48">
        <f t="shared" si="53"/>
        <v>3325150</v>
      </c>
      <c r="P174" s="48">
        <f t="shared" si="53"/>
        <v>3656839</v>
      </c>
      <c r="Q174" s="48">
        <f t="shared" si="53"/>
        <v>3317064</v>
      </c>
      <c r="R174" s="48">
        <f t="shared" si="53"/>
        <v>3830625</v>
      </c>
      <c r="S174" s="48">
        <f t="shared" si="53"/>
        <v>3310904</v>
      </c>
      <c r="T174" s="48">
        <f t="shared" si="53"/>
        <v>2778515</v>
      </c>
      <c r="U174" s="48">
        <f t="shared" ref="U174:AE174" si="54">U44</f>
        <v>3363364</v>
      </c>
      <c r="V174" s="48">
        <f t="shared" si="54"/>
        <v>3318952</v>
      </c>
      <c r="W174" s="48">
        <f t="shared" si="54"/>
        <v>3524524</v>
      </c>
      <c r="X174" s="48">
        <f t="shared" si="54"/>
        <v>2902386</v>
      </c>
      <c r="Y174" s="48">
        <f t="shared" si="54"/>
        <v>3160850</v>
      </c>
      <c r="Z174" s="48">
        <f t="shared" si="54"/>
        <v>3473191</v>
      </c>
      <c r="AA174" s="48">
        <f t="shared" si="54"/>
        <v>2964028</v>
      </c>
      <c r="AB174" s="48">
        <f t="shared" si="54"/>
        <v>3256897</v>
      </c>
      <c r="AC174" s="48">
        <f t="shared" si="54"/>
        <v>2991681</v>
      </c>
      <c r="AD174" s="48">
        <f t="shared" si="54"/>
        <v>2898970</v>
      </c>
      <c r="AE174" s="48">
        <f t="shared" si="54"/>
        <v>2899762</v>
      </c>
      <c r="AF174" s="48">
        <f t="shared" ref="AF174:AT174" si="55">AF44</f>
        <v>3160850</v>
      </c>
      <c r="AG174" s="48">
        <f t="shared" si="55"/>
        <v>3162514</v>
      </c>
      <c r="AH174" s="48">
        <f t="shared" si="55"/>
        <v>3338103</v>
      </c>
      <c r="AI174" s="48">
        <f t="shared" si="55"/>
        <v>3073587</v>
      </c>
      <c r="AJ174" s="48">
        <f t="shared" si="55"/>
        <v>3117180</v>
      </c>
      <c r="AK174" s="48">
        <f t="shared" si="55"/>
        <v>2607668</v>
      </c>
      <c r="AL174" s="48">
        <f t="shared" si="55"/>
        <v>2122524</v>
      </c>
      <c r="AM174" s="48">
        <f t="shared" si="55"/>
        <v>1622778</v>
      </c>
      <c r="AN174" s="48">
        <f t="shared" si="55"/>
        <v>1864445</v>
      </c>
      <c r="AO174" s="48">
        <f t="shared" si="55"/>
        <v>1838669</v>
      </c>
      <c r="AP174" s="48">
        <v>2354144</v>
      </c>
      <c r="AQ174" s="48">
        <f t="shared" si="55"/>
        <v>2253941</v>
      </c>
      <c r="AR174" s="48">
        <f t="shared" si="55"/>
        <v>0</v>
      </c>
      <c r="AS174" s="48">
        <f t="shared" si="55"/>
        <v>0</v>
      </c>
      <c r="AT174" s="48">
        <f t="shared" si="55"/>
        <v>0</v>
      </c>
      <c r="AU174" s="48">
        <v>2538649</v>
      </c>
      <c r="AV174" s="48">
        <v>2538649</v>
      </c>
      <c r="AW174" s="48">
        <v>2517912</v>
      </c>
      <c r="AX174" s="48">
        <v>2573587</v>
      </c>
      <c r="AY174" s="48">
        <v>2793592</v>
      </c>
      <c r="AZ174" s="48">
        <v>2724930</v>
      </c>
      <c r="BA174" s="48">
        <v>2419775</v>
      </c>
      <c r="BB174" s="48">
        <v>2031886</v>
      </c>
      <c r="BC174" s="48">
        <v>2498318</v>
      </c>
      <c r="BD174" s="48">
        <v>2483955.6</v>
      </c>
      <c r="BE174" s="48">
        <v>2503297.4</v>
      </c>
      <c r="BF174" s="48">
        <v>2675184</v>
      </c>
      <c r="BG174" s="48">
        <v>2667910</v>
      </c>
      <c r="BH174" s="48">
        <v>2792829</v>
      </c>
      <c r="BI174" s="74">
        <v>2475535</v>
      </c>
      <c r="BJ174" s="74">
        <v>2690262</v>
      </c>
      <c r="BK174" s="49">
        <v>2657982</v>
      </c>
      <c r="BL174" s="49">
        <v>3182968</v>
      </c>
      <c r="BM174" s="49">
        <v>2942752</v>
      </c>
      <c r="BN174" s="49">
        <v>3105753</v>
      </c>
      <c r="BO174" s="49">
        <v>3418676</v>
      </c>
      <c r="BP174" s="49">
        <v>3488904</v>
      </c>
      <c r="BQ174" s="49">
        <v>3296651</v>
      </c>
      <c r="BR174" s="49">
        <v>3550470</v>
      </c>
      <c r="BS174" s="49">
        <v>3903189</v>
      </c>
      <c r="BT174" s="49">
        <v>4076996</v>
      </c>
      <c r="BU174" s="49">
        <v>3624300</v>
      </c>
      <c r="BV174" s="49">
        <v>3747279</v>
      </c>
      <c r="BW174" s="234">
        <v>3519578</v>
      </c>
      <c r="BX174" s="49">
        <v>3701801</v>
      </c>
      <c r="BY174" s="49">
        <v>3103718</v>
      </c>
      <c r="BZ174" s="49">
        <v>2777812</v>
      </c>
      <c r="CA174" s="49">
        <v>2254941</v>
      </c>
      <c r="CB174" s="49">
        <v>2023337</v>
      </c>
      <c r="CC174" s="49">
        <v>1733115</v>
      </c>
      <c r="CD174" s="49">
        <v>1737236</v>
      </c>
      <c r="CE174" s="49">
        <v>1533739</v>
      </c>
      <c r="CF174" s="49">
        <v>873593</v>
      </c>
      <c r="CG174" s="49">
        <v>1048871</v>
      </c>
      <c r="CH174" s="49">
        <v>1085833</v>
      </c>
      <c r="CI174" s="49">
        <v>1319720</v>
      </c>
      <c r="CJ174" s="49">
        <v>1482323</v>
      </c>
      <c r="CK174" s="49">
        <v>1378211</v>
      </c>
      <c r="CL174" s="49">
        <v>1365206</v>
      </c>
      <c r="CM174" s="49">
        <v>1193199</v>
      </c>
      <c r="CN174" s="49">
        <v>1010852</v>
      </c>
      <c r="CO174" s="49">
        <v>1229043</v>
      </c>
      <c r="CP174" s="49">
        <v>1273232</v>
      </c>
      <c r="CQ174" s="49">
        <v>1997332</v>
      </c>
      <c r="CR174" s="49">
        <v>2404440</v>
      </c>
      <c r="CS174" s="49">
        <v>2810730</v>
      </c>
      <c r="CT174" s="49">
        <v>1706383</v>
      </c>
      <c r="CU174" s="49">
        <v>2527453</v>
      </c>
      <c r="CV174" s="49">
        <v>2853030</v>
      </c>
      <c r="CW174" s="49">
        <v>2952892</v>
      </c>
      <c r="CX174" s="49">
        <v>3558522</v>
      </c>
      <c r="CY174" s="49">
        <v>3305833</v>
      </c>
      <c r="CZ174" s="49">
        <v>3910037</v>
      </c>
      <c r="DA174" s="49">
        <v>3472547</v>
      </c>
      <c r="DB174" s="49">
        <v>2983001</v>
      </c>
      <c r="DC174" s="49">
        <v>3117226</v>
      </c>
      <c r="DD174" s="49">
        <v>3184471</v>
      </c>
      <c r="DE174" s="49">
        <v>3328248</v>
      </c>
      <c r="DF174" s="49">
        <v>3397759</v>
      </c>
      <c r="DG174" s="49">
        <v>3107218</v>
      </c>
      <c r="DH174" s="49">
        <v>3219980</v>
      </c>
      <c r="DI174" s="49">
        <v>2720353</v>
      </c>
      <c r="DJ174" s="49">
        <v>3334353</v>
      </c>
      <c r="DK174" s="49">
        <v>3282440</v>
      </c>
      <c r="DL174" s="49">
        <v>3289771</v>
      </c>
      <c r="DM174" s="50">
        <f>SUM(DN174:EQ174)</f>
        <v>2754233</v>
      </c>
      <c r="DN174" s="192">
        <f>DN44</f>
        <v>229562</v>
      </c>
      <c r="DO174" s="65">
        <f t="shared" ref="DO174:ER174" si="56">DO44</f>
        <v>113129</v>
      </c>
      <c r="DP174" s="65">
        <f t="shared" si="56"/>
        <v>-263</v>
      </c>
      <c r="DQ174" s="65">
        <f t="shared" si="56"/>
        <v>160146</v>
      </c>
      <c r="DR174" s="65">
        <f t="shared" si="56"/>
        <v>134374</v>
      </c>
      <c r="DS174" s="65">
        <f t="shared" si="56"/>
        <v>124576</v>
      </c>
      <c r="DT174" s="65">
        <f t="shared" si="56"/>
        <v>122910</v>
      </c>
      <c r="DU174" s="65">
        <f t="shared" si="56"/>
        <v>129226</v>
      </c>
      <c r="DV174" s="65">
        <f t="shared" si="56"/>
        <v>125945</v>
      </c>
      <c r="DW174" s="65">
        <f t="shared" si="56"/>
        <v>0</v>
      </c>
      <c r="DX174" s="65">
        <f t="shared" si="56"/>
        <v>188059</v>
      </c>
      <c r="DY174" s="65">
        <f t="shared" si="56"/>
        <v>106822</v>
      </c>
      <c r="DZ174" s="65">
        <f t="shared" si="56"/>
        <v>117796</v>
      </c>
      <c r="EA174" s="65">
        <f t="shared" si="56"/>
        <v>112914</v>
      </c>
      <c r="EB174" s="65">
        <f t="shared" si="56"/>
        <v>128189</v>
      </c>
      <c r="EC174" s="65">
        <f t="shared" si="56"/>
        <v>123189</v>
      </c>
      <c r="ED174" s="65">
        <f t="shared" si="56"/>
        <v>238</v>
      </c>
      <c r="EE174" s="65">
        <f t="shared" si="56"/>
        <v>193604</v>
      </c>
      <c r="EF174" s="65">
        <f t="shared" si="56"/>
        <v>130422</v>
      </c>
      <c r="EG174" s="65">
        <f t="shared" si="56"/>
        <v>124112</v>
      </c>
      <c r="EH174" s="65">
        <f t="shared" si="56"/>
        <v>137173</v>
      </c>
      <c r="EI174" s="65">
        <f t="shared" si="56"/>
        <v>125733</v>
      </c>
      <c r="EJ174" s="65">
        <f t="shared" si="56"/>
        <v>126377</v>
      </c>
      <c r="EK174" s="65">
        <f t="shared" si="56"/>
        <v>0</v>
      </c>
      <c r="EL174" s="65">
        <f t="shared" si="56"/>
        <v>0</v>
      </c>
      <c r="EM174" s="65">
        <f t="shared" si="56"/>
        <v>0</v>
      </c>
      <c r="EN174" s="65">
        <f t="shared" si="56"/>
        <v>0</v>
      </c>
      <c r="EO174" s="65">
        <f t="shared" si="56"/>
        <v>0</v>
      </c>
      <c r="EP174" s="65">
        <f t="shared" si="56"/>
        <v>0</v>
      </c>
      <c r="EQ174" s="65">
        <f t="shared" si="56"/>
        <v>0</v>
      </c>
      <c r="ER174" s="65">
        <f t="shared" si="56"/>
        <v>0</v>
      </c>
    </row>
    <row r="175" spans="1:151" s="46" customFormat="1" ht="36" customHeight="1">
      <c r="A175" s="47" t="s">
        <v>102</v>
      </c>
      <c r="B175" s="48">
        <f t="shared" ref="B175:T175" si="57">B50</f>
        <v>1</v>
      </c>
      <c r="C175" s="48">
        <f t="shared" si="57"/>
        <v>7</v>
      </c>
      <c r="D175" s="48">
        <f t="shared" si="57"/>
        <v>0</v>
      </c>
      <c r="E175" s="48">
        <f t="shared" si="57"/>
        <v>12</v>
      </c>
      <c r="F175" s="48">
        <f t="shared" si="57"/>
        <v>16</v>
      </c>
      <c r="G175" s="48">
        <f t="shared" si="57"/>
        <v>3</v>
      </c>
      <c r="H175" s="48">
        <f t="shared" si="57"/>
        <v>2</v>
      </c>
      <c r="I175" s="48">
        <f t="shared" si="57"/>
        <v>2</v>
      </c>
      <c r="J175" s="48">
        <f t="shared" si="57"/>
        <v>23</v>
      </c>
      <c r="K175" s="48">
        <f t="shared" si="57"/>
        <v>17</v>
      </c>
      <c r="L175" s="48">
        <f t="shared" si="57"/>
        <v>21</v>
      </c>
      <c r="M175" s="48">
        <f t="shared" si="57"/>
        <v>2</v>
      </c>
      <c r="N175" s="48">
        <f t="shared" si="57"/>
        <v>13</v>
      </c>
      <c r="O175" s="48">
        <f t="shared" si="57"/>
        <v>3</v>
      </c>
      <c r="P175" s="48">
        <f t="shared" si="57"/>
        <v>2</v>
      </c>
      <c r="Q175" s="48">
        <f t="shared" si="57"/>
        <v>7</v>
      </c>
      <c r="R175" s="48">
        <f t="shared" si="57"/>
        <v>2</v>
      </c>
      <c r="S175" s="48">
        <f t="shared" si="57"/>
        <v>4</v>
      </c>
      <c r="T175" s="48">
        <f t="shared" si="57"/>
        <v>5</v>
      </c>
      <c r="U175" s="48">
        <f t="shared" ref="U175:AE175" si="58">U50</f>
        <v>2</v>
      </c>
      <c r="V175" s="48">
        <f t="shared" si="58"/>
        <v>0</v>
      </c>
      <c r="W175" s="48">
        <f t="shared" si="58"/>
        <v>0</v>
      </c>
      <c r="X175" s="48">
        <f t="shared" si="58"/>
        <v>0</v>
      </c>
      <c r="Y175" s="48">
        <f t="shared" si="58"/>
        <v>36</v>
      </c>
      <c r="Z175" s="48">
        <f t="shared" si="58"/>
        <v>12</v>
      </c>
      <c r="AA175" s="48">
        <f t="shared" si="58"/>
        <v>10</v>
      </c>
      <c r="AB175" s="48">
        <f t="shared" si="58"/>
        <v>1</v>
      </c>
      <c r="AC175" s="48">
        <f t="shared" si="58"/>
        <v>0</v>
      </c>
      <c r="AD175" s="48">
        <f t="shared" si="58"/>
        <v>0</v>
      </c>
      <c r="AE175" s="48">
        <f t="shared" si="58"/>
        <v>0</v>
      </c>
      <c r="AF175" s="48">
        <f t="shared" ref="AF175:AY175" si="59">AF50</f>
        <v>0</v>
      </c>
      <c r="AG175" s="48">
        <f t="shared" si="59"/>
        <v>0</v>
      </c>
      <c r="AH175" s="48">
        <f t="shared" si="59"/>
        <v>0</v>
      </c>
      <c r="AI175" s="48">
        <f t="shared" si="59"/>
        <v>0</v>
      </c>
      <c r="AJ175" s="48">
        <f t="shared" si="59"/>
        <v>0</v>
      </c>
      <c r="AK175" s="48">
        <f t="shared" si="59"/>
        <v>0</v>
      </c>
      <c r="AL175" s="48">
        <f t="shared" si="59"/>
        <v>0</v>
      </c>
      <c r="AM175" s="48">
        <f t="shared" si="59"/>
        <v>0</v>
      </c>
      <c r="AN175" s="48">
        <f t="shared" si="59"/>
        <v>0</v>
      </c>
      <c r="AO175" s="48">
        <f t="shared" si="59"/>
        <v>0</v>
      </c>
      <c r="AP175" s="48">
        <v>0</v>
      </c>
      <c r="AQ175" s="48">
        <f t="shared" si="59"/>
        <v>25</v>
      </c>
      <c r="AR175" s="48">
        <f t="shared" si="59"/>
        <v>0</v>
      </c>
      <c r="AS175" s="48">
        <f t="shared" si="59"/>
        <v>0</v>
      </c>
      <c r="AT175" s="48">
        <f t="shared" si="59"/>
        <v>0</v>
      </c>
      <c r="AU175" s="48">
        <f t="shared" si="59"/>
        <v>0</v>
      </c>
      <c r="AV175" s="48">
        <f t="shared" si="59"/>
        <v>0</v>
      </c>
      <c r="AW175" s="48">
        <f t="shared" si="59"/>
        <v>0</v>
      </c>
      <c r="AX175" s="48">
        <f t="shared" si="59"/>
        <v>0</v>
      </c>
      <c r="AY175" s="48">
        <f t="shared" si="59"/>
        <v>0</v>
      </c>
      <c r="AZ175" s="48">
        <v>0</v>
      </c>
      <c r="BA175" s="48">
        <v>0</v>
      </c>
      <c r="BB175" s="48">
        <v>0</v>
      </c>
      <c r="BC175" s="48">
        <v>0</v>
      </c>
      <c r="BD175" s="48">
        <v>0</v>
      </c>
      <c r="BE175" s="48">
        <v>1</v>
      </c>
      <c r="BF175" s="48">
        <v>0</v>
      </c>
      <c r="BG175" s="48">
        <v>1</v>
      </c>
      <c r="BH175" s="48">
        <v>0</v>
      </c>
      <c r="BI175" s="74">
        <v>0</v>
      </c>
      <c r="BJ175" s="74">
        <v>0</v>
      </c>
      <c r="BK175" s="49">
        <v>0</v>
      </c>
      <c r="BL175" s="49">
        <v>0</v>
      </c>
      <c r="BM175" s="49">
        <v>7</v>
      </c>
      <c r="BN175" s="49">
        <v>0</v>
      </c>
      <c r="BO175" s="49">
        <v>0</v>
      </c>
      <c r="BP175" s="49">
        <v>0</v>
      </c>
      <c r="BQ175" s="49">
        <v>14</v>
      </c>
      <c r="BR175" s="49">
        <v>8</v>
      </c>
      <c r="BS175" s="49">
        <v>0</v>
      </c>
      <c r="BT175" s="49">
        <v>0</v>
      </c>
      <c r="BU175" s="49">
        <v>0</v>
      </c>
      <c r="BV175" s="49">
        <v>0</v>
      </c>
      <c r="BW175" s="234">
        <v>0</v>
      </c>
      <c r="BX175" s="49">
        <v>1</v>
      </c>
      <c r="BY175" s="49">
        <v>1</v>
      </c>
      <c r="BZ175" s="49">
        <v>0</v>
      </c>
      <c r="CA175" s="49">
        <v>0</v>
      </c>
      <c r="CB175" s="49">
        <v>0</v>
      </c>
      <c r="CC175" s="49">
        <v>0</v>
      </c>
      <c r="CD175" s="49">
        <v>0</v>
      </c>
      <c r="CE175" s="49">
        <v>0</v>
      </c>
      <c r="CF175" s="49">
        <v>0</v>
      </c>
      <c r="CG175" s="49">
        <v>0</v>
      </c>
      <c r="CH175" s="49">
        <v>0</v>
      </c>
      <c r="CI175" s="49">
        <v>0</v>
      </c>
      <c r="CJ175" s="49">
        <v>1</v>
      </c>
      <c r="CK175" s="49">
        <v>0</v>
      </c>
      <c r="CL175" s="49">
        <v>0</v>
      </c>
      <c r="CM175" s="49">
        <v>1</v>
      </c>
      <c r="CN175" s="49">
        <v>0</v>
      </c>
      <c r="CO175" s="49">
        <v>0</v>
      </c>
      <c r="CP175" s="49">
        <v>0</v>
      </c>
      <c r="CQ175" s="49">
        <v>0</v>
      </c>
      <c r="CR175" s="49">
        <v>0</v>
      </c>
      <c r="CS175" s="49">
        <v>0</v>
      </c>
      <c r="CT175" s="49">
        <v>0</v>
      </c>
      <c r="CU175" s="49">
        <v>0</v>
      </c>
      <c r="CV175" s="49">
        <v>7</v>
      </c>
      <c r="CW175" s="49">
        <v>0</v>
      </c>
      <c r="CX175" s="49">
        <v>0</v>
      </c>
      <c r="CY175" s="49">
        <v>0</v>
      </c>
      <c r="CZ175" s="49">
        <v>0</v>
      </c>
      <c r="DA175" s="49">
        <v>0</v>
      </c>
      <c r="DB175" s="49">
        <v>0</v>
      </c>
      <c r="DC175" s="49">
        <v>0</v>
      </c>
      <c r="DD175" s="49">
        <v>0</v>
      </c>
      <c r="DE175" s="49">
        <v>0</v>
      </c>
      <c r="DF175" s="49">
        <v>0</v>
      </c>
      <c r="DG175" s="49">
        <v>0</v>
      </c>
      <c r="DH175" s="49">
        <v>0</v>
      </c>
      <c r="DI175" s="49">
        <v>0</v>
      </c>
      <c r="DJ175" s="49">
        <v>0</v>
      </c>
      <c r="DK175" s="49">
        <v>0</v>
      </c>
      <c r="DL175" s="49">
        <v>0</v>
      </c>
      <c r="DM175" s="50">
        <f>SUM(DN175:EQ175)</f>
        <v>0</v>
      </c>
      <c r="DN175" s="65">
        <f>DN50</f>
        <v>0</v>
      </c>
      <c r="DO175" s="65">
        <f t="shared" ref="DO175:ER175" si="60">DO50</f>
        <v>0</v>
      </c>
      <c r="DP175" s="65">
        <f t="shared" si="60"/>
        <v>0</v>
      </c>
      <c r="DQ175" s="65">
        <f t="shared" si="60"/>
        <v>0</v>
      </c>
      <c r="DR175" s="65">
        <f t="shared" si="60"/>
        <v>0</v>
      </c>
      <c r="DS175" s="65">
        <f t="shared" si="60"/>
        <v>0</v>
      </c>
      <c r="DT175" s="65">
        <f t="shared" si="60"/>
        <v>0</v>
      </c>
      <c r="DU175" s="65">
        <f t="shared" si="60"/>
        <v>0</v>
      </c>
      <c r="DV175" s="65">
        <f t="shared" si="60"/>
        <v>0</v>
      </c>
      <c r="DW175" s="65">
        <f t="shared" si="60"/>
        <v>0</v>
      </c>
      <c r="DX175" s="65">
        <f t="shared" si="60"/>
        <v>0</v>
      </c>
      <c r="DY175" s="65">
        <f t="shared" si="60"/>
        <v>0</v>
      </c>
      <c r="DZ175" s="65">
        <f t="shared" si="60"/>
        <v>0</v>
      </c>
      <c r="EA175" s="65">
        <f t="shared" si="60"/>
        <v>0</v>
      </c>
      <c r="EB175" s="65">
        <f t="shared" si="60"/>
        <v>0</v>
      </c>
      <c r="EC175" s="65">
        <f t="shared" si="60"/>
        <v>0</v>
      </c>
      <c r="ED175" s="65">
        <f t="shared" si="60"/>
        <v>0</v>
      </c>
      <c r="EE175" s="65">
        <f t="shared" si="60"/>
        <v>0</v>
      </c>
      <c r="EF175" s="65">
        <f t="shared" si="60"/>
        <v>0</v>
      </c>
      <c r="EG175" s="65">
        <f t="shared" si="60"/>
        <v>0</v>
      </c>
      <c r="EH175" s="65">
        <f t="shared" si="60"/>
        <v>0</v>
      </c>
      <c r="EI175" s="65">
        <f t="shared" si="60"/>
        <v>0</v>
      </c>
      <c r="EJ175" s="65">
        <f t="shared" si="60"/>
        <v>0</v>
      </c>
      <c r="EK175" s="65">
        <f t="shared" si="60"/>
        <v>0</v>
      </c>
      <c r="EL175" s="65">
        <f t="shared" si="60"/>
        <v>0</v>
      </c>
      <c r="EM175" s="65">
        <f t="shared" si="60"/>
        <v>0</v>
      </c>
      <c r="EN175" s="65">
        <f t="shared" si="60"/>
        <v>0</v>
      </c>
      <c r="EO175" s="65">
        <f t="shared" si="60"/>
        <v>0</v>
      </c>
      <c r="EP175" s="65">
        <f t="shared" si="60"/>
        <v>0</v>
      </c>
      <c r="EQ175" s="65">
        <f t="shared" si="60"/>
        <v>0</v>
      </c>
      <c r="ER175" s="65">
        <f t="shared" si="60"/>
        <v>0</v>
      </c>
    </row>
    <row r="176" spans="1:151" s="46" customFormat="1" ht="36" customHeight="1">
      <c r="A176" s="47" t="s">
        <v>4</v>
      </c>
      <c r="B176" s="52">
        <f t="shared" ref="B176:T176" si="61">B175/B174</f>
        <v>3.5350978656493128E-7</v>
      </c>
      <c r="C176" s="52">
        <f t="shared" si="61"/>
        <v>3.1975676559636463E-6</v>
      </c>
      <c r="D176" s="52">
        <f t="shared" si="61"/>
        <v>0</v>
      </c>
      <c r="E176" s="52">
        <f t="shared" si="61"/>
        <v>4.0753823472775934E-6</v>
      </c>
      <c r="F176" s="52">
        <f t="shared" si="61"/>
        <v>5.1731903291086691E-6</v>
      </c>
      <c r="G176" s="52">
        <f t="shared" si="61"/>
        <v>9.2326725817322336E-7</v>
      </c>
      <c r="H176" s="52">
        <f t="shared" si="61"/>
        <v>6.0060709365026171E-7</v>
      </c>
      <c r="I176" s="52">
        <f t="shared" si="61"/>
        <v>5.3098228536899549E-7</v>
      </c>
      <c r="J176" s="52">
        <f t="shared" si="61"/>
        <v>6.2779522411607115E-6</v>
      </c>
      <c r="K176" s="52">
        <f t="shared" si="61"/>
        <v>4.8077657294540135E-6</v>
      </c>
      <c r="L176" s="52">
        <f t="shared" si="61"/>
        <v>5.9660972263613996E-6</v>
      </c>
      <c r="M176" s="52">
        <f t="shared" si="61"/>
        <v>5.7714011490282551E-7</v>
      </c>
      <c r="N176" s="52">
        <f t="shared" si="61"/>
        <v>4.0717045972050565E-6</v>
      </c>
      <c r="O176" s="52">
        <f t="shared" si="61"/>
        <v>9.0221493767198469E-7</v>
      </c>
      <c r="P176" s="52">
        <f t="shared" si="61"/>
        <v>5.4692044139761139E-7</v>
      </c>
      <c r="Q176" s="52">
        <f t="shared" si="61"/>
        <v>2.1102999520057498E-6</v>
      </c>
      <c r="R176" s="52">
        <f t="shared" si="61"/>
        <v>5.2210801109479526E-7</v>
      </c>
      <c r="S176" s="52">
        <f t="shared" si="61"/>
        <v>1.2081292601658037E-6</v>
      </c>
      <c r="T176" s="52">
        <f t="shared" si="61"/>
        <v>1.7995224067532476E-6</v>
      </c>
      <c r="U176" s="52">
        <f t="shared" ref="U176:AE176" si="62">U175/U174</f>
        <v>5.9464274458548054E-7</v>
      </c>
      <c r="V176" s="52">
        <f t="shared" si="62"/>
        <v>0</v>
      </c>
      <c r="W176" s="52">
        <f t="shared" si="62"/>
        <v>0</v>
      </c>
      <c r="X176" s="52">
        <f t="shared" si="62"/>
        <v>0</v>
      </c>
      <c r="Y176" s="52">
        <f t="shared" si="62"/>
        <v>1.138934147460335E-5</v>
      </c>
      <c r="Z176" s="52">
        <f t="shared" si="62"/>
        <v>3.4550360173108823E-6</v>
      </c>
      <c r="AA176" s="52">
        <f t="shared" si="62"/>
        <v>3.3737872921578339E-6</v>
      </c>
      <c r="AB176" s="52">
        <f t="shared" si="62"/>
        <v>3.0704072004733341E-7</v>
      </c>
      <c r="AC176" s="52">
        <f t="shared" si="62"/>
        <v>0</v>
      </c>
      <c r="AD176" s="52">
        <f t="shared" si="62"/>
        <v>0</v>
      </c>
      <c r="AE176" s="52">
        <f t="shared" si="62"/>
        <v>0</v>
      </c>
      <c r="AF176" s="52">
        <f t="shared" ref="AF176:AY176" si="63">AF175/AF174</f>
        <v>0</v>
      </c>
      <c r="AG176" s="52">
        <f t="shared" si="63"/>
        <v>0</v>
      </c>
      <c r="AH176" s="52">
        <f t="shared" si="63"/>
        <v>0</v>
      </c>
      <c r="AI176" s="52">
        <f t="shared" si="63"/>
        <v>0</v>
      </c>
      <c r="AJ176" s="52">
        <f t="shared" si="63"/>
        <v>0</v>
      </c>
      <c r="AK176" s="52">
        <f t="shared" si="63"/>
        <v>0</v>
      </c>
      <c r="AL176" s="52">
        <f t="shared" si="63"/>
        <v>0</v>
      </c>
      <c r="AM176" s="52">
        <f t="shared" si="63"/>
        <v>0</v>
      </c>
      <c r="AN176" s="52">
        <f t="shared" si="63"/>
        <v>0</v>
      </c>
      <c r="AO176" s="52">
        <f t="shared" si="63"/>
        <v>0</v>
      </c>
      <c r="AP176" s="52">
        <v>0</v>
      </c>
      <c r="AQ176" s="52">
        <f t="shared" si="63"/>
        <v>1.109168341141139E-5</v>
      </c>
      <c r="AR176" s="52" t="e">
        <f t="shared" si="63"/>
        <v>#DIV/0!</v>
      </c>
      <c r="AS176" s="52" t="e">
        <f t="shared" si="63"/>
        <v>#DIV/0!</v>
      </c>
      <c r="AT176" s="52" t="e">
        <f t="shared" si="63"/>
        <v>#DIV/0!</v>
      </c>
      <c r="AU176" s="52">
        <f t="shared" si="63"/>
        <v>0</v>
      </c>
      <c r="AV176" s="52">
        <f t="shared" si="63"/>
        <v>0</v>
      </c>
      <c r="AW176" s="52">
        <f t="shared" si="63"/>
        <v>0</v>
      </c>
      <c r="AX176" s="52">
        <f t="shared" si="63"/>
        <v>0</v>
      </c>
      <c r="AY176" s="52">
        <f t="shared" si="63"/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3.9947311094558721E-7</v>
      </c>
      <c r="BF176" s="52">
        <v>0</v>
      </c>
      <c r="BG176" s="52">
        <v>3.7482523773290702E-7</v>
      </c>
      <c r="BH176" s="52">
        <v>0</v>
      </c>
      <c r="BI176" s="167">
        <v>0</v>
      </c>
      <c r="BJ176" s="167">
        <f>BJ175/BJ174</f>
        <v>0</v>
      </c>
      <c r="BK176" s="167">
        <f>BK175/BK174</f>
        <v>0</v>
      </c>
      <c r="BL176" s="167">
        <v>0</v>
      </c>
      <c r="BM176" s="167">
        <f t="shared" ref="BM176:BW176" si="64">BM175/BM174</f>
        <v>2.3787257641826428E-6</v>
      </c>
      <c r="BN176" s="167">
        <f t="shared" si="64"/>
        <v>0</v>
      </c>
      <c r="BO176" s="167">
        <f t="shared" si="64"/>
        <v>0</v>
      </c>
      <c r="BP176" s="167">
        <f t="shared" si="64"/>
        <v>0</v>
      </c>
      <c r="BQ176" s="167">
        <f t="shared" si="64"/>
        <v>4.2467340340242268E-6</v>
      </c>
      <c r="BR176" s="167">
        <f t="shared" si="64"/>
        <v>2.2532228127543676E-6</v>
      </c>
      <c r="BS176" s="167">
        <f t="shared" si="64"/>
        <v>0</v>
      </c>
      <c r="BT176" s="167">
        <f t="shared" si="64"/>
        <v>0</v>
      </c>
      <c r="BU176" s="167">
        <f t="shared" si="64"/>
        <v>0</v>
      </c>
      <c r="BV176" s="167">
        <f t="shared" si="64"/>
        <v>0</v>
      </c>
      <c r="BW176" s="236">
        <f t="shared" si="64"/>
        <v>0</v>
      </c>
      <c r="BX176" s="167">
        <f t="shared" ref="BX176:DN176" si="65">BX175/BX174</f>
        <v>2.7013877839462468E-7</v>
      </c>
      <c r="BY176" s="167">
        <f t="shared" si="65"/>
        <v>3.2219421996457153E-7</v>
      </c>
      <c r="BZ176" s="167">
        <f t="shared" si="65"/>
        <v>0</v>
      </c>
      <c r="CA176" s="167">
        <f t="shared" si="65"/>
        <v>0</v>
      </c>
      <c r="CB176" s="167">
        <f t="shared" ref="CB176:CD176" si="66">CB175/CB174</f>
        <v>0</v>
      </c>
      <c r="CC176" s="167">
        <f t="shared" si="66"/>
        <v>0</v>
      </c>
      <c r="CD176" s="167">
        <f t="shared" si="66"/>
        <v>0</v>
      </c>
      <c r="CE176" s="167">
        <v>0</v>
      </c>
      <c r="CF176" s="167">
        <v>0</v>
      </c>
      <c r="CG176" s="167">
        <v>0</v>
      </c>
      <c r="CH176" s="167">
        <v>0</v>
      </c>
      <c r="CI176" s="167">
        <v>0</v>
      </c>
      <c r="CJ176" s="167">
        <v>6.746168007917303E-7</v>
      </c>
      <c r="CK176" s="167">
        <v>0</v>
      </c>
      <c r="CL176" s="167">
        <v>0</v>
      </c>
      <c r="CM176" s="167">
        <v>8.3808316969759442E-7</v>
      </c>
      <c r="CN176" s="167">
        <v>0</v>
      </c>
      <c r="CO176" s="167">
        <v>0</v>
      </c>
      <c r="CP176" s="167">
        <v>0</v>
      </c>
      <c r="CQ176" s="167">
        <v>0</v>
      </c>
      <c r="CR176" s="167">
        <v>0</v>
      </c>
      <c r="CS176" s="167">
        <v>0</v>
      </c>
      <c r="CT176" s="167">
        <v>0</v>
      </c>
      <c r="CU176" s="167">
        <v>0</v>
      </c>
      <c r="CV176" s="167">
        <v>2.4535318591111904E-6</v>
      </c>
      <c r="CW176" s="167">
        <v>0</v>
      </c>
      <c r="CX176" s="167">
        <v>0</v>
      </c>
      <c r="CY176" s="167">
        <v>0</v>
      </c>
      <c r="CZ176" s="167">
        <v>0</v>
      </c>
      <c r="DA176" s="167">
        <v>0</v>
      </c>
      <c r="DB176" s="167">
        <v>0</v>
      </c>
      <c r="DC176" s="167">
        <v>0</v>
      </c>
      <c r="DD176" s="167">
        <v>0</v>
      </c>
      <c r="DE176" s="167">
        <v>0</v>
      </c>
      <c r="DF176" s="167">
        <v>0</v>
      </c>
      <c r="DG176" s="167">
        <v>0</v>
      </c>
      <c r="DH176" s="167">
        <v>0</v>
      </c>
      <c r="DI176" s="167">
        <v>0</v>
      </c>
      <c r="DJ176" s="167">
        <v>0</v>
      </c>
      <c r="DK176" s="167">
        <v>0</v>
      </c>
      <c r="DL176" s="167">
        <v>0</v>
      </c>
      <c r="DM176" s="53">
        <f t="shared" si="65"/>
        <v>0</v>
      </c>
      <c r="DN176" s="61">
        <f t="shared" si="65"/>
        <v>0</v>
      </c>
      <c r="DO176" s="61">
        <f t="shared" ref="DO176:ER176" si="67">DO175/DO174</f>
        <v>0</v>
      </c>
      <c r="DP176" s="61">
        <f t="shared" si="67"/>
        <v>0</v>
      </c>
      <c r="DQ176" s="61">
        <f t="shared" si="67"/>
        <v>0</v>
      </c>
      <c r="DR176" s="61">
        <f t="shared" si="67"/>
        <v>0</v>
      </c>
      <c r="DS176" s="61">
        <f t="shared" si="67"/>
        <v>0</v>
      </c>
      <c r="DT176" s="61">
        <f t="shared" si="67"/>
        <v>0</v>
      </c>
      <c r="DU176" s="61">
        <f t="shared" si="67"/>
        <v>0</v>
      </c>
      <c r="DV176" s="61">
        <f t="shared" si="67"/>
        <v>0</v>
      </c>
      <c r="DW176" s="61" t="e">
        <f t="shared" si="67"/>
        <v>#DIV/0!</v>
      </c>
      <c r="DX176" s="61">
        <f t="shared" si="67"/>
        <v>0</v>
      </c>
      <c r="DY176" s="61">
        <f t="shared" si="67"/>
        <v>0</v>
      </c>
      <c r="DZ176" s="61">
        <f t="shared" si="67"/>
        <v>0</v>
      </c>
      <c r="EA176" s="61">
        <f t="shared" si="67"/>
        <v>0</v>
      </c>
      <c r="EB176" s="61">
        <f t="shared" si="67"/>
        <v>0</v>
      </c>
      <c r="EC176" s="61">
        <f t="shared" si="67"/>
        <v>0</v>
      </c>
      <c r="ED176" s="61">
        <f t="shared" si="67"/>
        <v>0</v>
      </c>
      <c r="EE176" s="61">
        <f t="shared" si="67"/>
        <v>0</v>
      </c>
      <c r="EF176" s="61">
        <f t="shared" si="67"/>
        <v>0</v>
      </c>
      <c r="EG176" s="61">
        <f t="shared" si="67"/>
        <v>0</v>
      </c>
      <c r="EH176" s="61">
        <f t="shared" si="67"/>
        <v>0</v>
      </c>
      <c r="EI176" s="61">
        <f t="shared" si="67"/>
        <v>0</v>
      </c>
      <c r="EJ176" s="61">
        <f t="shared" si="67"/>
        <v>0</v>
      </c>
      <c r="EK176" s="61" t="e">
        <f t="shared" si="67"/>
        <v>#DIV/0!</v>
      </c>
      <c r="EL176" s="61" t="e">
        <f t="shared" si="67"/>
        <v>#DIV/0!</v>
      </c>
      <c r="EM176" s="61" t="e">
        <f t="shared" si="67"/>
        <v>#DIV/0!</v>
      </c>
      <c r="EN176" s="61" t="e">
        <f t="shared" si="67"/>
        <v>#DIV/0!</v>
      </c>
      <c r="EO176" s="61" t="e">
        <f t="shared" si="67"/>
        <v>#DIV/0!</v>
      </c>
      <c r="EP176" s="61" t="e">
        <f t="shared" si="67"/>
        <v>#DIV/0!</v>
      </c>
      <c r="EQ176" s="61" t="e">
        <f t="shared" si="67"/>
        <v>#DIV/0!</v>
      </c>
      <c r="ER176" s="61" t="e">
        <f t="shared" si="67"/>
        <v>#DIV/0!</v>
      </c>
      <c r="ES176" s="62"/>
      <c r="ET176" s="63"/>
      <c r="EU176" s="63"/>
    </row>
    <row r="177" spans="1:148" s="46" customFormat="1" ht="21" customHeight="1">
      <c r="A177" s="55" t="s">
        <v>58</v>
      </c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64"/>
      <c r="BN177" s="64"/>
      <c r="BO177" s="64"/>
      <c r="BP177" s="64"/>
      <c r="BQ177" s="64"/>
      <c r="BR177" s="64"/>
      <c r="BS177" s="64"/>
      <c r="BT177" s="64"/>
      <c r="BU177" s="64"/>
      <c r="BV177" s="64"/>
      <c r="BW177" s="64"/>
      <c r="BX177" s="64"/>
      <c r="BY177" s="64"/>
      <c r="BZ177" s="64"/>
      <c r="CA177" s="64"/>
      <c r="CB177" s="64"/>
      <c r="CC177" s="64"/>
      <c r="CD177" s="64"/>
      <c r="CE177" s="64"/>
      <c r="CF177" s="64"/>
      <c r="CG177" s="64"/>
      <c r="CH177" s="64"/>
      <c r="CI177" s="64"/>
      <c r="CJ177" s="64"/>
      <c r="CK177" s="64"/>
      <c r="CL177" s="64"/>
      <c r="CM177" s="64"/>
      <c r="CN177" s="64"/>
      <c r="CO177" s="64"/>
      <c r="CP177" s="64"/>
      <c r="CQ177" s="64"/>
      <c r="CR177" s="64"/>
      <c r="CS177" s="64"/>
      <c r="CT177" s="64"/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  <c r="DE177" s="64"/>
      <c r="DF177" s="64"/>
      <c r="DG177" s="64"/>
      <c r="DH177" s="64"/>
      <c r="DI177" s="64"/>
      <c r="DJ177" s="64"/>
      <c r="DK177" s="64"/>
      <c r="DL177" s="64"/>
      <c r="DM177" s="64"/>
      <c r="DN177" s="57"/>
      <c r="DO177" s="57"/>
      <c r="DP177" s="57"/>
      <c r="DQ177" s="57"/>
      <c r="DR177" s="57"/>
      <c r="DS177" s="57"/>
      <c r="DT177" s="57"/>
      <c r="DU177" s="57"/>
      <c r="DV177" s="57"/>
      <c r="DW177" s="57"/>
      <c r="DX177" s="57"/>
      <c r="DY177" s="57"/>
      <c r="DZ177" s="57"/>
      <c r="EA177" s="57"/>
      <c r="EB177" s="57"/>
      <c r="EC177" s="57"/>
      <c r="ED177" s="57"/>
      <c r="EE177" s="57"/>
      <c r="EF177" s="57"/>
      <c r="EG177" s="57"/>
      <c r="EH177" s="57"/>
      <c r="EI177" s="57"/>
      <c r="EJ177" s="57"/>
      <c r="EK177" s="57"/>
      <c r="EL177" s="57"/>
      <c r="EM177" s="57"/>
      <c r="EN177" s="57"/>
      <c r="EO177" s="57"/>
      <c r="EP177" s="57"/>
      <c r="EQ177" s="57"/>
      <c r="ER177" s="57"/>
    </row>
    <row r="178" spans="1:148">
      <c r="A178" s="179" t="s">
        <v>214</v>
      </c>
      <c r="AL178" s="180">
        <v>2E-3</v>
      </c>
      <c r="AM178" s="180">
        <v>2E-3</v>
      </c>
      <c r="AN178" s="180">
        <v>2E-3</v>
      </c>
      <c r="AO178" s="180">
        <v>2E-3</v>
      </c>
      <c r="AP178" s="180">
        <v>2E-3</v>
      </c>
      <c r="AQ178" s="180">
        <v>2E-3</v>
      </c>
      <c r="AR178" s="180">
        <v>2E-3</v>
      </c>
      <c r="AS178" s="180">
        <v>2E-3</v>
      </c>
      <c r="AT178" s="180">
        <v>2E-3</v>
      </c>
      <c r="AU178" s="180">
        <v>2E-3</v>
      </c>
      <c r="AV178" s="180">
        <v>2E-3</v>
      </c>
      <c r="AW178" s="180">
        <v>2E-3</v>
      </c>
      <c r="AX178" s="180">
        <v>5.0000000000000001E-3</v>
      </c>
      <c r="AY178" s="180">
        <v>5.0000000000000001E-3</v>
      </c>
      <c r="AZ178" s="180">
        <v>5.0000000000000001E-3</v>
      </c>
      <c r="BA178" s="180">
        <v>5.0000000000000001E-3</v>
      </c>
      <c r="BB178" s="180">
        <v>5.0000000000000001E-3</v>
      </c>
      <c r="BC178" s="180">
        <v>5.0000000000000001E-3</v>
      </c>
      <c r="BD178" s="180">
        <v>5.0000000000000001E-3</v>
      </c>
      <c r="BE178" s="180">
        <v>5.0000000000000001E-3</v>
      </c>
      <c r="BF178" s="180">
        <v>5.0000000000000001E-3</v>
      </c>
      <c r="BG178" s="180">
        <v>5.0000000000000001E-3</v>
      </c>
      <c r="BH178" s="180">
        <v>5.0000000000000001E-3</v>
      </c>
      <c r="BI178" s="180">
        <v>5.0000000000000001E-3</v>
      </c>
      <c r="BJ178" s="180">
        <v>2E-3</v>
      </c>
      <c r="BK178" s="180">
        <v>2E-3</v>
      </c>
      <c r="BL178" s="180">
        <v>2E-3</v>
      </c>
      <c r="BM178" s="180">
        <v>2E-3</v>
      </c>
      <c r="BN178" s="180">
        <v>2E-3</v>
      </c>
      <c r="BO178" s="180">
        <v>2E-3</v>
      </c>
      <c r="BP178" s="180">
        <v>2E-3</v>
      </c>
      <c r="BQ178" s="180">
        <v>2E-3</v>
      </c>
      <c r="BR178" s="180">
        <v>2E-3</v>
      </c>
      <c r="BS178" s="180">
        <v>2E-3</v>
      </c>
      <c r="BT178" s="180">
        <v>2E-3</v>
      </c>
      <c r="BU178" s="180">
        <v>2E-3</v>
      </c>
      <c r="BV178" s="180">
        <v>2E-3</v>
      </c>
      <c r="BW178" s="180">
        <v>2E-3</v>
      </c>
      <c r="BX178" s="180">
        <v>2E-3</v>
      </c>
      <c r="BY178" s="180">
        <v>5.0000000000000001E-4</v>
      </c>
      <c r="BZ178" s="180">
        <v>5.0000000000000001E-4</v>
      </c>
      <c r="CA178" s="180">
        <v>5.0000000000000001E-4</v>
      </c>
      <c r="CB178" s="180">
        <v>5.0000000000000001E-4</v>
      </c>
      <c r="CC178" s="180">
        <v>5.0000000000000001E-4</v>
      </c>
      <c r="CD178" s="180">
        <v>5.0000000000000001E-4</v>
      </c>
      <c r="CE178" s="180">
        <v>5.0000000000000001E-4</v>
      </c>
      <c r="CF178" s="180">
        <v>5.0000000000000001E-4</v>
      </c>
      <c r="CG178" s="180">
        <v>5.0000000000000001E-4</v>
      </c>
      <c r="CH178" s="180">
        <v>5.0000000000000001E-4</v>
      </c>
      <c r="CI178" s="180">
        <v>5.0000000000000001E-4</v>
      </c>
      <c r="CJ178" s="180">
        <v>5.0000000000000001E-4</v>
      </c>
      <c r="CK178" s="180">
        <v>5.0000000000000001E-4</v>
      </c>
      <c r="CL178" s="180">
        <v>5.0000000000000001E-4</v>
      </c>
      <c r="CM178" s="180">
        <v>5.0000000000000001E-4</v>
      </c>
      <c r="CN178" s="180">
        <v>5.0000000000000001E-4</v>
      </c>
      <c r="CO178" s="180">
        <v>5.0000000000000001E-4</v>
      </c>
      <c r="CP178" s="180">
        <v>5.0000000000000001E-4</v>
      </c>
      <c r="CQ178" s="180">
        <v>5.0000000000000001E-4</v>
      </c>
      <c r="CR178" s="180">
        <v>5.0000000000000001E-4</v>
      </c>
      <c r="CS178" s="180">
        <v>5.0000000000000001E-4</v>
      </c>
      <c r="CT178" s="180">
        <v>5.0000000000000001E-4</v>
      </c>
      <c r="CU178" s="180">
        <v>5.0000000000000001E-4</v>
      </c>
      <c r="CV178" s="180">
        <v>5.0000000000000001E-4</v>
      </c>
      <c r="CW178" s="180">
        <v>5.0000000000000001E-4</v>
      </c>
      <c r="CX178" s="180">
        <v>5.0000000000000001E-4</v>
      </c>
      <c r="CY178" s="180">
        <v>5.0000000000000001E-4</v>
      </c>
      <c r="CZ178" s="180">
        <v>5.0000000000000001E-4</v>
      </c>
      <c r="DA178" s="180">
        <v>5.0000000000000001E-4</v>
      </c>
      <c r="DB178" s="180">
        <v>5.0000000000000001E-4</v>
      </c>
      <c r="DC178" s="180">
        <v>5.0000000000000001E-4</v>
      </c>
      <c r="DD178" s="180">
        <v>5.0000000000000001E-4</v>
      </c>
      <c r="DE178" s="180">
        <v>5.0000000000000001E-4</v>
      </c>
      <c r="DF178" s="180">
        <v>5.0000000000000001E-4</v>
      </c>
      <c r="DG178" s="180">
        <v>5.0000000000000001E-4</v>
      </c>
      <c r="DH178" s="180">
        <v>5.0000000000000001E-4</v>
      </c>
      <c r="DI178" s="180">
        <v>5.0000000000000001E-4</v>
      </c>
      <c r="DJ178" s="180">
        <v>5.0000000000000001E-4</v>
      </c>
      <c r="DK178" s="180">
        <v>5.0000000000000001E-4</v>
      </c>
      <c r="DL178" s="180">
        <v>5.0000000000000001E-4</v>
      </c>
      <c r="DM178" s="180">
        <v>5.0000000000000001E-4</v>
      </c>
      <c r="DN178" s="180">
        <v>5.0000000000000001E-4</v>
      </c>
      <c r="DO178" s="180">
        <v>5.0000000000000001E-4</v>
      </c>
      <c r="DP178" s="180">
        <v>5.0000000000000001E-4</v>
      </c>
      <c r="DQ178" s="180">
        <v>5.0000000000000001E-4</v>
      </c>
      <c r="DR178" s="180">
        <v>5.0000000000000001E-4</v>
      </c>
      <c r="DS178" s="180">
        <v>5.0000000000000001E-4</v>
      </c>
      <c r="DT178" s="180">
        <v>5.0000000000000001E-4</v>
      </c>
      <c r="DU178" s="180">
        <v>5.0000000000000001E-4</v>
      </c>
      <c r="DV178" s="180">
        <v>5.0000000000000001E-4</v>
      </c>
      <c r="DW178" s="180">
        <v>5.0000000000000001E-4</v>
      </c>
      <c r="DX178" s="180">
        <v>5.0000000000000001E-4</v>
      </c>
      <c r="DY178" s="180">
        <v>5.0000000000000001E-4</v>
      </c>
      <c r="DZ178" s="180">
        <v>5.0000000000000001E-4</v>
      </c>
      <c r="EA178" s="180">
        <v>5.0000000000000001E-4</v>
      </c>
      <c r="EB178" s="180">
        <v>5.0000000000000001E-4</v>
      </c>
      <c r="EC178" s="180">
        <v>5.0000000000000001E-4</v>
      </c>
      <c r="ED178" s="180">
        <v>5.0000000000000001E-4</v>
      </c>
      <c r="EE178" s="180">
        <v>5.0000000000000001E-4</v>
      </c>
      <c r="EF178" s="180">
        <v>5.0000000000000001E-4</v>
      </c>
      <c r="EG178" s="180">
        <v>5.0000000000000001E-4</v>
      </c>
      <c r="EH178" s="180">
        <v>5.0000000000000001E-4</v>
      </c>
      <c r="EI178" s="180">
        <v>5.0000000000000001E-4</v>
      </c>
      <c r="EJ178" s="180">
        <v>5.0000000000000001E-4</v>
      </c>
      <c r="EK178" s="180">
        <v>5.0000000000000001E-4</v>
      </c>
      <c r="EL178" s="180">
        <v>5.0000000000000001E-4</v>
      </c>
      <c r="EM178" s="180">
        <v>5.0000000000000001E-4</v>
      </c>
      <c r="EN178" s="180">
        <v>5.0000000000000001E-4</v>
      </c>
      <c r="EO178" s="180">
        <v>5.0000000000000001E-4</v>
      </c>
      <c r="EP178" s="180">
        <v>5.0000000000000001E-4</v>
      </c>
      <c r="EQ178" s="180">
        <v>5.0000000000000001E-4</v>
      </c>
      <c r="ER178" s="180">
        <v>5.0000000000000001E-4</v>
      </c>
    </row>
    <row r="179" spans="1:148" ht="15" customHeight="1"/>
    <row r="180" spans="1:148" ht="15" customHeight="1"/>
    <row r="181" spans="1:148" ht="15" customHeight="1"/>
    <row r="182" spans="1:148" ht="15" customHeight="1"/>
    <row r="183" spans="1:148" ht="15" customHeight="1"/>
    <row r="184" spans="1:148" ht="15" customHeight="1"/>
    <row r="185" spans="1:148" ht="15" customHeight="1"/>
    <row r="186" spans="1:148" ht="15" customHeight="1"/>
    <row r="187" spans="1:148" ht="15" customHeight="1"/>
    <row r="188" spans="1:148" ht="15" customHeight="1"/>
    <row r="189" spans="1:148" ht="15" customHeight="1"/>
    <row r="190" spans="1:148" ht="15" customHeight="1"/>
    <row r="191" spans="1:148" ht="15" customHeight="1"/>
    <row r="192" spans="1:148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spans="1:151" ht="15" customHeight="1"/>
    <row r="210" spans="1:151" ht="15" customHeight="1"/>
    <row r="211" spans="1:151" ht="15" customHeight="1"/>
    <row r="212" spans="1:151" ht="15" customHeight="1">
      <c r="A212" s="38" t="s">
        <v>86</v>
      </c>
    </row>
    <row r="213" spans="1:151">
      <c r="A213" s="38" t="s">
        <v>86</v>
      </c>
    </row>
    <row r="214" spans="1:151" s="36" customFormat="1">
      <c r="A214" s="35"/>
    </row>
    <row r="215" spans="1:151" s="46" customFormat="1" ht="28.5" customHeight="1">
      <c r="A215" s="42" t="s">
        <v>0</v>
      </c>
      <c r="B215" s="59" t="s">
        <v>88</v>
      </c>
      <c r="C215" s="59" t="s">
        <v>89</v>
      </c>
      <c r="D215" s="59" t="s">
        <v>90</v>
      </c>
      <c r="E215" s="59" t="s">
        <v>91</v>
      </c>
      <c r="F215" s="59" t="s">
        <v>92</v>
      </c>
      <c r="G215" s="59" t="s">
        <v>93</v>
      </c>
      <c r="H215" s="59" t="s">
        <v>94</v>
      </c>
      <c r="I215" s="59" t="s">
        <v>95</v>
      </c>
      <c r="J215" s="59" t="s">
        <v>96</v>
      </c>
      <c r="K215" s="59" t="s">
        <v>97</v>
      </c>
      <c r="L215" s="59" t="s">
        <v>98</v>
      </c>
      <c r="M215" s="43" t="s">
        <v>99</v>
      </c>
      <c r="N215" s="43" t="s">
        <v>12</v>
      </c>
      <c r="O215" s="43" t="s">
        <v>21</v>
      </c>
      <c r="P215" s="43" t="s">
        <v>21</v>
      </c>
      <c r="Q215" s="43" t="s">
        <v>22</v>
      </c>
      <c r="R215" s="43" t="s">
        <v>23</v>
      </c>
      <c r="S215" s="43" t="s">
        <v>24</v>
      </c>
      <c r="T215" s="43" t="s">
        <v>25</v>
      </c>
      <c r="U215" s="43" t="s">
        <v>26</v>
      </c>
      <c r="V215" s="43" t="s">
        <v>27</v>
      </c>
      <c r="W215" s="43" t="s">
        <v>28</v>
      </c>
      <c r="X215" s="43" t="s">
        <v>29</v>
      </c>
      <c r="Y215" s="43" t="s">
        <v>30</v>
      </c>
      <c r="Z215" s="43" t="s">
        <v>11</v>
      </c>
      <c r="AA215" s="43" t="s">
        <v>13</v>
      </c>
      <c r="AB215" s="43" t="s">
        <v>14</v>
      </c>
      <c r="AC215" s="43" t="s">
        <v>15</v>
      </c>
      <c r="AD215" s="43" t="s">
        <v>16</v>
      </c>
      <c r="AE215" s="43" t="s">
        <v>17</v>
      </c>
      <c r="AF215" s="43" t="s">
        <v>18</v>
      </c>
      <c r="AG215" s="43" t="s">
        <v>19</v>
      </c>
      <c r="AH215" s="43" t="s">
        <v>109</v>
      </c>
      <c r="AI215" s="43" t="s">
        <v>111</v>
      </c>
      <c r="AJ215" s="43" t="s">
        <v>117</v>
      </c>
      <c r="AK215" s="43" t="s">
        <v>118</v>
      </c>
      <c r="AL215" s="43" t="s">
        <v>120</v>
      </c>
      <c r="AM215" s="43" t="s">
        <v>123</v>
      </c>
      <c r="AN215" s="43" t="s">
        <v>130</v>
      </c>
      <c r="AO215" s="43" t="s">
        <v>134</v>
      </c>
      <c r="AP215" s="43" t="s">
        <v>142</v>
      </c>
      <c r="AQ215" s="43" t="s">
        <v>143</v>
      </c>
      <c r="AR215" s="43" t="s">
        <v>148</v>
      </c>
      <c r="AS215" s="43" t="s">
        <v>153</v>
      </c>
      <c r="AT215" s="43" t="s">
        <v>154</v>
      </c>
      <c r="AU215" s="43" t="s">
        <v>156</v>
      </c>
      <c r="AV215" s="43" t="s">
        <v>157</v>
      </c>
      <c r="AW215" s="43" t="s">
        <v>159</v>
      </c>
      <c r="AX215" s="43" t="s">
        <v>163</v>
      </c>
      <c r="AY215" s="43" t="s">
        <v>166</v>
      </c>
      <c r="AZ215" s="43" t="s">
        <v>169</v>
      </c>
      <c r="BA215" s="43" t="s">
        <v>177</v>
      </c>
      <c r="BB215" s="43" t="s">
        <v>182</v>
      </c>
      <c r="BC215" s="43" t="s">
        <v>186</v>
      </c>
      <c r="BD215" s="43" t="s">
        <v>189</v>
      </c>
      <c r="BE215" s="43" t="s">
        <v>190</v>
      </c>
      <c r="BF215" s="43" t="s">
        <v>195</v>
      </c>
      <c r="BG215" s="43" t="s">
        <v>197</v>
      </c>
      <c r="BH215" s="43" t="s">
        <v>199</v>
      </c>
      <c r="BI215" s="168" t="str">
        <f>BI43</f>
        <v>Dec'20</v>
      </c>
      <c r="BJ215" s="168" t="s">
        <v>209</v>
      </c>
      <c r="BK215" s="168" t="str">
        <f>BK173</f>
        <v>Feb'21</v>
      </c>
      <c r="BL215" s="168" t="str">
        <f>BL173</f>
        <v>Mar'21</v>
      </c>
      <c r="BM215" s="168" t="str">
        <f>BM173</f>
        <v>Apr'21</v>
      </c>
      <c r="BN215" s="168" t="str">
        <f>BN173</f>
        <v>May'21</v>
      </c>
      <c r="BO215" s="168" t="str">
        <f>BO173</f>
        <v>Jun'21</v>
      </c>
      <c r="BP215" s="168" t="str">
        <f t="shared" ref="BP215:BW215" si="68">BP173</f>
        <v>Jul'21</v>
      </c>
      <c r="BQ215" s="168" t="str">
        <f t="shared" si="68"/>
        <v>Aug'21</v>
      </c>
      <c r="BR215" s="168" t="str">
        <f t="shared" si="68"/>
        <v>Sep'21</v>
      </c>
      <c r="BS215" s="168" t="str">
        <f t="shared" si="68"/>
        <v>Oct'21</v>
      </c>
      <c r="BT215" s="168" t="str">
        <f t="shared" si="68"/>
        <v>Nov'21</v>
      </c>
      <c r="BU215" s="168" t="str">
        <f t="shared" si="68"/>
        <v>Dec'21</v>
      </c>
      <c r="BV215" s="168" t="str">
        <f t="shared" si="68"/>
        <v>Jan'22</v>
      </c>
      <c r="BW215" s="233" t="str">
        <f t="shared" si="68"/>
        <v>Feb'22</v>
      </c>
      <c r="BX215" s="168" t="str">
        <f t="shared" ref="BX215:CB215" si="69">BX173</f>
        <v>Mar'22</v>
      </c>
      <c r="BY215" s="168" t="str">
        <f t="shared" si="69"/>
        <v>Apr'22</v>
      </c>
      <c r="BZ215" s="168" t="str">
        <f t="shared" si="69"/>
        <v>May'22</v>
      </c>
      <c r="CA215" s="168" t="str">
        <f t="shared" si="69"/>
        <v>Jun'22</v>
      </c>
      <c r="CB215" s="168" t="str">
        <f t="shared" si="69"/>
        <v>Jul'22</v>
      </c>
      <c r="CC215" s="168" t="str">
        <f t="shared" ref="CC215:CD215" si="70">CC173</f>
        <v>Aug'22</v>
      </c>
      <c r="CD215" s="168" t="str">
        <f t="shared" si="70"/>
        <v>Sep'22</v>
      </c>
      <c r="CE215" s="168" t="s">
        <v>264</v>
      </c>
      <c r="CF215" s="168" t="s">
        <v>265</v>
      </c>
      <c r="CG215" s="168" t="s">
        <v>266</v>
      </c>
      <c r="CH215" s="168" t="s">
        <v>267</v>
      </c>
      <c r="CI215" s="168" t="s">
        <v>270</v>
      </c>
      <c r="CJ215" s="168" t="s">
        <v>272</v>
      </c>
      <c r="CK215" s="168" t="s">
        <v>276</v>
      </c>
      <c r="CL215" s="168" t="s">
        <v>277</v>
      </c>
      <c r="CM215" s="168" t="s">
        <v>279</v>
      </c>
      <c r="CN215" s="168" t="s">
        <v>281</v>
      </c>
      <c r="CO215" s="168" t="s">
        <v>282</v>
      </c>
      <c r="CP215" s="168" t="s">
        <v>288</v>
      </c>
      <c r="CQ215" s="168" t="s">
        <v>289</v>
      </c>
      <c r="CR215" s="168" t="s">
        <v>292</v>
      </c>
      <c r="CS215" s="168" t="s">
        <v>294</v>
      </c>
      <c r="CT215" s="168" t="s">
        <v>297</v>
      </c>
      <c r="CU215" s="168" t="s">
        <v>301</v>
      </c>
      <c r="CV215" s="168" t="s">
        <v>303</v>
      </c>
      <c r="CW215" s="168" t="s">
        <v>308</v>
      </c>
      <c r="CX215" s="168" t="s">
        <v>310</v>
      </c>
      <c r="CY215" s="168" t="s">
        <v>311</v>
      </c>
      <c r="CZ215" s="168" t="s">
        <v>313</v>
      </c>
      <c r="DA215" s="168" t="s">
        <v>319</v>
      </c>
      <c r="DB215" s="168" t="s">
        <v>322</v>
      </c>
      <c r="DC215" s="168" t="s">
        <v>325</v>
      </c>
      <c r="DD215" s="168" t="s">
        <v>330</v>
      </c>
      <c r="DE215" s="168" t="s">
        <v>332</v>
      </c>
      <c r="DF215" s="168" t="s">
        <v>336</v>
      </c>
      <c r="DG215" s="168" t="s">
        <v>339</v>
      </c>
      <c r="DH215" s="168" t="s">
        <v>349</v>
      </c>
      <c r="DI215" s="168" t="s">
        <v>350</v>
      </c>
      <c r="DJ215" s="168" t="s">
        <v>351</v>
      </c>
      <c r="DK215" s="168" t="s">
        <v>357</v>
      </c>
      <c r="DL215" s="168" t="s">
        <v>360</v>
      </c>
      <c r="DM215" s="44" t="str">
        <f>DM173</f>
        <v>Aug'25</v>
      </c>
      <c r="DN215" s="45">
        <v>1</v>
      </c>
      <c r="DO215" s="45">
        <v>2</v>
      </c>
      <c r="DP215" s="45">
        <v>3</v>
      </c>
      <c r="DQ215" s="45">
        <v>4</v>
      </c>
      <c r="DR215" s="45">
        <v>5</v>
      </c>
      <c r="DS215" s="45">
        <v>6</v>
      </c>
      <c r="DT215" s="45">
        <v>7</v>
      </c>
      <c r="DU215" s="45">
        <v>8</v>
      </c>
      <c r="DV215" s="45">
        <v>9</v>
      </c>
      <c r="DW215" s="45">
        <v>10</v>
      </c>
      <c r="DX215" s="45">
        <v>11</v>
      </c>
      <c r="DY215" s="45">
        <v>12</v>
      </c>
      <c r="DZ215" s="45">
        <v>13</v>
      </c>
      <c r="EA215" s="45">
        <v>14</v>
      </c>
      <c r="EB215" s="45">
        <v>15</v>
      </c>
      <c r="EC215" s="45">
        <v>16</v>
      </c>
      <c r="ED215" s="45">
        <v>17</v>
      </c>
      <c r="EE215" s="45">
        <v>18</v>
      </c>
      <c r="EF215" s="45">
        <v>19</v>
      </c>
      <c r="EG215" s="45">
        <v>20</v>
      </c>
      <c r="EH215" s="45">
        <v>21</v>
      </c>
      <c r="EI215" s="45">
        <v>22</v>
      </c>
      <c r="EJ215" s="45">
        <v>23</v>
      </c>
      <c r="EK215" s="45">
        <v>24</v>
      </c>
      <c r="EL215" s="45">
        <v>25</v>
      </c>
      <c r="EM215" s="45">
        <v>26</v>
      </c>
      <c r="EN215" s="45">
        <v>27</v>
      </c>
      <c r="EO215" s="45">
        <v>28</v>
      </c>
      <c r="EP215" s="45">
        <v>29</v>
      </c>
      <c r="EQ215" s="45">
        <v>30</v>
      </c>
      <c r="ER215" s="45">
        <v>31</v>
      </c>
    </row>
    <row r="216" spans="1:151" s="46" customFormat="1" ht="36" customHeight="1">
      <c r="A216" s="47" t="s">
        <v>1</v>
      </c>
      <c r="B216" s="48">
        <v>2828776</v>
      </c>
      <c r="C216" s="48">
        <v>2189164</v>
      </c>
      <c r="D216" s="48">
        <v>3057948</v>
      </c>
      <c r="E216" s="48">
        <f>E44</f>
        <v>2944509</v>
      </c>
      <c r="F216" s="48">
        <f t="shared" ref="F216:T216" si="71">F44</f>
        <v>3092869</v>
      </c>
      <c r="G216" s="48">
        <f t="shared" si="71"/>
        <v>3249330</v>
      </c>
      <c r="H216" s="48">
        <f t="shared" si="71"/>
        <v>3329964</v>
      </c>
      <c r="I216" s="48">
        <f t="shared" si="71"/>
        <v>3766604</v>
      </c>
      <c r="J216" s="48">
        <f t="shared" si="71"/>
        <v>3663615</v>
      </c>
      <c r="K216" s="48">
        <f t="shared" si="71"/>
        <v>3535946</v>
      </c>
      <c r="L216" s="48">
        <f t="shared" si="71"/>
        <v>3519889</v>
      </c>
      <c r="M216" s="48">
        <f t="shared" si="71"/>
        <v>3465363</v>
      </c>
      <c r="N216" s="48">
        <f t="shared" si="71"/>
        <v>3192766</v>
      </c>
      <c r="O216" s="48">
        <f t="shared" si="71"/>
        <v>3325150</v>
      </c>
      <c r="P216" s="48">
        <f t="shared" si="71"/>
        <v>3656839</v>
      </c>
      <c r="Q216" s="48">
        <f t="shared" si="71"/>
        <v>3317064</v>
      </c>
      <c r="R216" s="48">
        <f t="shared" si="71"/>
        <v>3830625</v>
      </c>
      <c r="S216" s="48">
        <f t="shared" si="71"/>
        <v>3310904</v>
      </c>
      <c r="T216" s="48">
        <f t="shared" si="71"/>
        <v>2778515</v>
      </c>
      <c r="U216" s="48">
        <f t="shared" ref="U216:AE216" si="72">U44</f>
        <v>3363364</v>
      </c>
      <c r="V216" s="48">
        <f t="shared" si="72"/>
        <v>3318952</v>
      </c>
      <c r="W216" s="48">
        <f t="shared" si="72"/>
        <v>3524524</v>
      </c>
      <c r="X216" s="48">
        <f t="shared" si="72"/>
        <v>2902386</v>
      </c>
      <c r="Y216" s="48">
        <f t="shared" si="72"/>
        <v>3160850</v>
      </c>
      <c r="Z216" s="48">
        <f t="shared" si="72"/>
        <v>3473191</v>
      </c>
      <c r="AA216" s="48">
        <f t="shared" si="72"/>
        <v>2964028</v>
      </c>
      <c r="AB216" s="48">
        <f t="shared" si="72"/>
        <v>3256897</v>
      </c>
      <c r="AC216" s="48">
        <f t="shared" si="72"/>
        <v>2991681</v>
      </c>
      <c r="AD216" s="48">
        <f t="shared" si="72"/>
        <v>2898970</v>
      </c>
      <c r="AE216" s="48">
        <f t="shared" si="72"/>
        <v>2899762</v>
      </c>
      <c r="AF216" s="48">
        <f t="shared" ref="AF216:AT216" si="73">AF44</f>
        <v>3160850</v>
      </c>
      <c r="AG216" s="48">
        <f t="shared" si="73"/>
        <v>3162514</v>
      </c>
      <c r="AH216" s="48">
        <f t="shared" si="73"/>
        <v>3338103</v>
      </c>
      <c r="AI216" s="48">
        <f t="shared" si="73"/>
        <v>3073587</v>
      </c>
      <c r="AJ216" s="48">
        <f t="shared" si="73"/>
        <v>3117180</v>
      </c>
      <c r="AK216" s="48">
        <f t="shared" si="73"/>
        <v>2607668</v>
      </c>
      <c r="AL216" s="48">
        <f t="shared" si="73"/>
        <v>2122524</v>
      </c>
      <c r="AM216" s="48">
        <f t="shared" si="73"/>
        <v>1622778</v>
      </c>
      <c r="AN216" s="48">
        <f t="shared" si="73"/>
        <v>1864445</v>
      </c>
      <c r="AO216" s="48">
        <f t="shared" si="73"/>
        <v>1838669</v>
      </c>
      <c r="AP216" s="48">
        <v>2354144</v>
      </c>
      <c r="AQ216" s="48">
        <f t="shared" si="73"/>
        <v>2253941</v>
      </c>
      <c r="AR216" s="48">
        <f t="shared" si="73"/>
        <v>0</v>
      </c>
      <c r="AS216" s="48">
        <f t="shared" si="73"/>
        <v>0</v>
      </c>
      <c r="AT216" s="48">
        <f t="shared" si="73"/>
        <v>0</v>
      </c>
      <c r="AU216" s="48">
        <v>2538649</v>
      </c>
      <c r="AV216" s="48">
        <v>2538649</v>
      </c>
      <c r="AW216" s="48">
        <v>2517912</v>
      </c>
      <c r="AX216" s="48">
        <v>2573587</v>
      </c>
      <c r="AY216" s="48">
        <v>2793592</v>
      </c>
      <c r="AZ216" s="48">
        <v>2724930</v>
      </c>
      <c r="BA216" s="48">
        <v>2419775</v>
      </c>
      <c r="BB216" s="48">
        <v>2031886</v>
      </c>
      <c r="BC216" s="48">
        <v>2498318</v>
      </c>
      <c r="BD216" s="48">
        <v>2483955.6</v>
      </c>
      <c r="BE216" s="48">
        <v>2503297.4</v>
      </c>
      <c r="BF216" s="48">
        <v>2675184</v>
      </c>
      <c r="BG216" s="48">
        <v>2667910</v>
      </c>
      <c r="BH216" s="48">
        <v>2792829</v>
      </c>
      <c r="BI216" s="74">
        <v>2475535</v>
      </c>
      <c r="BJ216" s="74">
        <v>2690262</v>
      </c>
      <c r="BK216" s="49">
        <v>2657982</v>
      </c>
      <c r="BL216" s="49">
        <v>3182968</v>
      </c>
      <c r="BM216" s="49">
        <v>2942752</v>
      </c>
      <c r="BN216" s="49">
        <v>3105753</v>
      </c>
      <c r="BO216" s="49">
        <v>3418676</v>
      </c>
      <c r="BP216" s="49">
        <v>3488904</v>
      </c>
      <c r="BQ216" s="49">
        <v>3296651</v>
      </c>
      <c r="BR216" s="49">
        <v>3550470</v>
      </c>
      <c r="BS216" s="49">
        <v>3903189</v>
      </c>
      <c r="BT216" s="49">
        <v>4076996</v>
      </c>
      <c r="BU216" s="49">
        <v>3624300</v>
      </c>
      <c r="BV216" s="49">
        <v>3747279</v>
      </c>
      <c r="BW216" s="234">
        <v>3519578</v>
      </c>
      <c r="BX216" s="49">
        <v>3701801</v>
      </c>
      <c r="BY216" s="49">
        <v>3103718</v>
      </c>
      <c r="BZ216" s="49">
        <v>2777812</v>
      </c>
      <c r="CA216" s="49">
        <v>2254941</v>
      </c>
      <c r="CB216" s="49">
        <v>2023337</v>
      </c>
      <c r="CC216" s="49">
        <v>1733115</v>
      </c>
      <c r="CD216" s="49">
        <v>1737236</v>
      </c>
      <c r="CE216" s="49">
        <v>1533739</v>
      </c>
      <c r="CF216" s="49">
        <v>873593</v>
      </c>
      <c r="CG216" s="49">
        <v>1048871</v>
      </c>
      <c r="CH216" s="49">
        <v>1085833</v>
      </c>
      <c r="CI216" s="49">
        <v>1319720</v>
      </c>
      <c r="CJ216" s="49">
        <v>1482323</v>
      </c>
      <c r="CK216" s="49">
        <v>1378211</v>
      </c>
      <c r="CL216" s="49">
        <v>1365206</v>
      </c>
      <c r="CM216" s="49">
        <v>1193199</v>
      </c>
      <c r="CN216" s="49">
        <v>1010852</v>
      </c>
      <c r="CO216" s="49">
        <v>1229043</v>
      </c>
      <c r="CP216" s="49">
        <v>1273232</v>
      </c>
      <c r="CQ216" s="49">
        <v>1997332</v>
      </c>
      <c r="CR216" s="49">
        <v>2404440</v>
      </c>
      <c r="CS216" s="49">
        <v>2810730</v>
      </c>
      <c r="CT216" s="49">
        <v>1706383</v>
      </c>
      <c r="CU216" s="49">
        <v>2527453</v>
      </c>
      <c r="CV216" s="49">
        <v>2853030</v>
      </c>
      <c r="CW216" s="49">
        <v>2952892</v>
      </c>
      <c r="CX216" s="49">
        <v>3558522</v>
      </c>
      <c r="CY216" s="49">
        <v>3305833</v>
      </c>
      <c r="CZ216" s="49">
        <v>3910037</v>
      </c>
      <c r="DA216" s="49">
        <v>3472547</v>
      </c>
      <c r="DB216" s="49">
        <v>2983001</v>
      </c>
      <c r="DC216" s="49">
        <v>3117226</v>
      </c>
      <c r="DD216" s="49">
        <v>3184471</v>
      </c>
      <c r="DE216" s="49">
        <v>3328248</v>
      </c>
      <c r="DF216" s="49">
        <v>3397759</v>
      </c>
      <c r="DG216" s="49">
        <v>3107218</v>
      </c>
      <c r="DH216" s="49">
        <v>3219980</v>
      </c>
      <c r="DI216" s="49">
        <v>2720353</v>
      </c>
      <c r="DJ216" s="49">
        <v>3334353</v>
      </c>
      <c r="DK216" s="49">
        <v>3282440</v>
      </c>
      <c r="DL216" s="49">
        <v>3289771</v>
      </c>
      <c r="DM216" s="50">
        <f>SUM(DN216:EQ216)</f>
        <v>2754233</v>
      </c>
      <c r="DN216" s="65">
        <f>DN44</f>
        <v>229562</v>
      </c>
      <c r="DO216" s="65">
        <f t="shared" ref="DO216:ER216" si="74">DO44</f>
        <v>113129</v>
      </c>
      <c r="DP216" s="65">
        <f t="shared" si="74"/>
        <v>-263</v>
      </c>
      <c r="DQ216" s="65">
        <f t="shared" si="74"/>
        <v>160146</v>
      </c>
      <c r="DR216" s="65">
        <f t="shared" si="74"/>
        <v>134374</v>
      </c>
      <c r="DS216" s="65">
        <f t="shared" si="74"/>
        <v>124576</v>
      </c>
      <c r="DT216" s="65">
        <f t="shared" si="74"/>
        <v>122910</v>
      </c>
      <c r="DU216" s="65">
        <f t="shared" si="74"/>
        <v>129226</v>
      </c>
      <c r="DV216" s="65">
        <f t="shared" si="74"/>
        <v>125945</v>
      </c>
      <c r="DW216" s="65">
        <f t="shared" si="74"/>
        <v>0</v>
      </c>
      <c r="DX216" s="65">
        <f t="shared" si="74"/>
        <v>188059</v>
      </c>
      <c r="DY216" s="65">
        <f t="shared" si="74"/>
        <v>106822</v>
      </c>
      <c r="DZ216" s="65">
        <f t="shared" si="74"/>
        <v>117796</v>
      </c>
      <c r="EA216" s="65">
        <f t="shared" si="74"/>
        <v>112914</v>
      </c>
      <c r="EB216" s="65">
        <f t="shared" si="74"/>
        <v>128189</v>
      </c>
      <c r="EC216" s="65">
        <f t="shared" si="74"/>
        <v>123189</v>
      </c>
      <c r="ED216" s="65">
        <f t="shared" si="74"/>
        <v>238</v>
      </c>
      <c r="EE216" s="65">
        <f t="shared" si="74"/>
        <v>193604</v>
      </c>
      <c r="EF216" s="65">
        <f t="shared" si="74"/>
        <v>130422</v>
      </c>
      <c r="EG216" s="65">
        <f t="shared" si="74"/>
        <v>124112</v>
      </c>
      <c r="EH216" s="65">
        <f t="shared" si="74"/>
        <v>137173</v>
      </c>
      <c r="EI216" s="65">
        <f t="shared" si="74"/>
        <v>125733</v>
      </c>
      <c r="EJ216" s="65">
        <f t="shared" si="74"/>
        <v>126377</v>
      </c>
      <c r="EK216" s="65">
        <f t="shared" si="74"/>
        <v>0</v>
      </c>
      <c r="EL216" s="65">
        <f t="shared" si="74"/>
        <v>0</v>
      </c>
      <c r="EM216" s="65">
        <f t="shared" si="74"/>
        <v>0</v>
      </c>
      <c r="EN216" s="65">
        <f t="shared" si="74"/>
        <v>0</v>
      </c>
      <c r="EO216" s="65">
        <f t="shared" si="74"/>
        <v>0</v>
      </c>
      <c r="EP216" s="65">
        <f t="shared" si="74"/>
        <v>0</v>
      </c>
      <c r="EQ216" s="65">
        <f t="shared" si="74"/>
        <v>0</v>
      </c>
      <c r="ER216" s="65">
        <f t="shared" si="74"/>
        <v>0</v>
      </c>
    </row>
    <row r="217" spans="1:151" s="46" customFormat="1" ht="36" customHeight="1">
      <c r="A217" s="47" t="s">
        <v>104</v>
      </c>
      <c r="B217" s="48">
        <f t="shared" ref="B217:T217" si="75">B51</f>
        <v>459</v>
      </c>
      <c r="C217" s="48">
        <f t="shared" si="75"/>
        <v>633</v>
      </c>
      <c r="D217" s="48">
        <f t="shared" si="75"/>
        <v>742</v>
      </c>
      <c r="E217" s="48">
        <f t="shared" si="75"/>
        <v>810</v>
      </c>
      <c r="F217" s="48">
        <f t="shared" si="75"/>
        <v>511</v>
      </c>
      <c r="G217" s="48">
        <f t="shared" si="75"/>
        <v>553</v>
      </c>
      <c r="H217" s="48">
        <f t="shared" si="75"/>
        <v>330</v>
      </c>
      <c r="I217" s="48">
        <f t="shared" si="75"/>
        <v>349</v>
      </c>
      <c r="J217" s="48">
        <f t="shared" si="75"/>
        <v>550</v>
      </c>
      <c r="K217" s="48">
        <f t="shared" si="75"/>
        <v>649</v>
      </c>
      <c r="L217" s="48">
        <f t="shared" si="75"/>
        <v>729</v>
      </c>
      <c r="M217" s="48">
        <f t="shared" si="75"/>
        <v>542</v>
      </c>
      <c r="N217" s="48">
        <f t="shared" si="75"/>
        <v>954</v>
      </c>
      <c r="O217" s="48">
        <f t="shared" si="75"/>
        <v>833</v>
      </c>
      <c r="P217" s="48">
        <f t="shared" si="75"/>
        <v>685</v>
      </c>
      <c r="Q217" s="48">
        <f t="shared" si="75"/>
        <v>637</v>
      </c>
      <c r="R217" s="48">
        <f t="shared" si="75"/>
        <v>380</v>
      </c>
      <c r="S217" s="48">
        <f t="shared" si="75"/>
        <v>357</v>
      </c>
      <c r="T217" s="48">
        <f t="shared" si="75"/>
        <v>429</v>
      </c>
      <c r="U217" s="48">
        <f t="shared" ref="U217:AE217" si="76">U51</f>
        <v>385</v>
      </c>
      <c r="V217" s="48">
        <f t="shared" si="76"/>
        <v>367</v>
      </c>
      <c r="W217" s="48">
        <f t="shared" si="76"/>
        <v>270</v>
      </c>
      <c r="X217" s="48">
        <f t="shared" si="76"/>
        <v>254</v>
      </c>
      <c r="Y217" s="48">
        <f t="shared" si="76"/>
        <v>316</v>
      </c>
      <c r="Z217" s="48">
        <f t="shared" si="76"/>
        <v>376</v>
      </c>
      <c r="AA217" s="48">
        <f t="shared" si="76"/>
        <v>274</v>
      </c>
      <c r="AB217" s="48">
        <f t="shared" si="76"/>
        <v>523</v>
      </c>
      <c r="AC217" s="48">
        <f t="shared" si="76"/>
        <v>390</v>
      </c>
      <c r="AD217" s="48">
        <f t="shared" si="76"/>
        <v>343</v>
      </c>
      <c r="AE217" s="48">
        <f t="shared" si="76"/>
        <v>371</v>
      </c>
      <c r="AF217" s="48">
        <f t="shared" ref="AF217:AY217" si="77">AF51</f>
        <v>176</v>
      </c>
      <c r="AG217" s="48">
        <f t="shared" si="77"/>
        <v>153</v>
      </c>
      <c r="AH217" s="48">
        <f t="shared" si="77"/>
        <v>162</v>
      </c>
      <c r="AI217" s="48">
        <f t="shared" si="77"/>
        <v>111</v>
      </c>
      <c r="AJ217" s="48">
        <f t="shared" si="77"/>
        <v>137</v>
      </c>
      <c r="AK217" s="48">
        <f t="shared" si="77"/>
        <v>118</v>
      </c>
      <c r="AL217" s="48">
        <f t="shared" si="77"/>
        <v>74</v>
      </c>
      <c r="AM217" s="48">
        <f t="shared" si="77"/>
        <v>79</v>
      </c>
      <c r="AN217" s="48">
        <f t="shared" si="77"/>
        <v>229</v>
      </c>
      <c r="AO217" s="48">
        <f t="shared" si="77"/>
        <v>529</v>
      </c>
      <c r="AP217" s="48">
        <v>240</v>
      </c>
      <c r="AQ217" s="48">
        <f t="shared" si="77"/>
        <v>77</v>
      </c>
      <c r="AR217" s="48">
        <f t="shared" si="77"/>
        <v>72</v>
      </c>
      <c r="AS217" s="48">
        <f t="shared" si="77"/>
        <v>125</v>
      </c>
      <c r="AT217" s="48">
        <f t="shared" si="77"/>
        <v>170</v>
      </c>
      <c r="AU217" s="48">
        <f t="shared" si="77"/>
        <v>135</v>
      </c>
      <c r="AV217" s="48">
        <f t="shared" si="77"/>
        <v>135</v>
      </c>
      <c r="AW217" s="48">
        <f t="shared" si="77"/>
        <v>399</v>
      </c>
      <c r="AX217" s="48">
        <f t="shared" si="77"/>
        <v>155</v>
      </c>
      <c r="AY217" s="48">
        <f t="shared" si="77"/>
        <v>177</v>
      </c>
      <c r="AZ217" s="48">
        <v>148</v>
      </c>
      <c r="BA217" s="48">
        <v>237</v>
      </c>
      <c r="BB217" s="48">
        <v>227</v>
      </c>
      <c r="BC217" s="48">
        <v>261</v>
      </c>
      <c r="BD217" s="48">
        <v>253</v>
      </c>
      <c r="BE217" s="48">
        <v>248</v>
      </c>
      <c r="BF217" s="48">
        <v>296</v>
      </c>
      <c r="BG217" s="48">
        <v>169</v>
      </c>
      <c r="BH217" s="48">
        <v>177</v>
      </c>
      <c r="BI217" s="74">
        <v>103</v>
      </c>
      <c r="BJ217" s="74">
        <v>163</v>
      </c>
      <c r="BK217" s="49">
        <v>179</v>
      </c>
      <c r="BL217" s="49">
        <v>234</v>
      </c>
      <c r="BM217" s="49">
        <v>113</v>
      </c>
      <c r="BN217" s="49">
        <v>179</v>
      </c>
      <c r="BO217" s="49">
        <v>280</v>
      </c>
      <c r="BP217" s="49">
        <v>169</v>
      </c>
      <c r="BQ217" s="49">
        <v>251</v>
      </c>
      <c r="BR217" s="49">
        <v>248</v>
      </c>
      <c r="BS217" s="49">
        <v>140</v>
      </c>
      <c r="BT217" s="49">
        <v>89</v>
      </c>
      <c r="BU217" s="49">
        <v>131</v>
      </c>
      <c r="BV217" s="49">
        <v>116</v>
      </c>
      <c r="BW217" s="234">
        <v>58</v>
      </c>
      <c r="BX217" s="49">
        <v>138</v>
      </c>
      <c r="BY217" s="49">
        <v>128</v>
      </c>
      <c r="BZ217" s="49">
        <v>75</v>
      </c>
      <c r="CA217" s="49">
        <v>69</v>
      </c>
      <c r="CB217" s="49">
        <v>56</v>
      </c>
      <c r="CC217" s="49">
        <v>29</v>
      </c>
      <c r="CD217" s="49">
        <v>40</v>
      </c>
      <c r="CE217" s="49">
        <v>20</v>
      </c>
      <c r="CF217" s="49">
        <v>10</v>
      </c>
      <c r="CG217" s="49">
        <v>8</v>
      </c>
      <c r="CH217" s="49">
        <v>12</v>
      </c>
      <c r="CI217" s="49">
        <v>37</v>
      </c>
      <c r="CJ217" s="49">
        <v>78</v>
      </c>
      <c r="CK217" s="49">
        <v>80</v>
      </c>
      <c r="CL217" s="49">
        <v>46</v>
      </c>
      <c r="CM217" s="49">
        <v>79</v>
      </c>
      <c r="CN217" s="49">
        <v>38</v>
      </c>
      <c r="CO217" s="49">
        <v>40</v>
      </c>
      <c r="CP217" s="49">
        <v>18</v>
      </c>
      <c r="CQ217" s="49">
        <v>61</v>
      </c>
      <c r="CR217" s="49">
        <v>63</v>
      </c>
      <c r="CS217" s="49">
        <v>42</v>
      </c>
      <c r="CT217" s="49">
        <v>24</v>
      </c>
      <c r="CU217" s="49">
        <v>44</v>
      </c>
      <c r="CV217" s="49">
        <v>18</v>
      </c>
      <c r="CW217" s="49">
        <v>39</v>
      </c>
      <c r="CX217" s="49">
        <v>99</v>
      </c>
      <c r="CY217" s="49">
        <v>59</v>
      </c>
      <c r="CZ217" s="49">
        <v>30</v>
      </c>
      <c r="DA217" s="49">
        <v>88</v>
      </c>
      <c r="DB217" s="49">
        <v>63</v>
      </c>
      <c r="DC217" s="49">
        <v>59</v>
      </c>
      <c r="DD217" s="49">
        <v>45</v>
      </c>
      <c r="DE217" s="49">
        <v>65</v>
      </c>
      <c r="DF217" s="49">
        <v>44</v>
      </c>
      <c r="DG217" s="49">
        <v>67</v>
      </c>
      <c r="DH217" s="49">
        <v>102</v>
      </c>
      <c r="DI217" s="49">
        <v>65</v>
      </c>
      <c r="DJ217" s="49">
        <v>72</v>
      </c>
      <c r="DK217" s="49">
        <v>105</v>
      </c>
      <c r="DL217" s="49">
        <v>67</v>
      </c>
      <c r="DM217" s="50">
        <f>SUM(DN217:EQ217)</f>
        <v>188</v>
      </c>
      <c r="DN217" s="65">
        <f>DN51</f>
        <v>13</v>
      </c>
      <c r="DO217" s="65">
        <f t="shared" ref="DO217:ER217" si="78">DO51</f>
        <v>1</v>
      </c>
      <c r="DP217" s="65">
        <f t="shared" si="78"/>
        <v>0</v>
      </c>
      <c r="DQ217" s="65">
        <f t="shared" si="78"/>
        <v>2</v>
      </c>
      <c r="DR217" s="65">
        <f t="shared" si="78"/>
        <v>4</v>
      </c>
      <c r="DS217" s="65">
        <f t="shared" si="78"/>
        <v>11</v>
      </c>
      <c r="DT217" s="65">
        <f t="shared" si="78"/>
        <v>1</v>
      </c>
      <c r="DU217" s="65">
        <f t="shared" si="78"/>
        <v>11</v>
      </c>
      <c r="DV217" s="65">
        <f t="shared" si="78"/>
        <v>6</v>
      </c>
      <c r="DW217" s="65">
        <f t="shared" si="78"/>
        <v>0</v>
      </c>
      <c r="DX217" s="65">
        <f t="shared" si="78"/>
        <v>22</v>
      </c>
      <c r="DY217" s="65">
        <f t="shared" si="78"/>
        <v>2</v>
      </c>
      <c r="DZ217" s="65">
        <f t="shared" si="78"/>
        <v>40</v>
      </c>
      <c r="EA217" s="65">
        <f t="shared" si="78"/>
        <v>25</v>
      </c>
      <c r="EB217" s="65">
        <f t="shared" si="78"/>
        <v>4</v>
      </c>
      <c r="EC217" s="65">
        <f t="shared" si="78"/>
        <v>7</v>
      </c>
      <c r="ED217" s="65">
        <f t="shared" si="78"/>
        <v>0</v>
      </c>
      <c r="EE217" s="65">
        <f t="shared" si="78"/>
        <v>3</v>
      </c>
      <c r="EF217" s="65">
        <f t="shared" si="78"/>
        <v>19</v>
      </c>
      <c r="EG217" s="65">
        <f t="shared" si="78"/>
        <v>1</v>
      </c>
      <c r="EH217" s="65">
        <f t="shared" si="78"/>
        <v>11</v>
      </c>
      <c r="EI217" s="65">
        <f t="shared" si="78"/>
        <v>3</v>
      </c>
      <c r="EJ217" s="65">
        <f t="shared" si="78"/>
        <v>2</v>
      </c>
      <c r="EK217" s="65">
        <f t="shared" si="78"/>
        <v>0</v>
      </c>
      <c r="EL217" s="65">
        <f t="shared" si="78"/>
        <v>0</v>
      </c>
      <c r="EM217" s="65">
        <f t="shared" si="78"/>
        <v>0</v>
      </c>
      <c r="EN217" s="65">
        <f t="shared" si="78"/>
        <v>0</v>
      </c>
      <c r="EO217" s="65">
        <f t="shared" si="78"/>
        <v>0</v>
      </c>
      <c r="EP217" s="65">
        <f t="shared" si="78"/>
        <v>0</v>
      </c>
      <c r="EQ217" s="65">
        <f t="shared" si="78"/>
        <v>0</v>
      </c>
      <c r="ER217" s="65">
        <f t="shared" si="78"/>
        <v>0</v>
      </c>
    </row>
    <row r="218" spans="1:151" s="46" customFormat="1" ht="36" customHeight="1">
      <c r="A218" s="47" t="s">
        <v>4</v>
      </c>
      <c r="B218" s="52">
        <f t="shared" ref="B218:T218" si="79">B217/B216</f>
        <v>1.6226099203330344E-4</v>
      </c>
      <c r="C218" s="52">
        <f t="shared" si="79"/>
        <v>2.8915147517499833E-4</v>
      </c>
      <c r="D218" s="52">
        <f t="shared" si="79"/>
        <v>2.4264637593575823E-4</v>
      </c>
      <c r="E218" s="52">
        <f t="shared" si="79"/>
        <v>2.7508830844123755E-4</v>
      </c>
      <c r="F218" s="52">
        <f t="shared" si="79"/>
        <v>1.6521876613590812E-4</v>
      </c>
      <c r="G218" s="52">
        <f t="shared" si="79"/>
        <v>1.7018893125659752E-4</v>
      </c>
      <c r="H218" s="52">
        <f t="shared" si="79"/>
        <v>9.9100170452293173E-5</v>
      </c>
      <c r="I218" s="52">
        <f t="shared" si="79"/>
        <v>9.265640879688972E-5</v>
      </c>
      <c r="J218" s="52">
        <f t="shared" si="79"/>
        <v>1.5012494489732137E-4</v>
      </c>
      <c r="K218" s="52">
        <f t="shared" si="79"/>
        <v>1.8354352696562675E-4</v>
      </c>
      <c r="L218" s="52">
        <f t="shared" si="79"/>
        <v>2.0710880371511715E-4</v>
      </c>
      <c r="M218" s="52">
        <f t="shared" si="79"/>
        <v>1.564049711386657E-4</v>
      </c>
      <c r="N218" s="52">
        <f t="shared" si="79"/>
        <v>2.9880047582566337E-4</v>
      </c>
      <c r="O218" s="52">
        <f t="shared" si="79"/>
        <v>2.5051501436025445E-4</v>
      </c>
      <c r="P218" s="52">
        <f t="shared" si="79"/>
        <v>1.8732025117868193E-4</v>
      </c>
      <c r="Q218" s="52">
        <f t="shared" si="79"/>
        <v>1.9203729563252323E-4</v>
      </c>
      <c r="R218" s="52">
        <f t="shared" si="79"/>
        <v>9.9200522108011094E-5</v>
      </c>
      <c r="S218" s="52">
        <f t="shared" si="79"/>
        <v>1.0782553646979798E-4</v>
      </c>
      <c r="T218" s="52">
        <f t="shared" si="79"/>
        <v>1.5439902249942864E-4</v>
      </c>
      <c r="U218" s="52">
        <f t="shared" ref="U218:AE218" si="80">U217/U216</f>
        <v>1.1446872833270499E-4</v>
      </c>
      <c r="V218" s="52">
        <f t="shared" si="80"/>
        <v>1.1057707372688729E-4</v>
      </c>
      <c r="W218" s="52">
        <f t="shared" si="80"/>
        <v>7.660608921942367E-5</v>
      </c>
      <c r="X218" s="52">
        <f t="shared" si="80"/>
        <v>8.7514203830917046E-5</v>
      </c>
      <c r="Y218" s="52">
        <f t="shared" si="80"/>
        <v>9.9973108499296082E-5</v>
      </c>
      <c r="Z218" s="52">
        <f t="shared" si="80"/>
        <v>1.0825779520907431E-4</v>
      </c>
      <c r="AA218" s="52">
        <f t="shared" si="80"/>
        <v>9.2441771805124644E-5</v>
      </c>
      <c r="AB218" s="52">
        <f t="shared" si="80"/>
        <v>1.6058229658475536E-4</v>
      </c>
      <c r="AC218" s="52">
        <f t="shared" si="80"/>
        <v>1.3036149241847644E-4</v>
      </c>
      <c r="AD218" s="52">
        <f t="shared" si="80"/>
        <v>1.1831788531788877E-4</v>
      </c>
      <c r="AE218" s="52">
        <f t="shared" si="80"/>
        <v>1.2794153451214273E-4</v>
      </c>
      <c r="AF218" s="52">
        <f t="shared" ref="AF218:AY218" si="81">AF217/AF216</f>
        <v>5.5681224986949716E-5</v>
      </c>
      <c r="AG218" s="52">
        <f t="shared" si="81"/>
        <v>4.8379232471381946E-5</v>
      </c>
      <c r="AH218" s="52">
        <f t="shared" si="81"/>
        <v>4.853055762509425E-5</v>
      </c>
      <c r="AI218" s="52">
        <f t="shared" si="81"/>
        <v>3.6114155870648853E-5</v>
      </c>
      <c r="AJ218" s="52">
        <f t="shared" si="81"/>
        <v>4.3949980431030614E-5</v>
      </c>
      <c r="AK218" s="52">
        <f t="shared" si="81"/>
        <v>4.5251159273343081E-5</v>
      </c>
      <c r="AL218" s="52">
        <f t="shared" si="81"/>
        <v>3.4864152301693647E-5</v>
      </c>
      <c r="AM218" s="52">
        <f t="shared" si="81"/>
        <v>4.8681951567004233E-5</v>
      </c>
      <c r="AN218" s="52">
        <f t="shared" si="81"/>
        <v>1.2282475481979892E-4</v>
      </c>
      <c r="AO218" s="52">
        <f t="shared" si="81"/>
        <v>2.8770811929716548E-4</v>
      </c>
      <c r="AP218" s="52">
        <v>1.019478842415757E-4</v>
      </c>
      <c r="AQ218" s="52">
        <f t="shared" si="81"/>
        <v>3.4162384907147078E-5</v>
      </c>
      <c r="AR218" s="52" t="e">
        <f t="shared" si="81"/>
        <v>#DIV/0!</v>
      </c>
      <c r="AS218" s="52" t="e">
        <f t="shared" si="81"/>
        <v>#DIV/0!</v>
      </c>
      <c r="AT218" s="52" t="e">
        <f t="shared" si="81"/>
        <v>#DIV/0!</v>
      </c>
      <c r="AU218" s="52">
        <f t="shared" si="81"/>
        <v>5.3177891075134845E-5</v>
      </c>
      <c r="AV218" s="52">
        <f t="shared" si="81"/>
        <v>5.3177891075134845E-5</v>
      </c>
      <c r="AW218" s="52">
        <f t="shared" si="81"/>
        <v>1.5846463260034505E-4</v>
      </c>
      <c r="AX218" s="52">
        <f t="shared" si="81"/>
        <v>6.022722371538246E-5</v>
      </c>
      <c r="AY218" s="52">
        <f t="shared" si="81"/>
        <v>6.3359287970469561E-5</v>
      </c>
      <c r="AZ218" s="52">
        <v>5.4313321810101543E-5</v>
      </c>
      <c r="BA218" s="52">
        <v>9.7942990567304809E-5</v>
      </c>
      <c r="BB218" s="52">
        <v>1.1171886611748888E-4</v>
      </c>
      <c r="BC218" s="52">
        <v>1.0447028760950367E-4</v>
      </c>
      <c r="BD218" s="52">
        <v>1.0185367242474061E-4</v>
      </c>
      <c r="BE218" s="52">
        <v>9.9069331514505636E-5</v>
      </c>
      <c r="BF218" s="52">
        <v>1.1064659477628455E-4</v>
      </c>
      <c r="BG218" s="52">
        <v>6.3345465176861289E-5</v>
      </c>
      <c r="BH218" s="52">
        <v>6.3376597707915522E-5</v>
      </c>
      <c r="BI218" s="167">
        <v>4.1607167743538267E-5</v>
      </c>
      <c r="BJ218" s="167">
        <f>BJ217/BJ216</f>
        <v>6.0588894315869606E-5</v>
      </c>
      <c r="BK218" s="167">
        <f>BK217/BK216</f>
        <v>6.7344323625968876E-5</v>
      </c>
      <c r="BL218" s="167">
        <v>7.3516290455951803E-5</v>
      </c>
      <c r="BM218" s="167">
        <f t="shared" ref="BM218:BW218" si="82">BM217/BM216</f>
        <v>3.8399430193234086E-5</v>
      </c>
      <c r="BN218" s="167">
        <f t="shared" si="82"/>
        <v>5.7634976123342716E-5</v>
      </c>
      <c r="BO218" s="167">
        <f t="shared" si="82"/>
        <v>8.1903052526767676E-5</v>
      </c>
      <c r="BP218" s="167">
        <f t="shared" si="82"/>
        <v>4.8439280645153894E-5</v>
      </c>
      <c r="BQ218" s="167">
        <f t="shared" si="82"/>
        <v>7.6137874467148629E-5</v>
      </c>
      <c r="BR218" s="167">
        <f t="shared" si="82"/>
        <v>6.9849907195385398E-5</v>
      </c>
      <c r="BS218" s="167">
        <f t="shared" si="82"/>
        <v>3.586810682239574E-5</v>
      </c>
      <c r="BT218" s="167">
        <f t="shared" si="82"/>
        <v>2.182979821417534E-5</v>
      </c>
      <c r="BU218" s="167">
        <f t="shared" si="82"/>
        <v>3.6144910741384541E-5</v>
      </c>
      <c r="BV218" s="167">
        <f t="shared" si="82"/>
        <v>3.0955794858082359E-5</v>
      </c>
      <c r="BW218" s="236">
        <f t="shared" si="82"/>
        <v>1.6479248364434598E-5</v>
      </c>
      <c r="BX218" s="167">
        <f t="shared" ref="BX218:DN218" si="83">BX217/BX216</f>
        <v>3.7279151418458203E-5</v>
      </c>
      <c r="BY218" s="167">
        <f t="shared" si="83"/>
        <v>4.1240860155465156E-5</v>
      </c>
      <c r="BZ218" s="167">
        <f t="shared" si="83"/>
        <v>2.6999667364098073E-5</v>
      </c>
      <c r="CA218" s="167">
        <f t="shared" si="83"/>
        <v>3.0599470230041492E-5</v>
      </c>
      <c r="CB218" s="167">
        <f t="shared" ref="CB218:CD218" si="84">CB217/CB216</f>
        <v>2.7677050338129535E-5</v>
      </c>
      <c r="CC218" s="167">
        <f t="shared" si="84"/>
        <v>1.6732876929690181E-5</v>
      </c>
      <c r="CD218" s="167">
        <f t="shared" si="84"/>
        <v>2.3025081220974008E-5</v>
      </c>
      <c r="CE218" s="167">
        <v>1.3040028322941517E-5</v>
      </c>
      <c r="CF218" s="167">
        <v>1.1446978169467934E-5</v>
      </c>
      <c r="CG218" s="167">
        <v>7.6272487274412201E-6</v>
      </c>
      <c r="CH218" s="167">
        <v>1.1051423193069283E-5</v>
      </c>
      <c r="CI218" s="167">
        <v>2.8036250113660472E-5</v>
      </c>
      <c r="CJ218" s="167">
        <v>5.2620110461754965E-5</v>
      </c>
      <c r="CK218" s="167">
        <v>5.8046264323822696E-5</v>
      </c>
      <c r="CL218" s="167">
        <v>3.3694548661520682E-5</v>
      </c>
      <c r="CM218" s="167">
        <v>6.620857040610996E-5</v>
      </c>
      <c r="CN218" s="167">
        <v>3.7592051061876517E-5</v>
      </c>
      <c r="CO218" s="167">
        <v>3.2545647304447444E-5</v>
      </c>
      <c r="CP218" s="167">
        <v>1.4137250713145759E-5</v>
      </c>
      <c r="CQ218" s="167">
        <v>3.0540741348959511E-5</v>
      </c>
      <c r="CR218" s="167">
        <v>2.6201527174726756E-5</v>
      </c>
      <c r="CS218" s="167">
        <v>1.4942737296004952E-5</v>
      </c>
      <c r="CT218" s="167">
        <v>1.4064837729864866E-5</v>
      </c>
      <c r="CU218" s="167">
        <v>1.7408830154309498E-5</v>
      </c>
      <c r="CV218" s="167">
        <v>6.3090819234287757E-6</v>
      </c>
      <c r="CW218" s="167">
        <v>1.3207391262531782E-5</v>
      </c>
      <c r="CX218" s="167">
        <v>2.7820538976575106E-5</v>
      </c>
      <c r="CY218" s="167">
        <v>1.7847241527324579E-5</v>
      </c>
      <c r="CZ218" s="167">
        <v>7.672561666296252E-6</v>
      </c>
      <c r="DA218" s="167">
        <v>2.5341629645329494E-5</v>
      </c>
      <c r="DB218" s="167">
        <v>2.1119671096322128E-5</v>
      </c>
      <c r="DC218" s="167">
        <v>1.8927084529642702E-5</v>
      </c>
      <c r="DD218" s="167">
        <v>1.413107545962893E-5</v>
      </c>
      <c r="DE218" s="167">
        <v>1.9529794654725247E-5</v>
      </c>
      <c r="DF218" s="167">
        <v>1.2949711854195662E-5</v>
      </c>
      <c r="DG218" s="167">
        <v>2.1562696920525048E-5</v>
      </c>
      <c r="DH218" s="167">
        <v>3.1677215386430969E-5</v>
      </c>
      <c r="DI218" s="167">
        <v>2.3893957879731049E-5</v>
      </c>
      <c r="DJ218" s="167">
        <f t="shared" ref="DJ218" si="85">DJ217/DJ216</f>
        <v>2.1593394580597794E-5</v>
      </c>
      <c r="DK218" s="167">
        <v>3.198839887400836E-5</v>
      </c>
      <c r="DL218" s="167">
        <v>2.0366159225064602E-5</v>
      </c>
      <c r="DM218" s="66">
        <f t="shared" si="83"/>
        <v>6.8258567811800965E-5</v>
      </c>
      <c r="DN218" s="66">
        <f t="shared" si="83"/>
        <v>5.6629581550953555E-5</v>
      </c>
      <c r="DO218" s="66">
        <f t="shared" ref="DO218:ER218" si="86">DO217/DO216</f>
        <v>8.8394664498050891E-6</v>
      </c>
      <c r="DP218" s="66">
        <f t="shared" si="86"/>
        <v>0</v>
      </c>
      <c r="DQ218" s="66">
        <f t="shared" si="86"/>
        <v>1.2488604148714298E-5</v>
      </c>
      <c r="DR218" s="66">
        <f t="shared" si="86"/>
        <v>2.9767663387262418E-5</v>
      </c>
      <c r="DS218" s="66">
        <f t="shared" si="86"/>
        <v>8.8299511944515795E-5</v>
      </c>
      <c r="DT218" s="66">
        <f t="shared" si="86"/>
        <v>8.1360344967862663E-6</v>
      </c>
      <c r="DU218" s="66">
        <f t="shared" si="86"/>
        <v>8.5122189033166699E-5</v>
      </c>
      <c r="DV218" s="66">
        <f t="shared" si="86"/>
        <v>4.7639842788518799E-5</v>
      </c>
      <c r="DW218" s="66" t="e">
        <f t="shared" si="86"/>
        <v>#DIV/0!</v>
      </c>
      <c r="DX218" s="66">
        <f t="shared" si="86"/>
        <v>1.1698456335511728E-4</v>
      </c>
      <c r="DY218" s="66">
        <f t="shared" si="86"/>
        <v>1.8722735017131301E-5</v>
      </c>
      <c r="DZ218" s="66">
        <f t="shared" si="86"/>
        <v>3.3957010424802203E-4</v>
      </c>
      <c r="EA218" s="66">
        <f t="shared" si="86"/>
        <v>2.2140744283259827E-4</v>
      </c>
      <c r="EB218" s="66">
        <f t="shared" si="86"/>
        <v>3.1203925453822089E-5</v>
      </c>
      <c r="EC218" s="66">
        <f t="shared" si="86"/>
        <v>5.6823255323121384E-5</v>
      </c>
      <c r="ED218" s="66">
        <f t="shared" si="86"/>
        <v>0</v>
      </c>
      <c r="EE218" s="66">
        <f t="shared" si="86"/>
        <v>1.5495547612652632E-5</v>
      </c>
      <c r="EF218" s="66">
        <f t="shared" si="86"/>
        <v>1.4568094339911978E-4</v>
      </c>
      <c r="EG218" s="66">
        <f t="shared" si="86"/>
        <v>8.0572386231790633E-6</v>
      </c>
      <c r="EH218" s="66">
        <f t="shared" si="86"/>
        <v>8.0190708083952383E-5</v>
      </c>
      <c r="EI218" s="66">
        <f t="shared" si="86"/>
        <v>2.3860084464699004E-5</v>
      </c>
      <c r="EJ218" s="66">
        <f t="shared" si="86"/>
        <v>1.5825664480087356E-5</v>
      </c>
      <c r="EK218" s="66" t="e">
        <f t="shared" si="86"/>
        <v>#DIV/0!</v>
      </c>
      <c r="EL218" s="66" t="e">
        <f t="shared" si="86"/>
        <v>#DIV/0!</v>
      </c>
      <c r="EM218" s="66" t="e">
        <f t="shared" si="86"/>
        <v>#DIV/0!</v>
      </c>
      <c r="EN218" s="66" t="e">
        <f t="shared" si="86"/>
        <v>#DIV/0!</v>
      </c>
      <c r="EO218" s="66" t="e">
        <f t="shared" si="86"/>
        <v>#DIV/0!</v>
      </c>
      <c r="EP218" s="66" t="e">
        <f t="shared" si="86"/>
        <v>#DIV/0!</v>
      </c>
      <c r="EQ218" s="66" t="e">
        <f t="shared" si="86"/>
        <v>#DIV/0!</v>
      </c>
      <c r="ER218" s="66" t="e">
        <f t="shared" si="86"/>
        <v>#DIV/0!</v>
      </c>
      <c r="ES218" s="62"/>
      <c r="ET218" s="63"/>
      <c r="EU218" s="63"/>
    </row>
    <row r="219" spans="1:151" s="46" customFormat="1" ht="21" customHeight="1">
      <c r="A219" s="55" t="s">
        <v>58</v>
      </c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64"/>
      <c r="BN219" s="64"/>
      <c r="BO219" s="64"/>
      <c r="BP219" s="64"/>
      <c r="BQ219" s="64"/>
      <c r="BR219" s="64"/>
      <c r="BS219" s="64"/>
      <c r="BT219" s="64"/>
      <c r="BU219" s="64"/>
      <c r="BV219" s="64"/>
      <c r="BW219" s="64"/>
      <c r="BX219" s="64"/>
      <c r="BY219" s="64"/>
      <c r="BZ219" s="64"/>
      <c r="CA219" s="64"/>
      <c r="CB219" s="64"/>
      <c r="CC219" s="64"/>
      <c r="CD219" s="64"/>
      <c r="CE219" s="64"/>
      <c r="CF219" s="64"/>
      <c r="CG219" s="64"/>
      <c r="CH219" s="64"/>
      <c r="CI219" s="64"/>
      <c r="CJ219" s="64"/>
      <c r="CK219" s="64"/>
      <c r="CL219" s="64"/>
      <c r="CM219" s="64"/>
      <c r="CN219" s="64"/>
      <c r="CO219" s="64"/>
      <c r="CP219" s="64"/>
      <c r="CQ219" s="64"/>
      <c r="CR219" s="64"/>
      <c r="CS219" s="64"/>
      <c r="CT219" s="64"/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  <c r="DE219" s="64"/>
      <c r="DF219" s="64"/>
      <c r="DG219" s="64"/>
      <c r="DH219" s="64"/>
      <c r="DI219" s="64"/>
      <c r="DJ219" s="64"/>
      <c r="DK219" s="64"/>
      <c r="DL219" s="64"/>
      <c r="DM219" s="64"/>
      <c r="DN219" s="57"/>
      <c r="DO219" s="57"/>
      <c r="DP219" s="57"/>
      <c r="DQ219" s="57"/>
      <c r="DR219" s="57"/>
      <c r="DS219" s="57"/>
      <c r="DT219" s="57"/>
      <c r="DU219" s="57"/>
      <c r="DV219" s="57"/>
      <c r="DW219" s="57"/>
      <c r="DX219" s="57"/>
      <c r="DY219" s="57"/>
      <c r="DZ219" s="57"/>
      <c r="EA219" s="57"/>
      <c r="EB219" s="57"/>
      <c r="EC219" s="57"/>
      <c r="ED219" s="57"/>
      <c r="EE219" s="57"/>
      <c r="EF219" s="57"/>
      <c r="EG219" s="57"/>
      <c r="EH219" s="57"/>
      <c r="EI219" s="57"/>
      <c r="EJ219" s="57"/>
      <c r="EK219" s="57"/>
      <c r="EL219" s="57"/>
      <c r="EM219" s="57"/>
      <c r="EN219" s="57"/>
      <c r="EO219" s="57"/>
      <c r="EP219" s="57"/>
      <c r="EQ219" s="57"/>
      <c r="ER219" s="57"/>
    </row>
    <row r="220" spans="1:151">
      <c r="A220" s="179" t="s">
        <v>214</v>
      </c>
      <c r="B220" s="179"/>
      <c r="C220" s="179"/>
      <c r="D220" s="179"/>
      <c r="E220" s="179"/>
      <c r="F220" s="179"/>
      <c r="G220" s="179"/>
      <c r="H220" s="179"/>
      <c r="I220" s="179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79"/>
      <c r="V220" s="179"/>
      <c r="W220" s="179"/>
      <c r="X220" s="179"/>
      <c r="Y220" s="179"/>
      <c r="Z220" s="179"/>
      <c r="AA220" s="179"/>
      <c r="AB220" s="179"/>
      <c r="AC220" s="179"/>
      <c r="AD220" s="179"/>
      <c r="AE220" s="179"/>
      <c r="AF220" s="179"/>
      <c r="AG220" s="179"/>
      <c r="AH220" s="179"/>
      <c r="AI220" s="179"/>
      <c r="AJ220" s="179"/>
      <c r="AK220" s="179"/>
      <c r="AL220" s="180">
        <v>2E-3</v>
      </c>
      <c r="AM220" s="180">
        <v>2E-3</v>
      </c>
      <c r="AN220" s="180">
        <v>2E-3</v>
      </c>
      <c r="AO220" s="180">
        <v>2E-3</v>
      </c>
      <c r="AP220" s="180">
        <v>2E-3</v>
      </c>
      <c r="AQ220" s="180">
        <v>2E-3</v>
      </c>
      <c r="AR220" s="180">
        <v>2E-3</v>
      </c>
      <c r="AS220" s="180">
        <v>2E-3</v>
      </c>
      <c r="AT220" s="180">
        <v>2E-3</v>
      </c>
      <c r="AU220" s="180">
        <v>2E-3</v>
      </c>
      <c r="AV220" s="180">
        <v>2E-3</v>
      </c>
      <c r="AW220" s="180">
        <v>2E-3</v>
      </c>
      <c r="AX220" s="180">
        <v>5.0000000000000001E-3</v>
      </c>
      <c r="AY220" s="180">
        <v>5.0000000000000001E-3</v>
      </c>
      <c r="AZ220" s="180">
        <v>5.0000000000000001E-3</v>
      </c>
      <c r="BA220" s="180">
        <v>5.0000000000000001E-3</v>
      </c>
      <c r="BB220" s="180">
        <v>5.0000000000000001E-3</v>
      </c>
      <c r="BC220" s="180">
        <v>5.0000000000000001E-3</v>
      </c>
      <c r="BD220" s="180">
        <v>5.0000000000000001E-3</v>
      </c>
      <c r="BE220" s="180">
        <v>5.0000000000000001E-3</v>
      </c>
      <c r="BF220" s="180">
        <v>5.0000000000000001E-3</v>
      </c>
      <c r="BG220" s="180">
        <v>5.0000000000000001E-3</v>
      </c>
      <c r="BH220" s="180">
        <v>5.0000000000000001E-3</v>
      </c>
      <c r="BI220" s="180">
        <v>5.0000000000000001E-3</v>
      </c>
      <c r="BJ220" s="180">
        <v>2E-3</v>
      </c>
      <c r="BK220" s="180">
        <v>2E-3</v>
      </c>
      <c r="BL220" s="180">
        <v>2E-3</v>
      </c>
      <c r="BM220" s="180">
        <v>2E-3</v>
      </c>
      <c r="BN220" s="180">
        <v>2E-3</v>
      </c>
      <c r="BO220" s="180">
        <v>2E-3</v>
      </c>
      <c r="BP220" s="180">
        <v>2E-3</v>
      </c>
      <c r="BQ220" s="180">
        <v>2E-3</v>
      </c>
      <c r="BR220" s="180">
        <v>2E-3</v>
      </c>
      <c r="BS220" s="180">
        <v>2E-3</v>
      </c>
      <c r="BT220" s="180">
        <v>2E-3</v>
      </c>
      <c r="BU220" s="180">
        <v>2E-3</v>
      </c>
      <c r="BV220" s="180">
        <v>2E-3</v>
      </c>
      <c r="BW220" s="180">
        <v>2E-3</v>
      </c>
      <c r="BX220" s="180">
        <v>2E-3</v>
      </c>
      <c r="BY220" s="180">
        <v>5.0000000000000001E-4</v>
      </c>
      <c r="BZ220" s="180">
        <v>5.0000000000000001E-4</v>
      </c>
      <c r="CA220" s="180">
        <v>5.0000000000000001E-4</v>
      </c>
      <c r="CB220" s="180">
        <v>5.0000000000000001E-4</v>
      </c>
      <c r="CC220" s="180">
        <v>5.0000000000000001E-4</v>
      </c>
      <c r="CD220" s="180">
        <v>5.0000000000000001E-4</v>
      </c>
      <c r="CE220" s="180">
        <v>5.0000000000000001E-4</v>
      </c>
      <c r="CF220" s="180">
        <v>5.0000000000000001E-4</v>
      </c>
      <c r="CG220" s="180">
        <v>5.0000000000000001E-4</v>
      </c>
      <c r="CH220" s="180">
        <v>5.0000000000000001E-4</v>
      </c>
      <c r="CI220" s="180">
        <v>5.0000000000000001E-4</v>
      </c>
      <c r="CJ220" s="180">
        <v>5.0000000000000001E-4</v>
      </c>
      <c r="CK220" s="180">
        <v>5.0000000000000001E-4</v>
      </c>
      <c r="CL220" s="180">
        <v>5.0000000000000001E-4</v>
      </c>
      <c r="CM220" s="180">
        <v>5.0000000000000001E-4</v>
      </c>
      <c r="CN220" s="180">
        <v>5.0000000000000001E-4</v>
      </c>
      <c r="CO220" s="180">
        <v>5.0000000000000001E-4</v>
      </c>
      <c r="CP220" s="180">
        <v>5.0000000000000001E-4</v>
      </c>
      <c r="CQ220" s="180">
        <v>5.0000000000000001E-4</v>
      </c>
      <c r="CR220" s="180">
        <v>5.0000000000000001E-4</v>
      </c>
      <c r="CS220" s="180">
        <v>5.0000000000000001E-4</v>
      </c>
      <c r="CT220" s="180">
        <v>5.0000000000000001E-4</v>
      </c>
      <c r="CU220" s="180">
        <v>5.0000000000000001E-4</v>
      </c>
      <c r="CV220" s="180">
        <v>5.0000000000000001E-4</v>
      </c>
      <c r="CW220" s="180">
        <v>5.0000000000000001E-4</v>
      </c>
      <c r="CX220" s="180">
        <v>5.0000000000000001E-4</v>
      </c>
      <c r="CY220" s="180">
        <v>5.0000000000000001E-4</v>
      </c>
      <c r="CZ220" s="180">
        <v>5.0000000000000001E-4</v>
      </c>
      <c r="DA220" s="180">
        <v>5.0000000000000001E-4</v>
      </c>
      <c r="DB220" s="180">
        <v>5.0000000000000001E-4</v>
      </c>
      <c r="DC220" s="180">
        <v>5.0000000000000001E-4</v>
      </c>
      <c r="DD220" s="180">
        <v>5.0000000000000001E-4</v>
      </c>
      <c r="DE220" s="180">
        <v>5.0000000000000001E-4</v>
      </c>
      <c r="DF220" s="180">
        <v>5.0000000000000001E-4</v>
      </c>
      <c r="DG220" s="180">
        <v>5.0000000000000001E-4</v>
      </c>
      <c r="DH220" s="180">
        <v>5.0000000000000001E-4</v>
      </c>
      <c r="DI220" s="180">
        <v>5.0000000000000001E-4</v>
      </c>
      <c r="DJ220" s="180">
        <v>5.0000000000000001E-4</v>
      </c>
      <c r="DK220" s="180">
        <v>5.0000000000000001E-4</v>
      </c>
      <c r="DL220" s="180">
        <v>5.0000000000000001E-4</v>
      </c>
      <c r="DM220" s="180">
        <v>5.0000000000000001E-4</v>
      </c>
      <c r="DN220" s="180">
        <v>5.0000000000000001E-4</v>
      </c>
      <c r="DO220" s="180">
        <v>5.0000000000000001E-4</v>
      </c>
      <c r="DP220" s="180">
        <v>5.0000000000000001E-4</v>
      </c>
      <c r="DQ220" s="180">
        <v>5.0000000000000001E-4</v>
      </c>
      <c r="DR220" s="180">
        <v>5.0000000000000001E-4</v>
      </c>
      <c r="DS220" s="180">
        <v>5.0000000000000001E-4</v>
      </c>
      <c r="DT220" s="180">
        <v>5.0000000000000001E-4</v>
      </c>
      <c r="DU220" s="180">
        <v>5.0000000000000001E-4</v>
      </c>
      <c r="DV220" s="180">
        <v>5.0000000000000001E-4</v>
      </c>
      <c r="DW220" s="180">
        <v>5.0000000000000001E-4</v>
      </c>
      <c r="DX220" s="180">
        <v>5.0000000000000001E-4</v>
      </c>
      <c r="DY220" s="180">
        <v>5.0000000000000001E-4</v>
      </c>
      <c r="DZ220" s="180">
        <v>5.0000000000000001E-4</v>
      </c>
      <c r="EA220" s="180">
        <v>5.0000000000000001E-4</v>
      </c>
      <c r="EB220" s="180">
        <v>5.0000000000000001E-4</v>
      </c>
      <c r="EC220" s="180">
        <v>5.0000000000000001E-4</v>
      </c>
      <c r="ED220" s="180">
        <v>5.0000000000000001E-4</v>
      </c>
      <c r="EE220" s="180">
        <v>5.0000000000000001E-4</v>
      </c>
      <c r="EF220" s="180">
        <v>5.0000000000000001E-4</v>
      </c>
      <c r="EG220" s="180">
        <v>5.0000000000000001E-4</v>
      </c>
      <c r="EH220" s="180">
        <v>5.0000000000000001E-4</v>
      </c>
      <c r="EI220" s="180">
        <v>5.0000000000000001E-4</v>
      </c>
      <c r="EJ220" s="180">
        <v>5.0000000000000001E-4</v>
      </c>
      <c r="EK220" s="180">
        <v>5.0000000000000001E-4</v>
      </c>
      <c r="EL220" s="180">
        <v>5.0000000000000001E-4</v>
      </c>
      <c r="EM220" s="180">
        <v>5.0000000000000001E-4</v>
      </c>
      <c r="EN220" s="180">
        <v>5.0000000000000001E-4</v>
      </c>
      <c r="EO220" s="180">
        <v>5.0000000000000001E-4</v>
      </c>
      <c r="EP220" s="180">
        <v>5.0000000000000001E-4</v>
      </c>
      <c r="EQ220" s="180">
        <v>5.0000000000000001E-4</v>
      </c>
      <c r="ER220" s="180">
        <v>5.0000000000000001E-4</v>
      </c>
    </row>
    <row r="221" spans="1:151">
      <c r="A221" s="179"/>
      <c r="B221" s="179"/>
      <c r="C221" s="179"/>
      <c r="D221" s="179"/>
      <c r="E221" s="179"/>
      <c r="F221" s="179"/>
      <c r="G221" s="179"/>
      <c r="H221" s="179"/>
      <c r="I221" s="179"/>
      <c r="J221" s="179"/>
      <c r="K221" s="179"/>
      <c r="L221" s="179"/>
      <c r="M221" s="179"/>
      <c r="N221" s="179"/>
      <c r="O221" s="179"/>
      <c r="P221" s="179"/>
      <c r="Q221" s="179"/>
      <c r="R221" s="179"/>
      <c r="S221" s="179"/>
      <c r="T221" s="179"/>
      <c r="U221" s="179"/>
      <c r="V221" s="179"/>
      <c r="W221" s="179"/>
      <c r="X221" s="179"/>
      <c r="Y221" s="179"/>
      <c r="Z221" s="179"/>
      <c r="AA221" s="179"/>
      <c r="AB221" s="179"/>
      <c r="AC221" s="179"/>
      <c r="AD221" s="179"/>
      <c r="AE221" s="179"/>
      <c r="AF221" s="179"/>
      <c r="AG221" s="179"/>
      <c r="AH221" s="179"/>
      <c r="AI221" s="179"/>
      <c r="AJ221" s="179"/>
      <c r="AK221" s="179"/>
      <c r="AL221" s="179"/>
      <c r="AM221" s="179"/>
      <c r="AN221" s="179"/>
      <c r="AO221" s="179"/>
      <c r="AP221" s="179"/>
      <c r="AQ221" s="179"/>
      <c r="AR221" s="179"/>
      <c r="AS221" s="179"/>
      <c r="AT221" s="179"/>
      <c r="AU221" s="179"/>
      <c r="AV221" s="179"/>
      <c r="AW221" s="179"/>
      <c r="AX221" s="179"/>
      <c r="AY221" s="179"/>
      <c r="AZ221" s="179"/>
      <c r="BA221" s="179"/>
      <c r="BB221" s="179"/>
      <c r="BC221" s="179"/>
      <c r="BD221" s="179"/>
      <c r="BE221" s="179"/>
      <c r="BF221" s="179"/>
      <c r="BG221" s="179"/>
      <c r="BH221" s="179"/>
      <c r="BI221" s="179"/>
      <c r="BJ221" s="179"/>
      <c r="BK221" s="179"/>
      <c r="BL221" s="179"/>
      <c r="BM221" s="179"/>
      <c r="BN221" s="179"/>
      <c r="BO221" s="179"/>
      <c r="BP221" s="179"/>
      <c r="BQ221" s="179"/>
      <c r="BR221" s="179"/>
      <c r="BS221" s="179"/>
      <c r="BT221" s="179"/>
      <c r="BU221" s="179"/>
      <c r="BV221" s="179"/>
      <c r="BW221" s="179"/>
      <c r="BX221" s="179"/>
      <c r="BY221" s="179"/>
      <c r="BZ221" s="179"/>
      <c r="CA221" s="179"/>
      <c r="CB221" s="179"/>
      <c r="CC221" s="179"/>
      <c r="CD221" s="179"/>
      <c r="CE221" s="179"/>
      <c r="CF221" s="179"/>
      <c r="CG221" s="179"/>
      <c r="CH221" s="179"/>
      <c r="CI221" s="179"/>
      <c r="CJ221" s="179"/>
      <c r="CK221" s="179"/>
      <c r="CL221" s="179"/>
      <c r="CM221" s="179"/>
      <c r="CN221" s="179"/>
      <c r="CO221" s="179"/>
      <c r="CP221" s="179"/>
      <c r="CQ221" s="179"/>
      <c r="CR221" s="179"/>
      <c r="CS221" s="179"/>
      <c r="CT221" s="179"/>
      <c r="CU221" s="179"/>
      <c r="CV221" s="179"/>
      <c r="CW221" s="179"/>
      <c r="CX221" s="179"/>
      <c r="CY221" s="179"/>
      <c r="CZ221" s="179"/>
      <c r="DA221" s="179"/>
      <c r="DB221" s="179"/>
      <c r="DC221" s="179"/>
      <c r="DD221" s="179"/>
      <c r="DE221" s="179"/>
      <c r="DF221" s="179"/>
      <c r="DG221" s="179"/>
      <c r="DH221" s="179"/>
      <c r="DI221" s="179"/>
      <c r="DJ221" s="179"/>
      <c r="DK221" s="179"/>
      <c r="DL221" s="179"/>
      <c r="DM221" s="179"/>
      <c r="DN221" s="179"/>
      <c r="DO221" s="179"/>
      <c r="DP221" s="179"/>
      <c r="DQ221" s="179"/>
    </row>
  </sheetData>
  <printOptions horizontalCentered="1" verticalCentered="1"/>
  <pageMargins left="0.19685039370078741" right="0.19685039370078741" top="0.15748031496062992" bottom="0.15748031496062992" header="0.31496062992125984" footer="0.15748031496062992"/>
  <pageSetup paperSize="8" scale="25" orientation="landscape" r:id="rId1"/>
  <rowBreaks count="1" manualBreakCount="1">
    <brk id="135" max="9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66CC"/>
    <pageSetUpPr fitToPage="1"/>
  </sheetPr>
  <dimension ref="A1:ER31"/>
  <sheetViews>
    <sheetView showGridLines="0" zoomScale="80" zoomScaleNormal="80" zoomScaleSheetLayoutView="80" workbookViewId="0">
      <pane xSplit="61" topLeftCell="CP1" activePane="topRight" state="frozen"/>
      <selection activeCell="DQ50" sqref="DQ50"/>
      <selection pane="topRight" activeCell="DI39" sqref="DI39"/>
    </sheetView>
  </sheetViews>
  <sheetFormatPr defaultColWidth="8.88671875" defaultRowHeight="17.25" customHeight="1"/>
  <cols>
    <col min="1" max="1" width="17.33203125" style="1" customWidth="1"/>
    <col min="2" max="50" width="5.44140625" style="1" hidden="1" customWidth="1"/>
    <col min="51" max="85" width="5.33203125" style="1" hidden="1" customWidth="1"/>
    <col min="86" max="117" width="5.33203125" style="1" customWidth="1"/>
    <col min="118" max="148" width="5.44140625" style="1" customWidth="1"/>
    <col min="149" max="149" width="4.21875" style="1" customWidth="1"/>
    <col min="150" max="16384" width="8.88671875" style="1"/>
  </cols>
  <sheetData>
    <row r="1" spans="1:148" ht="32.25" customHeight="1">
      <c r="A1" s="283" t="s">
        <v>82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/>
      <c r="AN1" s="283"/>
      <c r="AO1" s="283"/>
      <c r="AP1" s="283"/>
      <c r="AQ1" s="283"/>
      <c r="AR1" s="283"/>
      <c r="AS1" s="283"/>
      <c r="AT1" s="283"/>
      <c r="AU1" s="283"/>
      <c r="AV1" s="283"/>
      <c r="AW1" s="283"/>
      <c r="AX1" s="283"/>
      <c r="AY1" s="283"/>
      <c r="AZ1" s="283"/>
      <c r="BA1" s="283"/>
      <c r="BB1" s="283"/>
      <c r="BC1" s="283"/>
      <c r="BD1" s="283"/>
      <c r="BE1" s="283"/>
      <c r="BF1" s="283"/>
      <c r="BG1" s="283"/>
      <c r="BH1" s="283"/>
      <c r="BI1" s="283"/>
      <c r="BJ1" s="283"/>
      <c r="BK1" s="283"/>
      <c r="BL1" s="283"/>
      <c r="BM1" s="283"/>
      <c r="BN1" s="283"/>
      <c r="BO1" s="283"/>
      <c r="BP1" s="283"/>
      <c r="BQ1" s="283"/>
      <c r="BR1" s="283"/>
      <c r="BS1" s="283"/>
      <c r="BT1" s="283"/>
      <c r="BU1" s="283"/>
      <c r="BV1" s="283"/>
      <c r="BW1" s="283"/>
      <c r="BX1" s="283"/>
      <c r="BY1" s="283"/>
      <c r="BZ1" s="283"/>
      <c r="CA1" s="283"/>
      <c r="CB1" s="283"/>
      <c r="CC1" s="283"/>
      <c r="CD1" s="283"/>
      <c r="CE1" s="283"/>
      <c r="CF1" s="283"/>
      <c r="CG1" s="283"/>
      <c r="CH1" s="283"/>
      <c r="CI1" s="283"/>
      <c r="CJ1" s="283"/>
      <c r="CK1" s="283"/>
      <c r="CL1" s="283"/>
      <c r="CM1" s="283"/>
      <c r="CN1" s="283"/>
      <c r="CO1" s="283"/>
      <c r="CP1" s="283"/>
      <c r="CQ1" s="283"/>
      <c r="CR1" s="283"/>
      <c r="CS1" s="283"/>
      <c r="CT1" s="283"/>
      <c r="CU1" s="283"/>
      <c r="CV1" s="283"/>
      <c r="CW1" s="283"/>
      <c r="CX1" s="283"/>
      <c r="CY1" s="283"/>
      <c r="CZ1" s="283"/>
      <c r="DA1" s="283"/>
      <c r="DB1" s="283"/>
      <c r="DC1" s="283"/>
      <c r="DD1" s="283"/>
      <c r="DE1" s="283"/>
      <c r="DF1" s="283"/>
      <c r="DG1" s="283"/>
      <c r="DH1" s="283"/>
      <c r="DI1" s="283"/>
      <c r="DJ1" s="283"/>
      <c r="DK1" s="283"/>
      <c r="DL1" s="283"/>
      <c r="DM1" s="283"/>
      <c r="DN1" s="283"/>
      <c r="DO1" s="283"/>
      <c r="DP1" s="283"/>
      <c r="DQ1" s="283"/>
      <c r="DR1" s="283"/>
      <c r="DS1" s="283"/>
      <c r="DT1" s="283"/>
      <c r="DU1" s="283"/>
      <c r="DV1" s="283"/>
      <c r="DW1" s="283"/>
      <c r="DX1" s="283"/>
      <c r="DY1" s="283"/>
      <c r="DZ1" s="283"/>
      <c r="EA1" s="283"/>
      <c r="EB1" s="283"/>
      <c r="EC1" s="283"/>
      <c r="ED1" s="283"/>
      <c r="EE1" s="283"/>
      <c r="EF1" s="283"/>
      <c r="EG1" s="283"/>
      <c r="EH1" s="283"/>
      <c r="EI1" s="283"/>
      <c r="EJ1" s="283"/>
      <c r="EK1" s="283"/>
      <c r="EL1" s="283"/>
      <c r="EM1" s="283"/>
      <c r="EN1" s="283"/>
      <c r="EO1" s="283"/>
      <c r="EP1" s="283"/>
      <c r="EQ1" s="283"/>
      <c r="ER1" s="283"/>
    </row>
    <row r="22" spans="1:148" s="4" customFormat="1" ht="17.25" customHeight="1">
      <c r="A22" s="13" t="s">
        <v>0</v>
      </c>
      <c r="B22" s="2" t="s">
        <v>88</v>
      </c>
      <c r="C22" s="2" t="s">
        <v>89</v>
      </c>
      <c r="D22" s="2" t="s">
        <v>90</v>
      </c>
      <c r="E22" s="2" t="s">
        <v>91</v>
      </c>
      <c r="F22" s="2" t="s">
        <v>92</v>
      </c>
      <c r="G22" s="2" t="s">
        <v>93</v>
      </c>
      <c r="H22" s="2" t="s">
        <v>94</v>
      </c>
      <c r="I22" s="2" t="s">
        <v>95</v>
      </c>
      <c r="J22" s="2" t="s">
        <v>96</v>
      </c>
      <c r="K22" s="2" t="s">
        <v>97</v>
      </c>
      <c r="L22" s="2" t="s">
        <v>98</v>
      </c>
      <c r="M22" s="2" t="s">
        <v>99</v>
      </c>
      <c r="N22" s="2" t="s">
        <v>12</v>
      </c>
      <c r="O22" s="2" t="s">
        <v>20</v>
      </c>
      <c r="P22" s="2" t="s">
        <v>21</v>
      </c>
      <c r="Q22" s="2" t="s">
        <v>22</v>
      </c>
      <c r="R22" s="2" t="s">
        <v>23</v>
      </c>
      <c r="S22" s="2" t="s">
        <v>24</v>
      </c>
      <c r="T22" s="2" t="s">
        <v>25</v>
      </c>
      <c r="U22" s="2" t="s">
        <v>26</v>
      </c>
      <c r="V22" s="2" t="s">
        <v>27</v>
      </c>
      <c r="W22" s="2" t="s">
        <v>28</v>
      </c>
      <c r="X22" s="2" t="s">
        <v>29</v>
      </c>
      <c r="Y22" s="2" t="s">
        <v>30</v>
      </c>
      <c r="Z22" s="2" t="s">
        <v>11</v>
      </c>
      <c r="AA22" s="2" t="s">
        <v>13</v>
      </c>
      <c r="AB22" s="2" t="s">
        <v>14</v>
      </c>
      <c r="AC22" s="2" t="s">
        <v>15</v>
      </c>
      <c r="AD22" s="2" t="s">
        <v>16</v>
      </c>
      <c r="AE22" s="2" t="s">
        <v>17</v>
      </c>
      <c r="AF22" s="2" t="s">
        <v>18</v>
      </c>
      <c r="AG22" s="2" t="s">
        <v>19</v>
      </c>
      <c r="AH22" s="2" t="s">
        <v>109</v>
      </c>
      <c r="AI22" s="2" t="s">
        <v>111</v>
      </c>
      <c r="AJ22" s="2" t="s">
        <v>117</v>
      </c>
      <c r="AK22" s="2" t="s">
        <v>118</v>
      </c>
      <c r="AL22" s="2" t="s">
        <v>120</v>
      </c>
      <c r="AM22" s="2" t="s">
        <v>123</v>
      </c>
      <c r="AN22" s="2" t="s">
        <v>130</v>
      </c>
      <c r="AO22" s="2" t="s">
        <v>134</v>
      </c>
      <c r="AP22" s="2" t="s">
        <v>142</v>
      </c>
      <c r="AQ22" s="2" t="s">
        <v>143</v>
      </c>
      <c r="AR22" s="2" t="s">
        <v>148</v>
      </c>
      <c r="AS22" s="2" t="s">
        <v>153</v>
      </c>
      <c r="AT22" s="2" t="s">
        <v>154</v>
      </c>
      <c r="AU22" s="2" t="s">
        <v>156</v>
      </c>
      <c r="AV22" s="2" t="s">
        <v>157</v>
      </c>
      <c r="AW22" s="2" t="s">
        <v>159</v>
      </c>
      <c r="AX22" s="2" t="s">
        <v>163</v>
      </c>
      <c r="AY22" s="2" t="s">
        <v>166</v>
      </c>
      <c r="AZ22" s="2" t="s">
        <v>169</v>
      </c>
      <c r="BA22" s="2" t="s">
        <v>177</v>
      </c>
      <c r="BB22" s="2" t="s">
        <v>182</v>
      </c>
      <c r="BC22" s="2" t="s">
        <v>186</v>
      </c>
      <c r="BD22" s="2" t="s">
        <v>189</v>
      </c>
      <c r="BE22" s="2" t="s">
        <v>190</v>
      </c>
      <c r="BF22" s="2" t="s">
        <v>195</v>
      </c>
      <c r="BG22" s="2" t="s">
        <v>197</v>
      </c>
      <c r="BH22" s="2" t="s">
        <v>199</v>
      </c>
      <c r="BI22" s="169" t="s">
        <v>204</v>
      </c>
      <c r="BJ22" s="2" t="s">
        <v>209</v>
      </c>
      <c r="BK22" s="169" t="s">
        <v>213</v>
      </c>
      <c r="BL22" s="169" t="s">
        <v>215</v>
      </c>
      <c r="BM22" s="169" t="s">
        <v>217</v>
      </c>
      <c r="BN22" s="2" t="s">
        <v>219</v>
      </c>
      <c r="BO22" s="169" t="s">
        <v>221</v>
      </c>
      <c r="BP22" s="169" t="s">
        <v>225</v>
      </c>
      <c r="BQ22" s="169" t="s">
        <v>228</v>
      </c>
      <c r="BR22" s="169" t="s">
        <v>234</v>
      </c>
      <c r="BS22" s="2" t="s">
        <v>242</v>
      </c>
      <c r="BT22" s="169" t="s">
        <v>243</v>
      </c>
      <c r="BU22" s="169" t="s">
        <v>244</v>
      </c>
      <c r="BV22" s="169" t="s">
        <v>245</v>
      </c>
      <c r="BW22" s="2" t="s">
        <v>246</v>
      </c>
      <c r="BX22" s="169" t="s">
        <v>247</v>
      </c>
      <c r="BY22" s="169" t="s">
        <v>249</v>
      </c>
      <c r="BZ22" s="169" t="s">
        <v>251</v>
      </c>
      <c r="CA22" s="169" t="s">
        <v>253</v>
      </c>
      <c r="CB22" s="169" t="s">
        <v>257</v>
      </c>
      <c r="CC22" s="169" t="s">
        <v>259</v>
      </c>
      <c r="CD22" s="169" t="s">
        <v>263</v>
      </c>
      <c r="CE22" s="169" t="s">
        <v>264</v>
      </c>
      <c r="CF22" s="169" t="s">
        <v>265</v>
      </c>
      <c r="CG22" s="169" t="s">
        <v>266</v>
      </c>
      <c r="CH22" s="169" t="s">
        <v>267</v>
      </c>
      <c r="CI22" s="169" t="s">
        <v>270</v>
      </c>
      <c r="CJ22" s="169" t="s">
        <v>272</v>
      </c>
      <c r="CK22" s="169" t="s">
        <v>276</v>
      </c>
      <c r="CL22" s="169" t="s">
        <v>277</v>
      </c>
      <c r="CM22" s="169" t="s">
        <v>279</v>
      </c>
      <c r="CN22" s="169" t="s">
        <v>281</v>
      </c>
      <c r="CO22" s="169" t="s">
        <v>282</v>
      </c>
      <c r="CP22" s="169" t="s">
        <v>288</v>
      </c>
      <c r="CQ22" s="169" t="s">
        <v>289</v>
      </c>
      <c r="CR22" s="169" t="s">
        <v>292</v>
      </c>
      <c r="CS22" s="169" t="s">
        <v>294</v>
      </c>
      <c r="CT22" s="169" t="s">
        <v>297</v>
      </c>
      <c r="CU22" s="169" t="s">
        <v>301</v>
      </c>
      <c r="CV22" s="169" t="s">
        <v>303</v>
      </c>
      <c r="CW22" s="169" t="s">
        <v>308</v>
      </c>
      <c r="CX22" s="169" t="s">
        <v>310</v>
      </c>
      <c r="CY22" s="169" t="s">
        <v>311</v>
      </c>
      <c r="CZ22" s="169" t="s">
        <v>313</v>
      </c>
      <c r="DA22" s="169" t="s">
        <v>319</v>
      </c>
      <c r="DB22" s="169" t="s">
        <v>322</v>
      </c>
      <c r="DC22" s="169" t="s">
        <v>325</v>
      </c>
      <c r="DD22" s="169" t="s">
        <v>330</v>
      </c>
      <c r="DE22" s="169" t="s">
        <v>332</v>
      </c>
      <c r="DF22" s="169" t="s">
        <v>336</v>
      </c>
      <c r="DG22" s="169" t="s">
        <v>339</v>
      </c>
      <c r="DH22" s="169" t="s">
        <v>349</v>
      </c>
      <c r="DI22" s="169" t="s">
        <v>350</v>
      </c>
      <c r="DJ22" s="169" t="s">
        <v>351</v>
      </c>
      <c r="DK22" s="169" t="s">
        <v>357</v>
      </c>
      <c r="DL22" s="169" t="s">
        <v>360</v>
      </c>
      <c r="DM22" s="3" t="str">
        <f>+'Contam Hub shop'!DM43</f>
        <v>Aug'25</v>
      </c>
      <c r="DN22" s="3">
        <v>1</v>
      </c>
      <c r="DO22" s="3">
        <v>2</v>
      </c>
      <c r="DP22" s="3">
        <v>3</v>
      </c>
      <c r="DQ22" s="3">
        <v>4</v>
      </c>
      <c r="DR22" s="3">
        <v>5</v>
      </c>
      <c r="DS22" s="3">
        <v>6</v>
      </c>
      <c r="DT22" s="3">
        <v>7</v>
      </c>
      <c r="DU22" s="3">
        <v>8</v>
      </c>
      <c r="DV22" s="3">
        <v>9</v>
      </c>
      <c r="DW22" s="3">
        <v>10</v>
      </c>
      <c r="DX22" s="3">
        <v>11</v>
      </c>
      <c r="DY22" s="3">
        <v>12</v>
      </c>
      <c r="DZ22" s="3">
        <v>13</v>
      </c>
      <c r="EA22" s="3">
        <v>14</v>
      </c>
      <c r="EB22" s="3">
        <v>15</v>
      </c>
      <c r="EC22" s="3">
        <v>16</v>
      </c>
      <c r="ED22" s="3">
        <v>17</v>
      </c>
      <c r="EE22" s="3">
        <v>18</v>
      </c>
      <c r="EF22" s="3">
        <v>19</v>
      </c>
      <c r="EG22" s="3">
        <v>20</v>
      </c>
      <c r="EH22" s="3">
        <v>21</v>
      </c>
      <c r="EI22" s="3">
        <v>22</v>
      </c>
      <c r="EJ22" s="3">
        <v>23</v>
      </c>
      <c r="EK22" s="3">
        <v>24</v>
      </c>
      <c r="EL22" s="3">
        <v>25</v>
      </c>
      <c r="EM22" s="3">
        <v>26</v>
      </c>
      <c r="EN22" s="3">
        <v>27</v>
      </c>
      <c r="EO22" s="3">
        <v>28</v>
      </c>
      <c r="EP22" s="3">
        <v>29</v>
      </c>
      <c r="EQ22" s="3">
        <v>30</v>
      </c>
      <c r="ER22" s="3">
        <v>31</v>
      </c>
    </row>
    <row r="23" spans="1:148" s="8" customFormat="1" ht="17.25" customHeight="1">
      <c r="A23" s="5" t="s">
        <v>1</v>
      </c>
      <c r="B23" s="6">
        <f>'Contam Hub shop'!B44</f>
        <v>2828776</v>
      </c>
      <c r="C23" s="6">
        <f>'Contam Hub shop'!C44</f>
        <v>2189164</v>
      </c>
      <c r="D23" s="6">
        <f>'Contam Hub shop'!D44</f>
        <v>3057948</v>
      </c>
      <c r="E23" s="6">
        <f>'Contam Hub shop'!E44</f>
        <v>2944509</v>
      </c>
      <c r="F23" s="6">
        <f>'Contam Hub shop'!F44</f>
        <v>3092869</v>
      </c>
      <c r="G23" s="6">
        <f>'Contam Hub shop'!G44</f>
        <v>3249330</v>
      </c>
      <c r="H23" s="6">
        <f>'Contam Hub shop'!H44</f>
        <v>3329964</v>
      </c>
      <c r="I23" s="6">
        <f>'Contam Hub shop'!I44</f>
        <v>3766604</v>
      </c>
      <c r="J23" s="6">
        <f>'Contam Hub shop'!J44</f>
        <v>3663615</v>
      </c>
      <c r="K23" s="6">
        <f>'Contam Hub shop'!K44</f>
        <v>3535946</v>
      </c>
      <c r="L23" s="6">
        <f>'Contam Hub shop'!L44</f>
        <v>3519889</v>
      </c>
      <c r="M23" s="6">
        <f>'Contam Hub shop'!M44</f>
        <v>3465363</v>
      </c>
      <c r="N23" s="6">
        <f>'Contam Hub shop'!N44</f>
        <v>3192766</v>
      </c>
      <c r="O23" s="6">
        <f>'Contam Hub shop'!O44</f>
        <v>3325150</v>
      </c>
      <c r="P23" s="6">
        <f>'Contam Hub shop'!P44</f>
        <v>3656839</v>
      </c>
      <c r="Q23" s="6">
        <f>'Contam Hub shop'!Q44</f>
        <v>3317064</v>
      </c>
      <c r="R23" s="6">
        <f>'Contam Hub shop'!R44</f>
        <v>3830625</v>
      </c>
      <c r="S23" s="6">
        <f>'Contam Hub shop'!S44</f>
        <v>3310904</v>
      </c>
      <c r="T23" s="6">
        <f>'Contam Hub shop'!T44</f>
        <v>2778515</v>
      </c>
      <c r="U23" s="6">
        <f>'Contam Hub shop'!U44</f>
        <v>3363364</v>
      </c>
      <c r="V23" s="6">
        <f>'Contam Hub shop'!V44</f>
        <v>3318952</v>
      </c>
      <c r="W23" s="6">
        <f>'Contam Hub shop'!W44</f>
        <v>3524524</v>
      </c>
      <c r="X23" s="6">
        <f>'Contam Hub shop'!X44</f>
        <v>2902386</v>
      </c>
      <c r="Y23" s="6">
        <f>'Contam Hub shop'!Y44</f>
        <v>3160850</v>
      </c>
      <c r="Z23" s="6">
        <f>'Contam Hub shop'!Z44</f>
        <v>3473191</v>
      </c>
      <c r="AA23" s="6">
        <f>'Contam Hub shop'!AA44</f>
        <v>2964028</v>
      </c>
      <c r="AB23" s="6">
        <f>'Contam Hub shop'!AB44</f>
        <v>3256897</v>
      </c>
      <c r="AC23" s="6">
        <f>'Contam Hub shop'!AC44</f>
        <v>2991681</v>
      </c>
      <c r="AD23" s="6">
        <f>'Contam Hub shop'!AD44</f>
        <v>2898970</v>
      </c>
      <c r="AE23" s="6">
        <f>'Contam Hub shop'!AE44</f>
        <v>2899762</v>
      </c>
      <c r="AF23" s="6">
        <f>'Contam Hub shop'!AF44</f>
        <v>3160850</v>
      </c>
      <c r="AG23" s="6">
        <f>'Contam Hub shop'!AG44</f>
        <v>3162514</v>
      </c>
      <c r="AH23" s="6">
        <f>'Contam Hub shop'!AH44</f>
        <v>3338103</v>
      </c>
      <c r="AI23" s="6">
        <f>'Contam Hub shop'!AI44</f>
        <v>3073587</v>
      </c>
      <c r="AJ23" s="6">
        <f>'Contam Hub shop'!AJ44</f>
        <v>3117180</v>
      </c>
      <c r="AK23" s="6">
        <f>'Contam Hub shop'!AK44</f>
        <v>2607668</v>
      </c>
      <c r="AL23" s="6">
        <v>2122524</v>
      </c>
      <c r="AM23" s="6">
        <v>1622778</v>
      </c>
      <c r="AN23" s="6">
        <v>1864445</v>
      </c>
      <c r="AO23" s="6">
        <v>1838669</v>
      </c>
      <c r="AP23" s="6">
        <v>2354144</v>
      </c>
      <c r="AQ23" s="6">
        <v>2253941</v>
      </c>
      <c r="AR23" s="6">
        <v>2475173</v>
      </c>
      <c r="AS23" s="6">
        <v>2691938</v>
      </c>
      <c r="AT23" s="6">
        <v>2475173</v>
      </c>
      <c r="AU23" s="6">
        <v>3118981</v>
      </c>
      <c r="AV23" s="6">
        <v>3011602</v>
      </c>
      <c r="AW23" s="6">
        <v>2672464</v>
      </c>
      <c r="AX23" s="6">
        <v>2573587</v>
      </c>
      <c r="AY23" s="6">
        <v>2793592</v>
      </c>
      <c r="AZ23" s="6">
        <v>2724930</v>
      </c>
      <c r="BA23" s="6">
        <v>2419775</v>
      </c>
      <c r="BB23" s="6">
        <v>2031886</v>
      </c>
      <c r="BC23" s="6">
        <v>2498318</v>
      </c>
      <c r="BD23" s="6">
        <v>2483955.6</v>
      </c>
      <c r="BE23" s="6">
        <v>2503297.4</v>
      </c>
      <c r="BF23" s="6">
        <v>2675184</v>
      </c>
      <c r="BG23" s="6">
        <v>2667910</v>
      </c>
      <c r="BH23" s="6">
        <v>2792829</v>
      </c>
      <c r="BI23" s="170">
        <v>2475535</v>
      </c>
      <c r="BJ23" s="6">
        <v>2690262</v>
      </c>
      <c r="BK23" s="170">
        <v>2657982</v>
      </c>
      <c r="BL23" s="170">
        <v>3182968</v>
      </c>
      <c r="BM23" s="170">
        <v>2942752</v>
      </c>
      <c r="BN23" s="6">
        <v>3105753</v>
      </c>
      <c r="BO23" s="170">
        <v>3418676</v>
      </c>
      <c r="BP23" s="170">
        <v>3488904</v>
      </c>
      <c r="BQ23" s="170">
        <v>3296651</v>
      </c>
      <c r="BR23" s="170">
        <v>3550470</v>
      </c>
      <c r="BS23" s="6">
        <v>3903189</v>
      </c>
      <c r="BT23" s="170">
        <v>4076996</v>
      </c>
      <c r="BU23" s="170">
        <v>3624300</v>
      </c>
      <c r="BV23" s="170">
        <v>3747279</v>
      </c>
      <c r="BW23" s="238">
        <v>3519578</v>
      </c>
      <c r="BX23" s="170">
        <v>3701801</v>
      </c>
      <c r="BY23" s="170">
        <v>3103718</v>
      </c>
      <c r="BZ23" s="170">
        <v>2777812</v>
      </c>
      <c r="CA23" s="170">
        <v>2254941</v>
      </c>
      <c r="CB23" s="170">
        <v>2023337</v>
      </c>
      <c r="CC23" s="170">
        <v>1733115</v>
      </c>
      <c r="CD23" s="170">
        <v>1737236</v>
      </c>
      <c r="CE23" s="170">
        <v>1533739</v>
      </c>
      <c r="CF23" s="170">
        <v>873593</v>
      </c>
      <c r="CG23" s="170">
        <v>1048871</v>
      </c>
      <c r="CH23" s="170">
        <v>1085833</v>
      </c>
      <c r="CI23" s="170">
        <v>1319720</v>
      </c>
      <c r="CJ23" s="170">
        <v>1482323</v>
      </c>
      <c r="CK23" s="170">
        <v>1378211</v>
      </c>
      <c r="CL23" s="170">
        <v>1365206</v>
      </c>
      <c r="CM23" s="170">
        <v>1193199</v>
      </c>
      <c r="CN23" s="170">
        <v>1010852</v>
      </c>
      <c r="CO23" s="170">
        <v>1229043</v>
      </c>
      <c r="CP23" s="170">
        <v>1273232</v>
      </c>
      <c r="CQ23" s="170">
        <v>1997332</v>
      </c>
      <c r="CR23" s="170">
        <v>2404440</v>
      </c>
      <c r="CS23" s="170">
        <v>2810730</v>
      </c>
      <c r="CT23" s="170">
        <v>1706383</v>
      </c>
      <c r="CU23" s="170">
        <v>2527453</v>
      </c>
      <c r="CV23" s="170">
        <v>2853030</v>
      </c>
      <c r="CW23" s="170">
        <v>2952892</v>
      </c>
      <c r="CX23" s="170">
        <v>3558522</v>
      </c>
      <c r="CY23" s="170">
        <v>3305833</v>
      </c>
      <c r="CZ23" s="170">
        <v>3910037</v>
      </c>
      <c r="DA23" s="170">
        <v>3472547</v>
      </c>
      <c r="DB23" s="170">
        <v>2983001</v>
      </c>
      <c r="DC23" s="170">
        <v>3117226</v>
      </c>
      <c r="DD23" s="170">
        <v>3184471</v>
      </c>
      <c r="DE23" s="170">
        <v>3328248</v>
      </c>
      <c r="DF23" s="170">
        <v>3397759</v>
      </c>
      <c r="DG23" s="170">
        <v>3107218</v>
      </c>
      <c r="DH23" s="170">
        <v>3219980</v>
      </c>
      <c r="DI23" s="170">
        <v>2720353</v>
      </c>
      <c r="DJ23" s="170">
        <v>3334353</v>
      </c>
      <c r="DK23" s="170">
        <v>3282440</v>
      </c>
      <c r="DL23" s="170">
        <v>3289771</v>
      </c>
      <c r="DM23" s="7">
        <f>SUM(DN23:ER23)</f>
        <v>2754233</v>
      </c>
      <c r="DN23" s="7">
        <f>'Contam Hub shop'!DN44</f>
        <v>229562</v>
      </c>
      <c r="DO23" s="7">
        <f>'Contam Hub shop'!DO44</f>
        <v>113129</v>
      </c>
      <c r="DP23" s="7">
        <f>'Contam Hub shop'!DP44</f>
        <v>-263</v>
      </c>
      <c r="DQ23" s="7">
        <f>'Contam Hub shop'!DQ44</f>
        <v>160146</v>
      </c>
      <c r="DR23" s="7">
        <f>'Contam Hub shop'!DR44</f>
        <v>134374</v>
      </c>
      <c r="DS23" s="7">
        <f>'Contam Hub shop'!DS44</f>
        <v>124576</v>
      </c>
      <c r="DT23" s="7">
        <f>'Contam Hub shop'!DT44</f>
        <v>122910</v>
      </c>
      <c r="DU23" s="7">
        <f>'Contam Hub shop'!DU44</f>
        <v>129226</v>
      </c>
      <c r="DV23" s="7">
        <f>'Contam Hub shop'!DV44</f>
        <v>125945</v>
      </c>
      <c r="DW23" s="7">
        <f>'Contam Hub shop'!DW44</f>
        <v>0</v>
      </c>
      <c r="DX23" s="7">
        <f>'Contam Hub shop'!DX44</f>
        <v>188059</v>
      </c>
      <c r="DY23" s="7">
        <f>'Contam Hub shop'!DY44</f>
        <v>106822</v>
      </c>
      <c r="DZ23" s="7">
        <f>'Contam Hub shop'!DZ44</f>
        <v>117796</v>
      </c>
      <c r="EA23" s="7">
        <f>'Contam Hub shop'!EA44</f>
        <v>112914</v>
      </c>
      <c r="EB23" s="7">
        <f>'Contam Hub shop'!EB44</f>
        <v>128189</v>
      </c>
      <c r="EC23" s="7">
        <f>'Contam Hub shop'!EC44</f>
        <v>123189</v>
      </c>
      <c r="ED23" s="7">
        <f>'Contam Hub shop'!ED44</f>
        <v>238</v>
      </c>
      <c r="EE23" s="7">
        <f>'Contam Hub shop'!EE44</f>
        <v>193604</v>
      </c>
      <c r="EF23" s="7">
        <f>'Contam Hub shop'!EF44</f>
        <v>130422</v>
      </c>
      <c r="EG23" s="7">
        <f>'Contam Hub shop'!EG44</f>
        <v>124112</v>
      </c>
      <c r="EH23" s="7">
        <f>'Contam Hub shop'!EH44</f>
        <v>137173</v>
      </c>
      <c r="EI23" s="7">
        <f>'Contam Hub shop'!EI44</f>
        <v>125733</v>
      </c>
      <c r="EJ23" s="7">
        <f>'Contam Hub shop'!EJ44</f>
        <v>126377</v>
      </c>
      <c r="EK23" s="7">
        <f>'Contam Hub shop'!EK44</f>
        <v>0</v>
      </c>
      <c r="EL23" s="7">
        <f>'Contam Hub shop'!EL44</f>
        <v>0</v>
      </c>
      <c r="EM23" s="7">
        <f>'Contam Hub shop'!EM44</f>
        <v>0</v>
      </c>
      <c r="EN23" s="7">
        <f>'Contam Hub shop'!EN44</f>
        <v>0</v>
      </c>
      <c r="EO23" s="7">
        <f>'Contam Hub shop'!EO44</f>
        <v>0</v>
      </c>
      <c r="EP23" s="7">
        <f>'Contam Hub shop'!EP44</f>
        <v>0</v>
      </c>
      <c r="EQ23" s="7">
        <f>'Contam Hub shop'!EQ44</f>
        <v>0</v>
      </c>
      <c r="ER23" s="7">
        <f>'Contam Hub shop'!ER44</f>
        <v>0</v>
      </c>
    </row>
    <row r="24" spans="1:148" s="8" customFormat="1" ht="17.25" customHeight="1">
      <c r="A24" s="5" t="s">
        <v>3</v>
      </c>
      <c r="B24" s="6">
        <f>SUM(B27:B30)</f>
        <v>12843</v>
      </c>
      <c r="C24" s="6">
        <f t="shared" ref="C24:DU24" si="0">SUM(C27:C30)</f>
        <v>9777</v>
      </c>
      <c r="D24" s="6">
        <f t="shared" si="0"/>
        <v>13864</v>
      </c>
      <c r="E24" s="6">
        <f t="shared" si="0"/>
        <v>15337</v>
      </c>
      <c r="F24" s="6">
        <f t="shared" si="0"/>
        <v>14520</v>
      </c>
      <c r="G24" s="6">
        <f t="shared" si="0"/>
        <v>16050</v>
      </c>
      <c r="H24" s="6">
        <f t="shared" si="0"/>
        <v>14647</v>
      </c>
      <c r="I24" s="6">
        <f t="shared" si="0"/>
        <v>11990</v>
      </c>
      <c r="J24" s="6">
        <f t="shared" si="0"/>
        <v>23649</v>
      </c>
      <c r="K24" s="6">
        <f t="shared" si="0"/>
        <v>24199</v>
      </c>
      <c r="L24" s="6">
        <f t="shared" si="0"/>
        <v>18512</v>
      </c>
      <c r="M24" s="6">
        <f t="shared" si="0"/>
        <v>19481</v>
      </c>
      <c r="N24" s="6">
        <f t="shared" si="0"/>
        <v>20615</v>
      </c>
      <c r="O24" s="6">
        <f t="shared" si="0"/>
        <v>22724</v>
      </c>
      <c r="P24" s="6">
        <f t="shared" si="0"/>
        <v>18423</v>
      </c>
      <c r="Q24" s="6">
        <f t="shared" si="0"/>
        <v>17127</v>
      </c>
      <c r="R24" s="6">
        <f t="shared" si="0"/>
        <v>16406</v>
      </c>
      <c r="S24" s="6">
        <f t="shared" si="0"/>
        <v>15239</v>
      </c>
      <c r="T24" s="6">
        <f t="shared" si="0"/>
        <v>17361</v>
      </c>
      <c r="U24" s="6">
        <f t="shared" si="0"/>
        <v>20382</v>
      </c>
      <c r="V24" s="6">
        <f t="shared" si="0"/>
        <v>16156</v>
      </c>
      <c r="W24" s="6">
        <f t="shared" si="0"/>
        <v>16680</v>
      </c>
      <c r="X24" s="6">
        <f t="shared" si="0"/>
        <v>15129</v>
      </c>
      <c r="Y24" s="6">
        <f t="shared" si="0"/>
        <v>15223</v>
      </c>
      <c r="Z24" s="6">
        <f t="shared" si="0"/>
        <v>19534</v>
      </c>
      <c r="AA24" s="6">
        <f t="shared" si="0"/>
        <v>18314</v>
      </c>
      <c r="AB24" s="6">
        <f t="shared" si="0"/>
        <v>20663</v>
      </c>
      <c r="AC24" s="6">
        <f t="shared" si="0"/>
        <v>17878</v>
      </c>
      <c r="AD24" s="6">
        <f t="shared" si="0"/>
        <v>22741</v>
      </c>
      <c r="AE24" s="6">
        <f t="shared" si="0"/>
        <v>15217</v>
      </c>
      <c r="AF24" s="6">
        <f t="shared" si="0"/>
        <v>12577</v>
      </c>
      <c r="AG24" s="6">
        <f t="shared" si="0"/>
        <v>11239</v>
      </c>
      <c r="AH24" s="6">
        <f t="shared" si="0"/>
        <v>8568</v>
      </c>
      <c r="AI24" s="6">
        <f t="shared" si="0"/>
        <v>10116</v>
      </c>
      <c r="AJ24" s="6">
        <f t="shared" si="0"/>
        <v>12132</v>
      </c>
      <c r="AK24" s="6">
        <f t="shared" si="0"/>
        <v>8781</v>
      </c>
      <c r="AL24" s="6">
        <f t="shared" si="0"/>
        <v>7118</v>
      </c>
      <c r="AM24" s="6">
        <f t="shared" si="0"/>
        <v>3785</v>
      </c>
      <c r="AN24" s="6">
        <f t="shared" si="0"/>
        <v>20535</v>
      </c>
      <c r="AO24" s="6">
        <f t="shared" si="0"/>
        <v>6374</v>
      </c>
      <c r="AP24" s="6">
        <f t="shared" si="0"/>
        <v>11853</v>
      </c>
      <c r="AQ24" s="6">
        <f t="shared" si="0"/>
        <v>7102</v>
      </c>
      <c r="AR24" s="6">
        <f t="shared" si="0"/>
        <v>3027</v>
      </c>
      <c r="AS24" s="6">
        <f t="shared" si="0"/>
        <v>1744</v>
      </c>
      <c r="AT24" s="6">
        <f t="shared" si="0"/>
        <v>10090</v>
      </c>
      <c r="AU24" s="6">
        <f t="shared" si="0"/>
        <v>9698</v>
      </c>
      <c r="AV24" s="6">
        <f t="shared" si="0"/>
        <v>13284</v>
      </c>
      <c r="AW24" s="6">
        <f t="shared" si="0"/>
        <v>23765</v>
      </c>
      <c r="AX24" s="6">
        <f t="shared" si="0"/>
        <v>17794</v>
      </c>
      <c r="AY24" s="6">
        <f t="shared" si="0"/>
        <v>11922</v>
      </c>
      <c r="AZ24" s="6">
        <f t="shared" si="0"/>
        <v>8740</v>
      </c>
      <c r="BA24" s="6">
        <f t="shared" si="0"/>
        <v>6455</v>
      </c>
      <c r="BB24" s="6">
        <f t="shared" si="0"/>
        <v>9281</v>
      </c>
      <c r="BC24" s="6">
        <f t="shared" si="0"/>
        <v>9658</v>
      </c>
      <c r="BD24" s="6">
        <f t="shared" si="0"/>
        <v>10025</v>
      </c>
      <c r="BE24" s="6">
        <f t="shared" si="0"/>
        <v>8062</v>
      </c>
      <c r="BF24" s="6">
        <f t="shared" si="0"/>
        <v>6038</v>
      </c>
      <c r="BG24" s="6">
        <f t="shared" si="0"/>
        <v>8718</v>
      </c>
      <c r="BH24" s="6">
        <f t="shared" si="0"/>
        <v>11057</v>
      </c>
      <c r="BI24" s="6">
        <f t="shared" si="0"/>
        <v>7597</v>
      </c>
      <c r="BJ24" s="6">
        <f>SUM(BJ27:BJ30)</f>
        <v>6777</v>
      </c>
      <c r="BK24" s="6">
        <f>SUM(BK27:BK30)</f>
        <v>5959</v>
      </c>
      <c r="BL24" s="170">
        <v>5615</v>
      </c>
      <c r="BM24" s="170">
        <f>SUM(BM27:BM30)</f>
        <v>3718</v>
      </c>
      <c r="BN24" s="6">
        <f>SUM(BN27:BN30)</f>
        <v>6025</v>
      </c>
      <c r="BO24" s="170">
        <f t="shared" ref="BO24:DN24" si="1">SUM(BO27:BO30)</f>
        <v>6238</v>
      </c>
      <c r="BP24" s="170">
        <f t="shared" si="1"/>
        <v>6340</v>
      </c>
      <c r="BQ24" s="170">
        <f t="shared" si="1"/>
        <v>7665</v>
      </c>
      <c r="BR24" s="170">
        <f t="shared" si="1"/>
        <v>6645</v>
      </c>
      <c r="BS24" s="6">
        <f>SUM(BS27:BS30)</f>
        <v>4860</v>
      </c>
      <c r="BT24" s="170">
        <f>SUM(BT27:BT30)</f>
        <v>3994</v>
      </c>
      <c r="BU24" s="170">
        <f>SUM(BU27:BU30)</f>
        <v>3070</v>
      </c>
      <c r="BV24" s="170">
        <f>SUM(BV27:BV30)</f>
        <v>2964</v>
      </c>
      <c r="BW24" s="238">
        <f>SUM(BW27:BW30)</f>
        <v>2202</v>
      </c>
      <c r="BX24" s="170">
        <f t="shared" ref="BX24:BY24" si="2">SUM(BX27:BX30)</f>
        <v>2661</v>
      </c>
      <c r="BY24" s="170">
        <f t="shared" si="2"/>
        <v>2227</v>
      </c>
      <c r="BZ24" s="170">
        <f>SUM(BZ27:BZ30)</f>
        <v>2479</v>
      </c>
      <c r="CA24" s="170">
        <f>SUM(CA27:CA30)</f>
        <v>1413</v>
      </c>
      <c r="CB24" s="170">
        <v>1888</v>
      </c>
      <c r="CC24" s="170">
        <v>1041</v>
      </c>
      <c r="CD24" s="170">
        <v>802</v>
      </c>
      <c r="CE24" s="170">
        <v>824</v>
      </c>
      <c r="CF24" s="170">
        <v>672</v>
      </c>
      <c r="CG24" s="170">
        <v>560</v>
      </c>
      <c r="CH24" s="170">
        <v>532</v>
      </c>
      <c r="CI24" s="170">
        <v>1678</v>
      </c>
      <c r="CJ24" s="170">
        <v>1654</v>
      </c>
      <c r="CK24" s="170">
        <v>1263</v>
      </c>
      <c r="CL24" s="170">
        <v>946</v>
      </c>
      <c r="CM24" s="170">
        <v>1252</v>
      </c>
      <c r="CN24" s="170">
        <v>1101</v>
      </c>
      <c r="CO24" s="170">
        <v>833</v>
      </c>
      <c r="CP24" s="170">
        <v>921</v>
      </c>
      <c r="CQ24" s="170">
        <v>1637</v>
      </c>
      <c r="CR24" s="170">
        <v>1820</v>
      </c>
      <c r="CS24" s="170">
        <v>2261</v>
      </c>
      <c r="CT24" s="170">
        <v>1122</v>
      </c>
      <c r="CU24" s="170">
        <v>1935</v>
      </c>
      <c r="CV24" s="170">
        <v>1893</v>
      </c>
      <c r="CW24" s="170">
        <v>1725</v>
      </c>
      <c r="CX24" s="170">
        <v>1920</v>
      </c>
      <c r="CY24" s="170">
        <v>1234</v>
      </c>
      <c r="CZ24" s="170">
        <v>2090</v>
      </c>
      <c r="DA24" s="170">
        <v>2723</v>
      </c>
      <c r="DB24" s="170">
        <v>3159</v>
      </c>
      <c r="DC24" s="170">
        <v>2296</v>
      </c>
      <c r="DD24" s="170">
        <v>1473</v>
      </c>
      <c r="DE24" s="170">
        <v>1759</v>
      </c>
      <c r="DF24" s="170">
        <v>1263</v>
      </c>
      <c r="DG24" s="170">
        <v>1859</v>
      </c>
      <c r="DH24" s="170">
        <v>3123</v>
      </c>
      <c r="DI24" s="170">
        <v>2710</v>
      </c>
      <c r="DJ24" s="170">
        <v>2757</v>
      </c>
      <c r="DK24" s="170">
        <v>1626</v>
      </c>
      <c r="DL24" s="170">
        <v>3028</v>
      </c>
      <c r="DM24" s="7">
        <f t="shared" si="1"/>
        <v>3298</v>
      </c>
      <c r="DN24" s="7">
        <f t="shared" si="1"/>
        <v>507</v>
      </c>
      <c r="DO24" s="7">
        <f t="shared" si="0"/>
        <v>112</v>
      </c>
      <c r="DP24" s="7">
        <f t="shared" si="0"/>
        <v>0</v>
      </c>
      <c r="DQ24" s="7">
        <f t="shared" si="0"/>
        <v>194</v>
      </c>
      <c r="DR24" s="7">
        <f t="shared" si="0"/>
        <v>195</v>
      </c>
      <c r="DS24" s="7">
        <f t="shared" si="0"/>
        <v>95</v>
      </c>
      <c r="DT24" s="7">
        <f t="shared" si="0"/>
        <v>174</v>
      </c>
      <c r="DU24" s="7">
        <f t="shared" si="0"/>
        <v>186</v>
      </c>
      <c r="DV24" s="7">
        <f t="shared" ref="DV24:ER24" si="3">SUM(DV27:DV30)</f>
        <v>131</v>
      </c>
      <c r="DW24" s="7">
        <f t="shared" si="3"/>
        <v>0</v>
      </c>
      <c r="DX24" s="7">
        <f t="shared" si="3"/>
        <v>189</v>
      </c>
      <c r="DY24" s="7">
        <f t="shared" si="3"/>
        <v>124</v>
      </c>
      <c r="DZ24" s="7">
        <f t="shared" si="3"/>
        <v>176</v>
      </c>
      <c r="EA24" s="7">
        <f t="shared" si="3"/>
        <v>257</v>
      </c>
      <c r="EB24" s="7">
        <f t="shared" si="3"/>
        <v>106</v>
      </c>
      <c r="EC24" s="7">
        <f t="shared" si="3"/>
        <v>96</v>
      </c>
      <c r="ED24" s="7">
        <f t="shared" si="3"/>
        <v>0</v>
      </c>
      <c r="EE24" s="7">
        <f t="shared" si="3"/>
        <v>120</v>
      </c>
      <c r="EF24" s="7">
        <f t="shared" si="3"/>
        <v>153</v>
      </c>
      <c r="EG24" s="7">
        <f t="shared" si="3"/>
        <v>128</v>
      </c>
      <c r="EH24" s="7">
        <f t="shared" si="3"/>
        <v>123</v>
      </c>
      <c r="EI24" s="7">
        <f t="shared" si="3"/>
        <v>78</v>
      </c>
      <c r="EJ24" s="7">
        <f t="shared" si="3"/>
        <v>154</v>
      </c>
      <c r="EK24" s="7">
        <f t="shared" si="3"/>
        <v>0</v>
      </c>
      <c r="EL24" s="7">
        <f t="shared" si="3"/>
        <v>0</v>
      </c>
      <c r="EM24" s="7">
        <f t="shared" si="3"/>
        <v>0</v>
      </c>
      <c r="EN24" s="7">
        <f t="shared" si="3"/>
        <v>0</v>
      </c>
      <c r="EO24" s="7">
        <f t="shared" si="3"/>
        <v>0</v>
      </c>
      <c r="EP24" s="7">
        <f t="shared" si="3"/>
        <v>0</v>
      </c>
      <c r="EQ24" s="7">
        <f t="shared" si="3"/>
        <v>0</v>
      </c>
      <c r="ER24" s="7">
        <f t="shared" si="3"/>
        <v>0</v>
      </c>
    </row>
    <row r="25" spans="1:148" s="8" customFormat="1" ht="17.25" customHeight="1">
      <c r="A25" s="5" t="s">
        <v>10</v>
      </c>
      <c r="B25" s="9">
        <f>B24/B23</f>
        <v>4.5401261888534123E-3</v>
      </c>
      <c r="C25" s="9">
        <f t="shared" ref="C25:DU25" si="4">C24/C23</f>
        <v>4.4660884246223677E-3</v>
      </c>
      <c r="D25" s="9">
        <f t="shared" si="4"/>
        <v>4.5337592398562694E-3</v>
      </c>
      <c r="E25" s="9">
        <f t="shared" si="4"/>
        <v>5.2086782550163713E-3</v>
      </c>
      <c r="F25" s="9">
        <f t="shared" si="4"/>
        <v>4.6946702236661175E-3</v>
      </c>
      <c r="G25" s="9">
        <f t="shared" si="4"/>
        <v>4.9394798312267455E-3</v>
      </c>
      <c r="H25" s="9">
        <f t="shared" si="4"/>
        <v>4.3985460503476919E-3</v>
      </c>
      <c r="I25" s="9">
        <f t="shared" si="4"/>
        <v>3.1832388007871281E-3</v>
      </c>
      <c r="J25" s="9">
        <f t="shared" si="4"/>
        <v>6.4550996761395503E-3</v>
      </c>
      <c r="K25" s="9">
        <f t="shared" si="4"/>
        <v>6.8437131110033918E-3</v>
      </c>
      <c r="L25" s="9">
        <f t="shared" si="4"/>
        <v>5.2592567549715344E-3</v>
      </c>
      <c r="M25" s="9">
        <f t="shared" si="4"/>
        <v>5.6216332892109712E-3</v>
      </c>
      <c r="N25" s="9">
        <f t="shared" si="4"/>
        <v>6.4567838670294029E-3</v>
      </c>
      <c r="O25" s="9">
        <f t="shared" si="4"/>
        <v>6.833977414552727E-3</v>
      </c>
      <c r="P25" s="9">
        <f t="shared" si="4"/>
        <v>5.0379576459340979E-3</v>
      </c>
      <c r="Q25" s="9">
        <f t="shared" si="4"/>
        <v>5.163301039714639E-3</v>
      </c>
      <c r="R25" s="9">
        <f t="shared" si="4"/>
        <v>4.2828520150106049E-3</v>
      </c>
      <c r="S25" s="9">
        <f t="shared" si="4"/>
        <v>4.6026704489166709E-3</v>
      </c>
      <c r="T25" s="9">
        <f t="shared" si="4"/>
        <v>6.2483017007286265E-3</v>
      </c>
      <c r="U25" s="9">
        <f t="shared" si="4"/>
        <v>6.0600042100706318E-3</v>
      </c>
      <c r="V25" s="9">
        <f t="shared" si="4"/>
        <v>4.8678016434103299E-3</v>
      </c>
      <c r="W25" s="9">
        <f t="shared" si="4"/>
        <v>4.7325539562221739E-3</v>
      </c>
      <c r="X25" s="9">
        <f t="shared" si="4"/>
        <v>5.2126078336926932E-3</v>
      </c>
      <c r="Y25" s="9">
        <f t="shared" si="4"/>
        <v>4.816109590774633E-3</v>
      </c>
      <c r="Z25" s="9">
        <f t="shared" si="4"/>
        <v>5.6242227968458973E-3</v>
      </c>
      <c r="AA25" s="9">
        <f t="shared" si="4"/>
        <v>6.1787540468578568E-3</v>
      </c>
      <c r="AB25" s="9">
        <f t="shared" si="4"/>
        <v>6.34438239833805E-3</v>
      </c>
      <c r="AC25" s="9">
        <f t="shared" si="4"/>
        <v>5.9759045165577477E-3</v>
      </c>
      <c r="AD25" s="9">
        <f t="shared" si="4"/>
        <v>7.8445102915863218E-3</v>
      </c>
      <c r="AE25" s="9">
        <f t="shared" si="4"/>
        <v>5.2476720503268886E-3</v>
      </c>
      <c r="AF25" s="9">
        <f t="shared" si="4"/>
        <v>3.978992992391287E-3</v>
      </c>
      <c r="AG25" s="9">
        <f t="shared" si="4"/>
        <v>3.5538182597768739E-3</v>
      </c>
      <c r="AH25" s="9">
        <f t="shared" si="4"/>
        <v>2.5667272699494295E-3</v>
      </c>
      <c r="AI25" s="9">
        <f t="shared" si="4"/>
        <v>3.2912684755629171E-3</v>
      </c>
      <c r="AJ25" s="9">
        <f t="shared" si="4"/>
        <v>3.8919792889727254E-3</v>
      </c>
      <c r="AK25" s="9">
        <f t="shared" si="4"/>
        <v>3.3673765218578439E-3</v>
      </c>
      <c r="AL25" s="9">
        <f t="shared" si="4"/>
        <v>3.3535545416683156E-3</v>
      </c>
      <c r="AM25" s="9">
        <f t="shared" si="4"/>
        <v>2.3324200845710259E-3</v>
      </c>
      <c r="AN25" s="9">
        <f t="shared" si="4"/>
        <v>1.1014001485696817E-2</v>
      </c>
      <c r="AO25" s="9">
        <f t="shared" si="4"/>
        <v>3.4666380952743533E-3</v>
      </c>
      <c r="AP25" s="9">
        <f t="shared" si="4"/>
        <v>5.0349511329808201E-3</v>
      </c>
      <c r="AQ25" s="9">
        <f t="shared" si="4"/>
        <v>3.1509254235137477E-3</v>
      </c>
      <c r="AR25" s="9">
        <f t="shared" si="4"/>
        <v>1.2229448204226533E-3</v>
      </c>
      <c r="AS25" s="9">
        <f t="shared" si="4"/>
        <v>6.4786038905799469E-4</v>
      </c>
      <c r="AT25" s="9">
        <f t="shared" si="4"/>
        <v>4.0764827347421779E-3</v>
      </c>
      <c r="AU25" s="9">
        <f t="shared" si="4"/>
        <v>3.1093488546419489E-3</v>
      </c>
      <c r="AV25" s="9">
        <f t="shared" si="4"/>
        <v>4.4109414192180776E-3</v>
      </c>
      <c r="AW25" s="9">
        <f t="shared" si="4"/>
        <v>8.8925426123607279E-3</v>
      </c>
      <c r="AX25" s="9">
        <f t="shared" si="4"/>
        <v>6.9140852825259067E-3</v>
      </c>
      <c r="AY25" s="9">
        <f t="shared" si="4"/>
        <v>4.2676239049940006E-3</v>
      </c>
      <c r="AZ25" s="9">
        <f t="shared" si="4"/>
        <v>3.2074218420289693E-3</v>
      </c>
      <c r="BA25" s="9">
        <f t="shared" si="4"/>
        <v>2.6676033928774369E-3</v>
      </c>
      <c r="BB25" s="9">
        <f t="shared" si="4"/>
        <v>4.567677517341032E-3</v>
      </c>
      <c r="BC25" s="9">
        <f t="shared" si="4"/>
        <v>3.865800910852822E-3</v>
      </c>
      <c r="BD25" s="9">
        <f t="shared" si="4"/>
        <v>4.0359014468696625E-3</v>
      </c>
      <c r="BE25" s="9">
        <f t="shared" si="4"/>
        <v>3.2205522204433244E-3</v>
      </c>
      <c r="BF25" s="9">
        <f t="shared" si="4"/>
        <v>2.2570410110108316E-3</v>
      </c>
      <c r="BG25" s="9">
        <f t="shared" si="4"/>
        <v>3.2677264225554835E-3</v>
      </c>
      <c r="BH25" s="9">
        <f t="shared" si="4"/>
        <v>3.9590680274374122E-3</v>
      </c>
      <c r="BI25" s="9">
        <f t="shared" si="4"/>
        <v>3.0688315858996137E-3</v>
      </c>
      <c r="BJ25" s="9">
        <f>BJ24/BJ23</f>
        <v>2.5190855017094989E-3</v>
      </c>
      <c r="BK25" s="9">
        <f>BK24/BK23</f>
        <v>2.2419263937829524E-3</v>
      </c>
      <c r="BL25" s="183">
        <v>1.7640767987614075E-3</v>
      </c>
      <c r="BM25" s="183">
        <f t="shared" ref="BM25:CD25" si="5">BM24/BM23</f>
        <v>1.263443198747295E-3</v>
      </c>
      <c r="BN25" s="9">
        <f t="shared" si="5"/>
        <v>1.9399482186767589E-3</v>
      </c>
      <c r="BO25" s="183">
        <f t="shared" si="5"/>
        <v>1.8246830059356312E-3</v>
      </c>
      <c r="BP25" s="183">
        <f t="shared" si="5"/>
        <v>1.8171895815992645E-3</v>
      </c>
      <c r="BQ25" s="183">
        <f t="shared" si="5"/>
        <v>2.325086883628264E-3</v>
      </c>
      <c r="BR25" s="183">
        <f t="shared" si="5"/>
        <v>1.8715831988440968E-3</v>
      </c>
      <c r="BS25" s="9">
        <f t="shared" si="5"/>
        <v>1.2451357082631663E-3</v>
      </c>
      <c r="BT25" s="183">
        <f t="shared" si="5"/>
        <v>9.7964285469007086E-4</v>
      </c>
      <c r="BU25" s="183">
        <f t="shared" si="5"/>
        <v>8.470601219545843E-4</v>
      </c>
      <c r="BV25" s="183">
        <f t="shared" si="5"/>
        <v>7.9097393068410437E-4</v>
      </c>
      <c r="BW25" s="239">
        <f t="shared" si="5"/>
        <v>6.2564318790491358E-4</v>
      </c>
      <c r="BX25" s="183">
        <f t="shared" si="5"/>
        <v>7.1883928930809623E-4</v>
      </c>
      <c r="BY25" s="183">
        <f t="shared" si="5"/>
        <v>7.1752652786110076E-4</v>
      </c>
      <c r="BZ25" s="183">
        <f t="shared" si="5"/>
        <v>8.9242900527465498E-4</v>
      </c>
      <c r="CA25" s="183">
        <f t="shared" si="5"/>
        <v>6.2662393384128455E-4</v>
      </c>
      <c r="CB25" s="183">
        <f t="shared" si="5"/>
        <v>9.3311198282836723E-4</v>
      </c>
      <c r="CC25" s="183">
        <f t="shared" si="5"/>
        <v>6.0065258220025797E-4</v>
      </c>
      <c r="CD25" s="183">
        <f t="shared" si="5"/>
        <v>4.6165287848052883E-4</v>
      </c>
      <c r="CE25" s="183">
        <v>5.3724916690519047E-4</v>
      </c>
      <c r="CF25" s="183">
        <v>7.6923693298824511E-4</v>
      </c>
      <c r="CG25" s="183">
        <v>5.3390741092088545E-4</v>
      </c>
      <c r="CH25" s="183">
        <v>4.8994642822607157E-4</v>
      </c>
      <c r="CI25" s="183">
        <v>1.2714818294789804E-3</v>
      </c>
      <c r="CJ25" s="183">
        <v>1.115816188509522E-3</v>
      </c>
      <c r="CK25" s="183">
        <v>9.1640539801235074E-4</v>
      </c>
      <c r="CL25" s="183">
        <v>6.9293571812605568E-4</v>
      </c>
      <c r="CM25" s="183">
        <v>1.0492801284613883E-3</v>
      </c>
      <c r="CN25" s="183">
        <v>1.0891802162927907E-3</v>
      </c>
      <c r="CO25" s="183">
        <v>6.7776310511511806E-4</v>
      </c>
      <c r="CP25" s="183">
        <v>7.2335599482262463E-4</v>
      </c>
      <c r="CQ25" s="183">
        <v>8.1959333751224132E-4</v>
      </c>
      <c r="CR25" s="183">
        <v>7.5693300726988402E-4</v>
      </c>
      <c r="CS25" s="183">
        <v>8.044173577682666E-4</v>
      </c>
      <c r="CT25" s="183">
        <v>6.5753116387118251E-4</v>
      </c>
      <c r="CU25" s="183">
        <v>7.6559287155883806E-4</v>
      </c>
      <c r="CV25" s="183">
        <v>6.635051156139262E-4</v>
      </c>
      <c r="CW25" s="183">
        <v>5.8417307507352119E-4</v>
      </c>
      <c r="CX25" s="183">
        <v>5.3954984681842632E-4</v>
      </c>
      <c r="CY25" s="183">
        <v>3.732795939782802E-4</v>
      </c>
      <c r="CZ25" s="183">
        <v>5.3452179608530557E-4</v>
      </c>
      <c r="DA25" s="183">
        <v>7.8415065368445699E-4</v>
      </c>
      <c r="DB25" s="183">
        <v>1.0590006506870095E-3</v>
      </c>
      <c r="DC25" s="183">
        <v>7.3655230644168888E-4</v>
      </c>
      <c r="DD25" s="183">
        <v>4.6255720337852035E-4</v>
      </c>
      <c r="DE25" s="183">
        <v>5.2850628919479559E-4</v>
      </c>
      <c r="DF25" s="183">
        <v>3.7171559254202548E-4</v>
      </c>
      <c r="DG25" s="183">
        <v>5.9828438172023976E-4</v>
      </c>
      <c r="DH25" s="183">
        <v>9.6988180050807771E-4</v>
      </c>
      <c r="DI25" s="183">
        <v>9.9619424390878677E-4</v>
      </c>
      <c r="DJ25" s="183">
        <v>8.2684706748205729E-4</v>
      </c>
      <c r="DK25" s="183">
        <v>4.9536320542035799E-4</v>
      </c>
      <c r="DL25" s="183">
        <v>9.2042880796262111E-4</v>
      </c>
      <c r="DM25" s="10">
        <f t="shared" si="4"/>
        <v>1.1974295566134019E-3</v>
      </c>
      <c r="DN25" s="10">
        <f t="shared" si="4"/>
        <v>2.2085536804871886E-3</v>
      </c>
      <c r="DO25" s="10">
        <f t="shared" si="4"/>
        <v>9.9002024237817014E-4</v>
      </c>
      <c r="DP25" s="10">
        <f t="shared" si="4"/>
        <v>0</v>
      </c>
      <c r="DQ25" s="10">
        <f t="shared" si="4"/>
        <v>1.2113946024252869E-3</v>
      </c>
      <c r="DR25" s="10">
        <f t="shared" si="4"/>
        <v>1.4511735901290429E-3</v>
      </c>
      <c r="DS25" s="10">
        <f t="shared" si="4"/>
        <v>7.6258669406627276E-4</v>
      </c>
      <c r="DT25" s="10">
        <f t="shared" si="4"/>
        <v>1.4156700024408103E-3</v>
      </c>
      <c r="DU25" s="10">
        <f t="shared" si="4"/>
        <v>1.4393388327426369E-3</v>
      </c>
      <c r="DV25" s="10">
        <f t="shared" ref="DV25:ER25" si="6">DV24/DV23</f>
        <v>1.0401365675493271E-3</v>
      </c>
      <c r="DW25" s="10" t="e">
        <f t="shared" si="6"/>
        <v>#DIV/0!</v>
      </c>
      <c r="DX25" s="10">
        <f t="shared" si="6"/>
        <v>1.0050037488235075E-3</v>
      </c>
      <c r="DY25" s="10">
        <f t="shared" si="6"/>
        <v>1.1608095710621408E-3</v>
      </c>
      <c r="DZ25" s="10">
        <v>0</v>
      </c>
      <c r="EA25" s="10">
        <f t="shared" si="6"/>
        <v>2.2760685123191103E-3</v>
      </c>
      <c r="EB25" s="10">
        <f t="shared" si="6"/>
        <v>8.2690402452628546E-4</v>
      </c>
      <c r="EC25" s="10">
        <f t="shared" si="6"/>
        <v>7.7929035871709322E-4</v>
      </c>
      <c r="ED25" s="10">
        <f t="shared" si="6"/>
        <v>0</v>
      </c>
      <c r="EE25" s="10">
        <f t="shared" si="6"/>
        <v>6.1982190450610521E-4</v>
      </c>
      <c r="EF25" s="10">
        <f t="shared" si="6"/>
        <v>1.1731149652665961E-3</v>
      </c>
      <c r="EG25" s="10">
        <f t="shared" si="6"/>
        <v>1.0313265437669201E-3</v>
      </c>
      <c r="EH25" s="10">
        <f t="shared" si="6"/>
        <v>8.9667791766601297E-4</v>
      </c>
      <c r="EI25" s="10">
        <f t="shared" si="6"/>
        <v>6.2036219608217411E-4</v>
      </c>
      <c r="EJ25" s="10">
        <f t="shared" si="6"/>
        <v>1.2185761649667266E-3</v>
      </c>
      <c r="EK25" s="10" t="e">
        <f t="shared" si="6"/>
        <v>#DIV/0!</v>
      </c>
      <c r="EL25" s="10" t="e">
        <f t="shared" si="6"/>
        <v>#DIV/0!</v>
      </c>
      <c r="EM25" s="10" t="e">
        <f t="shared" si="6"/>
        <v>#DIV/0!</v>
      </c>
      <c r="EN25" s="10" t="e">
        <f t="shared" si="6"/>
        <v>#DIV/0!</v>
      </c>
      <c r="EO25" s="10" t="e">
        <f t="shared" si="6"/>
        <v>#DIV/0!</v>
      </c>
      <c r="EP25" s="10" t="e">
        <f t="shared" si="6"/>
        <v>#DIV/0!</v>
      </c>
      <c r="EQ25" s="10" t="e">
        <f t="shared" si="6"/>
        <v>#DIV/0!</v>
      </c>
      <c r="ER25" s="10" t="e">
        <f t="shared" si="6"/>
        <v>#DIV/0!</v>
      </c>
    </row>
    <row r="26" spans="1:148" ht="12" customHeight="1">
      <c r="A26" s="11" t="s">
        <v>5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7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</row>
    <row r="27" spans="1:148" s="8" customFormat="1" ht="17.25" customHeight="1">
      <c r="A27" s="12" t="s">
        <v>6</v>
      </c>
      <c r="B27" s="6">
        <f>'Contam Hub shop'!B48</f>
        <v>12350</v>
      </c>
      <c r="C27" s="6">
        <f>'Contam Hub shop'!C48</f>
        <v>9114</v>
      </c>
      <c r="D27" s="6">
        <f>'Contam Hub shop'!D48</f>
        <v>13116</v>
      </c>
      <c r="E27" s="6">
        <f>'Contam Hub shop'!E48</f>
        <v>14490</v>
      </c>
      <c r="F27" s="6">
        <f>'Contam Hub shop'!F48</f>
        <v>13978</v>
      </c>
      <c r="G27" s="6">
        <f>'Contam Hub shop'!G48</f>
        <v>15451</v>
      </c>
      <c r="H27" s="6">
        <f>'Contam Hub shop'!H48</f>
        <v>14305</v>
      </c>
      <c r="I27" s="6">
        <f>'Contam Hub shop'!I48</f>
        <v>11495</v>
      </c>
      <c r="J27" s="6">
        <f>'Contam Hub shop'!J48</f>
        <v>22946</v>
      </c>
      <c r="K27" s="6">
        <f>'Contam Hub shop'!K48</f>
        <v>23290</v>
      </c>
      <c r="L27" s="6">
        <f>'Contam Hub shop'!L48</f>
        <v>17537</v>
      </c>
      <c r="M27" s="6">
        <f>'Contam Hub shop'!M48</f>
        <v>18819</v>
      </c>
      <c r="N27" s="6">
        <f>'Contam Hub shop'!N48</f>
        <v>19612</v>
      </c>
      <c r="O27" s="6">
        <f>'Contam Hub shop'!O48</f>
        <v>21802</v>
      </c>
      <c r="P27" s="6">
        <f>'Contam Hub shop'!P48</f>
        <v>17415</v>
      </c>
      <c r="Q27" s="6">
        <f>'Contam Hub shop'!Q48</f>
        <v>16433</v>
      </c>
      <c r="R27" s="6">
        <f>'Contam Hub shop'!R48</f>
        <v>15914</v>
      </c>
      <c r="S27" s="6">
        <f>'Contam Hub shop'!S48</f>
        <v>14674</v>
      </c>
      <c r="T27" s="6">
        <f>'Contam Hub shop'!T48</f>
        <v>16861</v>
      </c>
      <c r="U27" s="6">
        <f>'Contam Hub shop'!U48</f>
        <v>19903</v>
      </c>
      <c r="V27" s="6">
        <f>'Contam Hub shop'!V48</f>
        <v>15320</v>
      </c>
      <c r="W27" s="6">
        <f>'Contam Hub shop'!W48</f>
        <v>16185</v>
      </c>
      <c r="X27" s="6">
        <f>'Contam Hub shop'!X48</f>
        <v>14385</v>
      </c>
      <c r="Y27" s="6">
        <f>'Contam Hub shop'!Y48</f>
        <v>14409</v>
      </c>
      <c r="Z27" s="6">
        <f>'Contam Hub shop'!Z48</f>
        <v>18436</v>
      </c>
      <c r="AA27" s="6">
        <f>'Contam Hub shop'!AA48</f>
        <v>17693</v>
      </c>
      <c r="AB27" s="6">
        <f>'Contam Hub shop'!AB48</f>
        <v>19148</v>
      </c>
      <c r="AC27" s="6">
        <f>'Contam Hub shop'!AC48</f>
        <v>16638</v>
      </c>
      <c r="AD27" s="6">
        <f>'Contam Hub shop'!AD48</f>
        <v>21260</v>
      </c>
      <c r="AE27" s="6">
        <f>'Contam Hub shop'!AE48</f>
        <v>13775</v>
      </c>
      <c r="AF27" s="6">
        <f>'Contam Hub shop'!AF48</f>
        <v>11768</v>
      </c>
      <c r="AG27" s="6">
        <f>'Contam Hub shop'!AG48</f>
        <v>10860</v>
      </c>
      <c r="AH27" s="6">
        <f>'Contam Hub shop'!AH48</f>
        <v>8224</v>
      </c>
      <c r="AI27" s="6">
        <f>'Contam Hub shop'!AI48</f>
        <v>9791</v>
      </c>
      <c r="AJ27" s="6">
        <f>'Contam Hub shop'!AJ48</f>
        <v>11819</v>
      </c>
      <c r="AK27" s="6">
        <f>'Contam Hub shop'!AK48</f>
        <v>8525</v>
      </c>
      <c r="AL27" s="6">
        <f>'Contam Hub shop'!AL48</f>
        <v>6953</v>
      </c>
      <c r="AM27" s="6">
        <f>'Contam Hub shop'!AM48</f>
        <v>3542</v>
      </c>
      <c r="AN27" s="6">
        <f>'Contam Hub shop'!AN48</f>
        <v>18279</v>
      </c>
      <c r="AO27" s="6">
        <f>'Contam Hub shop'!AO48</f>
        <v>5642</v>
      </c>
      <c r="AP27" s="6">
        <f>'Contam Hub shop'!AP48</f>
        <v>11055</v>
      </c>
      <c r="AQ27" s="6">
        <f>'Contam Hub shop'!AQ48</f>
        <v>6655</v>
      </c>
      <c r="AR27" s="6">
        <f>'Contam Hub shop'!AR48</f>
        <v>2802</v>
      </c>
      <c r="AS27" s="6">
        <f>'Contam Hub shop'!AS48</f>
        <v>1457</v>
      </c>
      <c r="AT27" s="6">
        <f>'Contam Hub shop'!AT48</f>
        <v>8268</v>
      </c>
      <c r="AU27" s="6">
        <f>'Contam Hub shop'!AU48</f>
        <v>8702</v>
      </c>
      <c r="AV27" s="6">
        <f>'Contam Hub shop'!AV48</f>
        <v>11564</v>
      </c>
      <c r="AW27" s="6">
        <f>'Contam Hub shop'!AW48</f>
        <v>10187</v>
      </c>
      <c r="AX27" s="6">
        <f>'Contam Hub shop'!AX48</f>
        <v>10333</v>
      </c>
      <c r="AY27" s="6">
        <f>'Contam Hub shop'!AY48</f>
        <v>9760</v>
      </c>
      <c r="AZ27" s="6">
        <f>'Contam Hub shop'!AZ48</f>
        <v>8217</v>
      </c>
      <c r="BA27" s="6">
        <f>'Contam Hub shop'!BA48</f>
        <v>6116</v>
      </c>
      <c r="BB27" s="6">
        <f>'Contam Hub shop'!BB48</f>
        <v>8843</v>
      </c>
      <c r="BC27" s="6">
        <f>'Contam Hub shop'!BC48</f>
        <v>8847</v>
      </c>
      <c r="BD27" s="6">
        <f>'Contam Hub shop'!BD48</f>
        <v>9312</v>
      </c>
      <c r="BE27" s="6">
        <f>'Contam Hub shop'!BE48</f>
        <v>6625</v>
      </c>
      <c r="BF27" s="6">
        <f>'Contam Hub shop'!BF48</f>
        <v>5177</v>
      </c>
      <c r="BG27" s="6">
        <f>'Contam Hub shop'!BG48</f>
        <v>7453</v>
      </c>
      <c r="BH27" s="6">
        <v>10203</v>
      </c>
      <c r="BI27" s="170">
        <v>7300</v>
      </c>
      <c r="BJ27" s="6">
        <v>6278</v>
      </c>
      <c r="BK27" s="170">
        <v>5269</v>
      </c>
      <c r="BL27" s="170">
        <v>3920</v>
      </c>
      <c r="BM27" s="170">
        <v>2850</v>
      </c>
      <c r="BN27" s="6">
        <v>3441</v>
      </c>
      <c r="BO27" s="170">
        <v>3862</v>
      </c>
      <c r="BP27" s="170">
        <v>4583</v>
      </c>
      <c r="BQ27" s="170">
        <v>6813</v>
      </c>
      <c r="BR27" s="170">
        <v>5490</v>
      </c>
      <c r="BS27" s="6">
        <v>4108</v>
      </c>
      <c r="BT27" s="170">
        <v>3370</v>
      </c>
      <c r="BU27" s="170">
        <v>2600</v>
      </c>
      <c r="BV27" s="170">
        <v>2660</v>
      </c>
      <c r="BW27" s="238">
        <v>1810</v>
      </c>
      <c r="BX27" s="170">
        <v>2079</v>
      </c>
      <c r="BY27" s="170">
        <v>1628</v>
      </c>
      <c r="BZ27" s="170">
        <v>1681</v>
      </c>
      <c r="CA27" s="170">
        <v>1100</v>
      </c>
      <c r="CB27" s="170">
        <v>1625</v>
      </c>
      <c r="CC27" s="170">
        <v>809</v>
      </c>
      <c r="CD27" s="170">
        <v>617</v>
      </c>
      <c r="CE27" s="170">
        <v>640</v>
      </c>
      <c r="CF27" s="170">
        <v>547</v>
      </c>
      <c r="CG27" s="170">
        <v>408</v>
      </c>
      <c r="CH27" s="170">
        <v>478</v>
      </c>
      <c r="CI27" s="170">
        <v>1288</v>
      </c>
      <c r="CJ27" s="170">
        <v>835</v>
      </c>
      <c r="CK27" s="170">
        <v>856</v>
      </c>
      <c r="CL27" s="170">
        <v>704</v>
      </c>
      <c r="CM27" s="170">
        <v>876</v>
      </c>
      <c r="CN27" s="170">
        <v>729</v>
      </c>
      <c r="CO27" s="170">
        <v>637</v>
      </c>
      <c r="CP27" s="170">
        <v>700</v>
      </c>
      <c r="CQ27" s="170">
        <v>1236</v>
      </c>
      <c r="CR27" s="170">
        <v>1555</v>
      </c>
      <c r="CS27" s="170">
        <v>2043</v>
      </c>
      <c r="CT27" s="170">
        <v>1052</v>
      </c>
      <c r="CU27" s="170">
        <v>1729</v>
      </c>
      <c r="CV27" s="170">
        <v>1529</v>
      </c>
      <c r="CW27" s="170">
        <v>1264</v>
      </c>
      <c r="CX27" s="170">
        <v>1609</v>
      </c>
      <c r="CY27" s="170">
        <v>1055</v>
      </c>
      <c r="CZ27" s="170">
        <v>1874</v>
      </c>
      <c r="DA27" s="170">
        <v>2270</v>
      </c>
      <c r="DB27" s="170">
        <v>2693</v>
      </c>
      <c r="DC27" s="170">
        <v>1922</v>
      </c>
      <c r="DD27" s="170">
        <v>1364</v>
      </c>
      <c r="DE27" s="170">
        <v>1639</v>
      </c>
      <c r="DF27" s="170">
        <v>1134</v>
      </c>
      <c r="DG27" s="170">
        <v>1673</v>
      </c>
      <c r="DH27" s="170">
        <v>2919</v>
      </c>
      <c r="DI27" s="170">
        <v>2582</v>
      </c>
      <c r="DJ27" s="170">
        <v>2533</v>
      </c>
      <c r="DK27" s="170">
        <v>1369</v>
      </c>
      <c r="DL27" s="170">
        <v>2555</v>
      </c>
      <c r="DM27" s="7">
        <f>SUM(DN27:ER27)</f>
        <v>2613</v>
      </c>
      <c r="DN27" s="7">
        <f>'Contam Hub shop'!DN48</f>
        <v>443</v>
      </c>
      <c r="DO27" s="7">
        <f>'Contam Hub shop'!DO48</f>
        <v>85</v>
      </c>
      <c r="DP27" s="7">
        <f>'Contam Hub shop'!DP48</f>
        <v>0</v>
      </c>
      <c r="DQ27" s="7">
        <f>'Contam Hub shop'!DQ48</f>
        <v>117</v>
      </c>
      <c r="DR27" s="7">
        <f>'Contam Hub shop'!DR48</f>
        <v>158</v>
      </c>
      <c r="DS27" s="7">
        <f>'Contam Hub shop'!DS48</f>
        <v>68</v>
      </c>
      <c r="DT27" s="7">
        <f>'Contam Hub shop'!DT48</f>
        <v>118</v>
      </c>
      <c r="DU27" s="7">
        <f>'Contam Hub shop'!DU48</f>
        <v>144</v>
      </c>
      <c r="DV27" s="7">
        <f>'Contam Hub shop'!DV48</f>
        <v>99</v>
      </c>
      <c r="DW27" s="7">
        <f>'Contam Hub shop'!DW48</f>
        <v>0</v>
      </c>
      <c r="DX27" s="7">
        <f>'Contam Hub shop'!DX48</f>
        <v>139</v>
      </c>
      <c r="DY27" s="7">
        <f>'Contam Hub shop'!DY48</f>
        <v>96</v>
      </c>
      <c r="DZ27" s="7">
        <f>'Contam Hub shop'!DZ48</f>
        <v>126</v>
      </c>
      <c r="EA27" s="7">
        <f>'Contam Hub shop'!EA48</f>
        <v>220</v>
      </c>
      <c r="EB27" s="7">
        <f>'Contam Hub shop'!EB48</f>
        <v>82</v>
      </c>
      <c r="EC27" s="7">
        <f>'Contam Hub shop'!EC48</f>
        <v>81</v>
      </c>
      <c r="ED27" s="7">
        <f>'Contam Hub shop'!ED48</f>
        <v>0</v>
      </c>
      <c r="EE27" s="7">
        <f>'Contam Hub shop'!EE48</f>
        <v>106</v>
      </c>
      <c r="EF27" s="7">
        <f>'Contam Hub shop'!EF48</f>
        <v>114</v>
      </c>
      <c r="EG27" s="7">
        <f>'Contam Hub shop'!EG48</f>
        <v>122</v>
      </c>
      <c r="EH27" s="7">
        <f>'Contam Hub shop'!EH48</f>
        <v>105</v>
      </c>
      <c r="EI27" s="7">
        <f>'Contam Hub shop'!EI48</f>
        <v>52</v>
      </c>
      <c r="EJ27" s="7">
        <f>'Contam Hub shop'!EJ48</f>
        <v>138</v>
      </c>
      <c r="EK27" s="7">
        <f>'Contam Hub shop'!EK48</f>
        <v>0</v>
      </c>
      <c r="EL27" s="7">
        <f>'Contam Hub shop'!EL48</f>
        <v>0</v>
      </c>
      <c r="EM27" s="7">
        <f>'Contam Hub shop'!EM48</f>
        <v>0</v>
      </c>
      <c r="EN27" s="7">
        <f>'Contam Hub shop'!EN48</f>
        <v>0</v>
      </c>
      <c r="EO27" s="7">
        <f>'Contam Hub shop'!EO48</f>
        <v>0</v>
      </c>
      <c r="EP27" s="7">
        <f>'Contam Hub shop'!EP48</f>
        <v>0</v>
      </c>
      <c r="EQ27" s="7">
        <f>'Contam Hub shop'!EQ48</f>
        <v>0</v>
      </c>
      <c r="ER27" s="7">
        <f>'Contam Hub shop'!ER48</f>
        <v>0</v>
      </c>
    </row>
    <row r="28" spans="1:148" s="8" customFormat="1" ht="17.25" customHeight="1">
      <c r="A28" s="12" t="s">
        <v>7</v>
      </c>
      <c r="B28" s="6">
        <f>'Contam Hub shop'!B49</f>
        <v>33</v>
      </c>
      <c r="C28" s="6">
        <f>'Contam Hub shop'!C49</f>
        <v>23</v>
      </c>
      <c r="D28" s="6">
        <f>'Contam Hub shop'!D49</f>
        <v>6</v>
      </c>
      <c r="E28" s="6">
        <f>'Contam Hub shop'!E49</f>
        <v>25</v>
      </c>
      <c r="F28" s="6">
        <f>'Contam Hub shop'!F49</f>
        <v>15</v>
      </c>
      <c r="G28" s="6">
        <f>'Contam Hub shop'!G49</f>
        <v>43</v>
      </c>
      <c r="H28" s="6">
        <f>'Contam Hub shop'!H49</f>
        <v>10</v>
      </c>
      <c r="I28" s="6">
        <f>'Contam Hub shop'!I49</f>
        <v>144</v>
      </c>
      <c r="J28" s="6">
        <f>'Contam Hub shop'!J49</f>
        <v>130</v>
      </c>
      <c r="K28" s="6">
        <f>'Contam Hub shop'!K49</f>
        <v>243</v>
      </c>
      <c r="L28" s="6">
        <f>'Contam Hub shop'!L49</f>
        <v>225</v>
      </c>
      <c r="M28" s="6">
        <f>'Contam Hub shop'!M49</f>
        <v>118</v>
      </c>
      <c r="N28" s="6">
        <f>'Contam Hub shop'!N49</f>
        <v>36</v>
      </c>
      <c r="O28" s="6">
        <f>'Contam Hub shop'!O49</f>
        <v>86</v>
      </c>
      <c r="P28" s="6">
        <f>'Contam Hub shop'!P49</f>
        <v>321</v>
      </c>
      <c r="Q28" s="6">
        <f>'Contam Hub shop'!Q49</f>
        <v>50</v>
      </c>
      <c r="R28" s="6">
        <f>'Contam Hub shop'!R49</f>
        <v>110</v>
      </c>
      <c r="S28" s="6">
        <f>'Contam Hub shop'!S49</f>
        <v>204</v>
      </c>
      <c r="T28" s="6">
        <f>'Contam Hub shop'!T49</f>
        <v>66</v>
      </c>
      <c r="U28" s="6">
        <f>'Contam Hub shop'!U49</f>
        <v>92</v>
      </c>
      <c r="V28" s="6">
        <f>'Contam Hub shop'!V49</f>
        <v>469</v>
      </c>
      <c r="W28" s="6">
        <f>'Contam Hub shop'!W49</f>
        <v>225</v>
      </c>
      <c r="X28" s="6">
        <f>'Contam Hub shop'!X49</f>
        <v>490</v>
      </c>
      <c r="Y28" s="6">
        <f>'Contam Hub shop'!Y49</f>
        <v>462</v>
      </c>
      <c r="Z28" s="6">
        <f>'Contam Hub shop'!Z49</f>
        <v>710</v>
      </c>
      <c r="AA28" s="6">
        <f>'Contam Hub shop'!AA49</f>
        <v>337</v>
      </c>
      <c r="AB28" s="6">
        <f>'Contam Hub shop'!AB49</f>
        <v>991</v>
      </c>
      <c r="AC28" s="6">
        <f>'Contam Hub shop'!AC49</f>
        <v>850</v>
      </c>
      <c r="AD28" s="6">
        <f>'Contam Hub shop'!AD49</f>
        <v>1138</v>
      </c>
      <c r="AE28" s="6">
        <f>'Contam Hub shop'!AE49</f>
        <v>1071</v>
      </c>
      <c r="AF28" s="6">
        <f>'Contam Hub shop'!AF49</f>
        <v>633</v>
      </c>
      <c r="AG28" s="6">
        <f>'Contam Hub shop'!AG49</f>
        <v>226</v>
      </c>
      <c r="AH28" s="6">
        <f>'Contam Hub shop'!AH49</f>
        <v>182</v>
      </c>
      <c r="AI28" s="6">
        <f>'Contam Hub shop'!AI49</f>
        <v>214</v>
      </c>
      <c r="AJ28" s="6">
        <f>'Contam Hub shop'!AJ49</f>
        <v>176</v>
      </c>
      <c r="AK28" s="6">
        <f>'Contam Hub shop'!AK49</f>
        <v>138</v>
      </c>
      <c r="AL28" s="6">
        <f>'Contam Hub shop'!AL49</f>
        <v>91</v>
      </c>
      <c r="AM28" s="6">
        <f>'Contam Hub shop'!AM49</f>
        <v>164</v>
      </c>
      <c r="AN28" s="6">
        <f>'Contam Hub shop'!AN49</f>
        <v>2027</v>
      </c>
      <c r="AO28" s="6">
        <f>'Contam Hub shop'!AO49</f>
        <v>203</v>
      </c>
      <c r="AP28" s="6">
        <f>'Contam Hub shop'!AP49</f>
        <v>558</v>
      </c>
      <c r="AQ28" s="6">
        <f>'Contam Hub shop'!AQ49</f>
        <v>345</v>
      </c>
      <c r="AR28" s="6">
        <f>'Contam Hub shop'!AR49</f>
        <v>153</v>
      </c>
      <c r="AS28" s="6">
        <f>'Contam Hub shop'!AS49</f>
        <v>162</v>
      </c>
      <c r="AT28" s="6">
        <f>'Contam Hub shop'!AT49</f>
        <v>1652</v>
      </c>
      <c r="AU28" s="6">
        <f>'Contam Hub shop'!AU49</f>
        <v>861</v>
      </c>
      <c r="AV28" s="6">
        <f>'Contam Hub shop'!AV49</f>
        <v>1585</v>
      </c>
      <c r="AW28" s="6">
        <f>'Contam Hub shop'!AW49</f>
        <v>13179</v>
      </c>
      <c r="AX28" s="6">
        <f>'Contam Hub shop'!AX49</f>
        <v>7306</v>
      </c>
      <c r="AY28" s="6">
        <f>'Contam Hub shop'!AY49</f>
        <v>1985</v>
      </c>
      <c r="AZ28" s="6">
        <f>'Contam Hub shop'!AZ49</f>
        <v>375</v>
      </c>
      <c r="BA28" s="6">
        <f>'Contam Hub shop'!BA49</f>
        <v>102</v>
      </c>
      <c r="BB28" s="6">
        <f>'Contam Hub shop'!BB49</f>
        <v>211</v>
      </c>
      <c r="BC28" s="6">
        <f>'Contam Hub shop'!BC49</f>
        <v>550</v>
      </c>
      <c r="BD28" s="6">
        <f>'Contam Hub shop'!BD49</f>
        <v>460</v>
      </c>
      <c r="BE28" s="6">
        <f>'Contam Hub shop'!BE49</f>
        <v>1188</v>
      </c>
      <c r="BF28" s="6">
        <f>'Contam Hub shop'!BF49</f>
        <v>565</v>
      </c>
      <c r="BG28" s="6">
        <f>'Contam Hub shop'!BG49</f>
        <v>1095</v>
      </c>
      <c r="BH28" s="6">
        <v>677</v>
      </c>
      <c r="BI28" s="170">
        <v>194</v>
      </c>
      <c r="BJ28" s="6">
        <v>336</v>
      </c>
      <c r="BK28" s="170">
        <v>511</v>
      </c>
      <c r="BL28" s="170">
        <v>1461</v>
      </c>
      <c r="BM28" s="170">
        <v>748</v>
      </c>
      <c r="BN28" s="6">
        <v>2405</v>
      </c>
      <c r="BO28" s="170">
        <v>2096</v>
      </c>
      <c r="BP28" s="170">
        <v>1588</v>
      </c>
      <c r="BQ28" s="170">
        <v>587</v>
      </c>
      <c r="BR28" s="170">
        <v>899</v>
      </c>
      <c r="BS28" s="6">
        <v>612</v>
      </c>
      <c r="BT28" s="170">
        <v>535</v>
      </c>
      <c r="BU28" s="170">
        <v>339</v>
      </c>
      <c r="BV28" s="170">
        <v>188</v>
      </c>
      <c r="BW28" s="238">
        <v>334</v>
      </c>
      <c r="BX28" s="170">
        <v>443</v>
      </c>
      <c r="BY28" s="170">
        <v>470</v>
      </c>
      <c r="BZ28" s="170">
        <v>723</v>
      </c>
      <c r="CA28" s="170">
        <v>244</v>
      </c>
      <c r="CB28" s="170">
        <v>207</v>
      </c>
      <c r="CC28" s="170">
        <v>203</v>
      </c>
      <c r="CD28" s="170">
        <v>145</v>
      </c>
      <c r="CE28" s="170">
        <v>164</v>
      </c>
      <c r="CF28" s="170">
        <v>115</v>
      </c>
      <c r="CG28" s="170">
        <v>144</v>
      </c>
      <c r="CH28" s="170">
        <v>42</v>
      </c>
      <c r="CI28" s="170">
        <v>353</v>
      </c>
      <c r="CJ28" s="170">
        <v>740</v>
      </c>
      <c r="CK28" s="170">
        <v>327</v>
      </c>
      <c r="CL28" s="170">
        <v>196</v>
      </c>
      <c r="CM28" s="170">
        <v>296</v>
      </c>
      <c r="CN28" s="170">
        <v>334</v>
      </c>
      <c r="CO28" s="170">
        <v>156</v>
      </c>
      <c r="CP28" s="170">
        <v>203</v>
      </c>
      <c r="CQ28" s="170">
        <v>340</v>
      </c>
      <c r="CR28" s="170">
        <v>202</v>
      </c>
      <c r="CS28" s="170">
        <v>176</v>
      </c>
      <c r="CT28" s="170">
        <v>46</v>
      </c>
      <c r="CU28" s="170">
        <v>162</v>
      </c>
      <c r="CV28" s="170">
        <v>339</v>
      </c>
      <c r="CW28" s="170">
        <v>422</v>
      </c>
      <c r="CX28" s="170">
        <v>212</v>
      </c>
      <c r="CY28" s="170">
        <v>120</v>
      </c>
      <c r="CZ28" s="170">
        <v>186</v>
      </c>
      <c r="DA28" s="170">
        <v>365</v>
      </c>
      <c r="DB28" s="170">
        <v>403</v>
      </c>
      <c r="DC28" s="170">
        <v>315</v>
      </c>
      <c r="DD28" s="170">
        <v>64</v>
      </c>
      <c r="DE28" s="170">
        <v>55</v>
      </c>
      <c r="DF28" s="170">
        <v>85</v>
      </c>
      <c r="DG28" s="170">
        <v>119</v>
      </c>
      <c r="DH28" s="170">
        <v>102</v>
      </c>
      <c r="DI28" s="170">
        <v>63</v>
      </c>
      <c r="DJ28" s="170">
        <v>152</v>
      </c>
      <c r="DK28" s="170">
        <v>152</v>
      </c>
      <c r="DL28" s="170">
        <v>406</v>
      </c>
      <c r="DM28" s="7">
        <f>SUM(DN28:ER28)</f>
        <v>497</v>
      </c>
      <c r="DN28" s="7">
        <f>'Contam Hub shop'!DN49</f>
        <v>51</v>
      </c>
      <c r="DO28" s="7">
        <f>'Contam Hub shop'!DO49</f>
        <v>26</v>
      </c>
      <c r="DP28" s="7">
        <f>'Contam Hub shop'!DP49</f>
        <v>0</v>
      </c>
      <c r="DQ28" s="7">
        <f>'Contam Hub shop'!DQ49</f>
        <v>75</v>
      </c>
      <c r="DR28" s="7">
        <f>'Contam Hub shop'!DR49</f>
        <v>33</v>
      </c>
      <c r="DS28" s="7">
        <f>'Contam Hub shop'!DS49</f>
        <v>16</v>
      </c>
      <c r="DT28" s="7">
        <f>'Contam Hub shop'!DT49</f>
        <v>55</v>
      </c>
      <c r="DU28" s="7">
        <f>'Contam Hub shop'!DU49</f>
        <v>31</v>
      </c>
      <c r="DV28" s="7">
        <f>'Contam Hub shop'!DV49</f>
        <v>26</v>
      </c>
      <c r="DW28" s="7">
        <f>'Contam Hub shop'!DW49</f>
        <v>0</v>
      </c>
      <c r="DX28" s="7">
        <f>'Contam Hub shop'!DX49</f>
        <v>28</v>
      </c>
      <c r="DY28" s="7">
        <f>'Contam Hub shop'!DY49</f>
        <v>26</v>
      </c>
      <c r="DZ28" s="7">
        <f>'Contam Hub shop'!DZ49</f>
        <v>10</v>
      </c>
      <c r="EA28" s="7">
        <f>'Contam Hub shop'!EA49</f>
        <v>12</v>
      </c>
      <c r="EB28" s="7">
        <f>'Contam Hub shop'!EB49</f>
        <v>20</v>
      </c>
      <c r="EC28" s="7">
        <f>'Contam Hub shop'!EC49</f>
        <v>8</v>
      </c>
      <c r="ED28" s="7">
        <f>'Contam Hub shop'!ED49</f>
        <v>0</v>
      </c>
      <c r="EE28" s="7">
        <f>'Contam Hub shop'!EE49</f>
        <v>11</v>
      </c>
      <c r="EF28" s="7">
        <f>'Contam Hub shop'!EF49</f>
        <v>20</v>
      </c>
      <c r="EG28" s="7">
        <f>'Contam Hub shop'!EG49</f>
        <v>5</v>
      </c>
      <c r="EH28" s="7">
        <f>'Contam Hub shop'!EH49</f>
        <v>7</v>
      </c>
      <c r="EI28" s="7">
        <f>'Contam Hub shop'!EI49</f>
        <v>23</v>
      </c>
      <c r="EJ28" s="7">
        <f>'Contam Hub shop'!EJ49</f>
        <v>14</v>
      </c>
      <c r="EK28" s="7">
        <f>'Contam Hub shop'!EK49</f>
        <v>0</v>
      </c>
      <c r="EL28" s="7">
        <f>'Contam Hub shop'!EL49</f>
        <v>0</v>
      </c>
      <c r="EM28" s="7">
        <f>'Contam Hub shop'!EM49</f>
        <v>0</v>
      </c>
      <c r="EN28" s="7">
        <f>'Contam Hub shop'!EN49</f>
        <v>0</v>
      </c>
      <c r="EO28" s="7">
        <f>'Contam Hub shop'!EO49</f>
        <v>0</v>
      </c>
      <c r="EP28" s="7">
        <f>'Contam Hub shop'!EP49</f>
        <v>0</v>
      </c>
      <c r="EQ28" s="7">
        <f>'Contam Hub shop'!EQ49</f>
        <v>0</v>
      </c>
      <c r="ER28" s="7">
        <f>'Contam Hub shop'!ER49</f>
        <v>0</v>
      </c>
    </row>
    <row r="29" spans="1:148" s="8" customFormat="1" ht="17.25" customHeight="1">
      <c r="A29" s="12" t="s">
        <v>8</v>
      </c>
      <c r="B29" s="6">
        <f>'Contam Hub shop'!B50</f>
        <v>1</v>
      </c>
      <c r="C29" s="6">
        <f>'Contam Hub shop'!C50</f>
        <v>7</v>
      </c>
      <c r="D29" s="6">
        <f>'Contam Hub shop'!D50</f>
        <v>0</v>
      </c>
      <c r="E29" s="6">
        <f>'Contam Hub shop'!E50</f>
        <v>12</v>
      </c>
      <c r="F29" s="6">
        <f>'Contam Hub shop'!F50</f>
        <v>16</v>
      </c>
      <c r="G29" s="6">
        <f>'Contam Hub shop'!G50</f>
        <v>3</v>
      </c>
      <c r="H29" s="6">
        <f>'Contam Hub shop'!H50</f>
        <v>2</v>
      </c>
      <c r="I29" s="6">
        <f>'Contam Hub shop'!I50</f>
        <v>2</v>
      </c>
      <c r="J29" s="6">
        <f>'Contam Hub shop'!J50</f>
        <v>23</v>
      </c>
      <c r="K29" s="6">
        <f>'Contam Hub shop'!K50</f>
        <v>17</v>
      </c>
      <c r="L29" s="6">
        <f>'Contam Hub shop'!L50</f>
        <v>21</v>
      </c>
      <c r="M29" s="6">
        <f>'Contam Hub shop'!M50</f>
        <v>2</v>
      </c>
      <c r="N29" s="6">
        <f>'Contam Hub shop'!N50</f>
        <v>13</v>
      </c>
      <c r="O29" s="6">
        <f>'Contam Hub shop'!O50</f>
        <v>3</v>
      </c>
      <c r="P29" s="6">
        <f>'Contam Hub shop'!P50</f>
        <v>2</v>
      </c>
      <c r="Q29" s="6">
        <f>'Contam Hub shop'!Q50</f>
        <v>7</v>
      </c>
      <c r="R29" s="6">
        <f>'Contam Hub shop'!R50</f>
        <v>2</v>
      </c>
      <c r="S29" s="6">
        <f>'Contam Hub shop'!S50</f>
        <v>4</v>
      </c>
      <c r="T29" s="6">
        <f>'Contam Hub shop'!T50</f>
        <v>5</v>
      </c>
      <c r="U29" s="6">
        <f>'Contam Hub shop'!U50</f>
        <v>2</v>
      </c>
      <c r="V29" s="6">
        <f>'Contam Hub shop'!V50</f>
        <v>0</v>
      </c>
      <c r="W29" s="6">
        <f>'Contam Hub shop'!W50</f>
        <v>0</v>
      </c>
      <c r="X29" s="6">
        <f>'Contam Hub shop'!X50</f>
        <v>0</v>
      </c>
      <c r="Y29" s="6">
        <f>'Contam Hub shop'!Y50</f>
        <v>36</v>
      </c>
      <c r="Z29" s="6">
        <f>'Contam Hub shop'!Z50</f>
        <v>12</v>
      </c>
      <c r="AA29" s="6">
        <f>'Contam Hub shop'!AA50</f>
        <v>10</v>
      </c>
      <c r="AB29" s="6">
        <f>'Contam Hub shop'!AB50</f>
        <v>1</v>
      </c>
      <c r="AC29" s="6">
        <f>'Contam Hub shop'!AC50</f>
        <v>0</v>
      </c>
      <c r="AD29" s="6">
        <f>'Contam Hub shop'!AD50</f>
        <v>0</v>
      </c>
      <c r="AE29" s="6">
        <f>'Contam Hub shop'!AE50</f>
        <v>0</v>
      </c>
      <c r="AF29" s="6">
        <f>'Contam Hub shop'!AF50</f>
        <v>0</v>
      </c>
      <c r="AG29" s="6">
        <f>'Contam Hub shop'!AG50</f>
        <v>0</v>
      </c>
      <c r="AH29" s="6">
        <f>'Contam Hub shop'!AH50</f>
        <v>0</v>
      </c>
      <c r="AI29" s="6">
        <f>'Contam Hub shop'!AI50</f>
        <v>0</v>
      </c>
      <c r="AJ29" s="6">
        <f>'Contam Hub shop'!AJ50</f>
        <v>0</v>
      </c>
      <c r="AK29" s="6">
        <f>'Contam Hub shop'!AK50</f>
        <v>0</v>
      </c>
      <c r="AL29" s="6">
        <f>'Contam Hub shop'!AL50</f>
        <v>0</v>
      </c>
      <c r="AM29" s="6">
        <f>'Contam Hub shop'!AM50</f>
        <v>0</v>
      </c>
      <c r="AN29" s="6">
        <f>'Contam Hub shop'!AN50</f>
        <v>0</v>
      </c>
      <c r="AO29" s="6">
        <f>'Contam Hub shop'!AO50</f>
        <v>0</v>
      </c>
      <c r="AP29" s="6">
        <f>'Contam Hub shop'!AP50</f>
        <v>0</v>
      </c>
      <c r="AQ29" s="6">
        <f>'Contam Hub shop'!AQ50</f>
        <v>25</v>
      </c>
      <c r="AR29" s="6">
        <f>'Contam Hub shop'!AR50</f>
        <v>0</v>
      </c>
      <c r="AS29" s="6">
        <f>'Contam Hub shop'!AS50</f>
        <v>0</v>
      </c>
      <c r="AT29" s="6">
        <f>'Contam Hub shop'!AT50</f>
        <v>0</v>
      </c>
      <c r="AU29" s="6">
        <f>'Contam Hub shop'!AU50</f>
        <v>0</v>
      </c>
      <c r="AV29" s="6">
        <f>'Contam Hub shop'!AV50</f>
        <v>0</v>
      </c>
      <c r="AW29" s="6">
        <f>'Contam Hub shop'!AW50</f>
        <v>0</v>
      </c>
      <c r="AX29" s="6">
        <f>'Contam Hub shop'!AX50</f>
        <v>0</v>
      </c>
      <c r="AY29" s="6">
        <f>'Contam Hub shop'!AY50</f>
        <v>0</v>
      </c>
      <c r="AZ29" s="6">
        <f>'Contam Hub shop'!AZ50</f>
        <v>0</v>
      </c>
      <c r="BA29" s="6">
        <f>'Contam Hub shop'!BA50</f>
        <v>0</v>
      </c>
      <c r="BB29" s="6">
        <f>'Contam Hub shop'!BB50</f>
        <v>0</v>
      </c>
      <c r="BC29" s="6">
        <f>'Contam Hub shop'!BC50</f>
        <v>0</v>
      </c>
      <c r="BD29" s="6">
        <f>'Contam Hub shop'!BD50</f>
        <v>0</v>
      </c>
      <c r="BE29" s="6">
        <f>'Contam Hub shop'!BE50</f>
        <v>1</v>
      </c>
      <c r="BF29" s="6">
        <f>'Contam Hub shop'!BF50</f>
        <v>0</v>
      </c>
      <c r="BG29" s="6">
        <f>'Contam Hub shop'!BG50</f>
        <v>1</v>
      </c>
      <c r="BH29" s="6">
        <v>0</v>
      </c>
      <c r="BI29" s="170">
        <v>0</v>
      </c>
      <c r="BJ29" s="6">
        <v>0</v>
      </c>
      <c r="BK29" s="170">
        <v>0</v>
      </c>
      <c r="BL29" s="170">
        <v>0</v>
      </c>
      <c r="BM29" s="170">
        <v>7</v>
      </c>
      <c r="BN29" s="6">
        <v>0</v>
      </c>
      <c r="BO29" s="170">
        <v>0</v>
      </c>
      <c r="BP29" s="170">
        <v>0</v>
      </c>
      <c r="BQ29" s="170">
        <v>14</v>
      </c>
      <c r="BR29" s="170">
        <v>8</v>
      </c>
      <c r="BS29" s="6">
        <v>0</v>
      </c>
      <c r="BT29" s="170">
        <v>0</v>
      </c>
      <c r="BU29" s="170">
        <v>0</v>
      </c>
      <c r="BV29" s="170">
        <v>0</v>
      </c>
      <c r="BW29" s="238">
        <v>0</v>
      </c>
      <c r="BX29" s="170">
        <v>1</v>
      </c>
      <c r="BY29" s="170">
        <v>1</v>
      </c>
      <c r="BZ29" s="170">
        <v>0</v>
      </c>
      <c r="CA29" s="170">
        <v>0</v>
      </c>
      <c r="CB29" s="170">
        <v>0</v>
      </c>
      <c r="CC29" s="170">
        <v>0</v>
      </c>
      <c r="CD29" s="170">
        <v>0</v>
      </c>
      <c r="CE29" s="170">
        <v>0</v>
      </c>
      <c r="CF29" s="170">
        <v>0</v>
      </c>
      <c r="CG29" s="170">
        <v>0</v>
      </c>
      <c r="CH29" s="170">
        <v>0</v>
      </c>
      <c r="CI29" s="170">
        <v>0</v>
      </c>
      <c r="CJ29" s="170">
        <v>1</v>
      </c>
      <c r="CK29" s="170">
        <v>0</v>
      </c>
      <c r="CL29" s="170">
        <v>0</v>
      </c>
      <c r="CM29" s="170">
        <v>1</v>
      </c>
      <c r="CN29" s="170">
        <v>0</v>
      </c>
      <c r="CO29" s="170">
        <v>0</v>
      </c>
      <c r="CP29" s="170">
        <v>0</v>
      </c>
      <c r="CQ29" s="170">
        <v>0</v>
      </c>
      <c r="CR29" s="170">
        <v>0</v>
      </c>
      <c r="CS29" s="170">
        <v>0</v>
      </c>
      <c r="CT29" s="170">
        <v>0</v>
      </c>
      <c r="CU29" s="170">
        <v>0</v>
      </c>
      <c r="CV29" s="170">
        <v>7</v>
      </c>
      <c r="CW29" s="170">
        <v>0</v>
      </c>
      <c r="CX29" s="170">
        <v>0</v>
      </c>
      <c r="CY29" s="170">
        <v>0</v>
      </c>
      <c r="CZ29" s="170">
        <v>0</v>
      </c>
      <c r="DA29" s="170">
        <v>0</v>
      </c>
      <c r="DB29" s="170">
        <v>0</v>
      </c>
      <c r="DC29" s="170">
        <v>0</v>
      </c>
      <c r="DD29" s="170">
        <v>0</v>
      </c>
      <c r="DE29" s="170">
        <v>0</v>
      </c>
      <c r="DF29" s="170">
        <v>0</v>
      </c>
      <c r="DG29" s="170">
        <v>0</v>
      </c>
      <c r="DH29" s="170">
        <v>0</v>
      </c>
      <c r="DI29" s="170">
        <v>0</v>
      </c>
      <c r="DJ29" s="170">
        <v>0</v>
      </c>
      <c r="DK29" s="170">
        <v>0</v>
      </c>
      <c r="DL29" s="170">
        <v>0</v>
      </c>
      <c r="DM29" s="7">
        <f>SUM(DN29:ER29)</f>
        <v>0</v>
      </c>
      <c r="DN29" s="7">
        <f>'Contam Hub shop'!DN50</f>
        <v>0</v>
      </c>
      <c r="DO29" s="7">
        <f>'Contam Hub shop'!DO50</f>
        <v>0</v>
      </c>
      <c r="DP29" s="7">
        <f>'Contam Hub shop'!DP50</f>
        <v>0</v>
      </c>
      <c r="DQ29" s="7">
        <f>'Contam Hub shop'!DQ50</f>
        <v>0</v>
      </c>
      <c r="DR29" s="7">
        <f>'Contam Hub shop'!DR50</f>
        <v>0</v>
      </c>
      <c r="DS29" s="7">
        <f>'Contam Hub shop'!DS50</f>
        <v>0</v>
      </c>
      <c r="DT29" s="7">
        <f>'Contam Hub shop'!DT50</f>
        <v>0</v>
      </c>
      <c r="DU29" s="7">
        <f>'Contam Hub shop'!DU50</f>
        <v>0</v>
      </c>
      <c r="DV29" s="7">
        <f>'Contam Hub shop'!DV50</f>
        <v>0</v>
      </c>
      <c r="DW29" s="7">
        <f>'Contam Hub shop'!DW50</f>
        <v>0</v>
      </c>
      <c r="DX29" s="7">
        <f>'Contam Hub shop'!DX50</f>
        <v>0</v>
      </c>
      <c r="DY29" s="7">
        <f>'Contam Hub shop'!DY50</f>
        <v>0</v>
      </c>
      <c r="DZ29" s="7">
        <f>'Contam Hub shop'!DZ50</f>
        <v>0</v>
      </c>
      <c r="EA29" s="7">
        <f>'Contam Hub shop'!EA50</f>
        <v>0</v>
      </c>
      <c r="EB29" s="7">
        <f>'Contam Hub shop'!EB50</f>
        <v>0</v>
      </c>
      <c r="EC29" s="7">
        <f>'Contam Hub shop'!EC50</f>
        <v>0</v>
      </c>
      <c r="ED29" s="7">
        <f>'Contam Hub shop'!ED50</f>
        <v>0</v>
      </c>
      <c r="EE29" s="7">
        <f>'Contam Hub shop'!EE50</f>
        <v>0</v>
      </c>
      <c r="EF29" s="7">
        <f>'Contam Hub shop'!EF50</f>
        <v>0</v>
      </c>
      <c r="EG29" s="7">
        <f>'Contam Hub shop'!EG50</f>
        <v>0</v>
      </c>
      <c r="EH29" s="7">
        <f>'Contam Hub shop'!EH50</f>
        <v>0</v>
      </c>
      <c r="EI29" s="7">
        <f>'Contam Hub shop'!EI50</f>
        <v>0</v>
      </c>
      <c r="EJ29" s="7">
        <f>'Contam Hub shop'!EJ50</f>
        <v>0</v>
      </c>
      <c r="EK29" s="7">
        <f>'Contam Hub shop'!EK50</f>
        <v>0</v>
      </c>
      <c r="EL29" s="7">
        <f>'Contam Hub shop'!EL50</f>
        <v>0</v>
      </c>
      <c r="EM29" s="7">
        <f>'Contam Hub shop'!EM50</f>
        <v>0</v>
      </c>
      <c r="EN29" s="7">
        <f>'Contam Hub shop'!EN50</f>
        <v>0</v>
      </c>
      <c r="EO29" s="7">
        <f>'Contam Hub shop'!EO50</f>
        <v>0</v>
      </c>
      <c r="EP29" s="7">
        <f>'Contam Hub shop'!EP50</f>
        <v>0</v>
      </c>
      <c r="EQ29" s="7">
        <f>'Contam Hub shop'!EQ50</f>
        <v>0</v>
      </c>
      <c r="ER29" s="7">
        <f>'Contam Hub shop'!ER50</f>
        <v>0</v>
      </c>
    </row>
    <row r="30" spans="1:148" s="8" customFormat="1" ht="15.75" customHeight="1">
      <c r="A30" s="12" t="s">
        <v>9</v>
      </c>
      <c r="B30" s="6">
        <f>'Contam Hub shop'!B51</f>
        <v>459</v>
      </c>
      <c r="C30" s="6">
        <f>'Contam Hub shop'!C51</f>
        <v>633</v>
      </c>
      <c r="D30" s="6">
        <f>'Contam Hub shop'!D51</f>
        <v>742</v>
      </c>
      <c r="E30" s="6">
        <f>'Contam Hub shop'!E51</f>
        <v>810</v>
      </c>
      <c r="F30" s="6">
        <f>'Contam Hub shop'!F51</f>
        <v>511</v>
      </c>
      <c r="G30" s="6">
        <f>'Contam Hub shop'!G51</f>
        <v>553</v>
      </c>
      <c r="H30" s="6">
        <f>'Contam Hub shop'!H51</f>
        <v>330</v>
      </c>
      <c r="I30" s="6">
        <f>'Contam Hub shop'!I51</f>
        <v>349</v>
      </c>
      <c r="J30" s="6">
        <f>'Contam Hub shop'!J51</f>
        <v>550</v>
      </c>
      <c r="K30" s="6">
        <f>'Contam Hub shop'!K51</f>
        <v>649</v>
      </c>
      <c r="L30" s="6">
        <f>'Contam Hub shop'!L51</f>
        <v>729</v>
      </c>
      <c r="M30" s="6">
        <f>'Contam Hub shop'!M51</f>
        <v>542</v>
      </c>
      <c r="N30" s="6">
        <f>'Contam Hub shop'!N51</f>
        <v>954</v>
      </c>
      <c r="O30" s="6">
        <f>'Contam Hub shop'!O51</f>
        <v>833</v>
      </c>
      <c r="P30" s="6">
        <f>'Contam Hub shop'!P51</f>
        <v>685</v>
      </c>
      <c r="Q30" s="6">
        <f>'Contam Hub shop'!Q51</f>
        <v>637</v>
      </c>
      <c r="R30" s="6">
        <f>'Contam Hub shop'!R51</f>
        <v>380</v>
      </c>
      <c r="S30" s="6">
        <f>'Contam Hub shop'!S51</f>
        <v>357</v>
      </c>
      <c r="T30" s="6">
        <f>'Contam Hub shop'!T51</f>
        <v>429</v>
      </c>
      <c r="U30" s="6">
        <f>'Contam Hub shop'!U51</f>
        <v>385</v>
      </c>
      <c r="V30" s="6">
        <f>'Contam Hub shop'!V51</f>
        <v>367</v>
      </c>
      <c r="W30" s="6">
        <f>'Contam Hub shop'!W51</f>
        <v>270</v>
      </c>
      <c r="X30" s="6">
        <f>'Contam Hub shop'!X51</f>
        <v>254</v>
      </c>
      <c r="Y30" s="6">
        <f>'Contam Hub shop'!Y51</f>
        <v>316</v>
      </c>
      <c r="Z30" s="6">
        <f>'Contam Hub shop'!Z51</f>
        <v>376</v>
      </c>
      <c r="AA30" s="6">
        <f>'Contam Hub shop'!AA51</f>
        <v>274</v>
      </c>
      <c r="AB30" s="6">
        <f>'Contam Hub shop'!AB51</f>
        <v>523</v>
      </c>
      <c r="AC30" s="6">
        <f>'Contam Hub shop'!AC51</f>
        <v>390</v>
      </c>
      <c r="AD30" s="6">
        <f>'Contam Hub shop'!AD51</f>
        <v>343</v>
      </c>
      <c r="AE30" s="6">
        <f>'Contam Hub shop'!AE51</f>
        <v>371</v>
      </c>
      <c r="AF30" s="6">
        <f>'Contam Hub shop'!AF51</f>
        <v>176</v>
      </c>
      <c r="AG30" s="6">
        <f>'Contam Hub shop'!AG51</f>
        <v>153</v>
      </c>
      <c r="AH30" s="6">
        <f>'Contam Hub shop'!AH51</f>
        <v>162</v>
      </c>
      <c r="AI30" s="6">
        <f>'Contam Hub shop'!AI51</f>
        <v>111</v>
      </c>
      <c r="AJ30" s="6">
        <f>'Contam Hub shop'!AJ51</f>
        <v>137</v>
      </c>
      <c r="AK30" s="6">
        <f>'Contam Hub shop'!AK51</f>
        <v>118</v>
      </c>
      <c r="AL30" s="6">
        <f>'Contam Hub shop'!AL51</f>
        <v>74</v>
      </c>
      <c r="AM30" s="6">
        <f>'Contam Hub shop'!AM51</f>
        <v>79</v>
      </c>
      <c r="AN30" s="6">
        <f>'Contam Hub shop'!AN51</f>
        <v>229</v>
      </c>
      <c r="AO30" s="6">
        <f>'Contam Hub shop'!AO51</f>
        <v>529</v>
      </c>
      <c r="AP30" s="6">
        <f>'Contam Hub shop'!AP51</f>
        <v>240</v>
      </c>
      <c r="AQ30" s="6">
        <f>'Contam Hub shop'!AQ51</f>
        <v>77</v>
      </c>
      <c r="AR30" s="6">
        <f>'Contam Hub shop'!AR51</f>
        <v>72</v>
      </c>
      <c r="AS30" s="6">
        <f>'Contam Hub shop'!AS51</f>
        <v>125</v>
      </c>
      <c r="AT30" s="6">
        <f>'Contam Hub shop'!AT51</f>
        <v>170</v>
      </c>
      <c r="AU30" s="6">
        <f>'Contam Hub shop'!AU51</f>
        <v>135</v>
      </c>
      <c r="AV30" s="6">
        <f>'Contam Hub shop'!AV51</f>
        <v>135</v>
      </c>
      <c r="AW30" s="6">
        <f>'Contam Hub shop'!AW51</f>
        <v>399</v>
      </c>
      <c r="AX30" s="6">
        <f>'Contam Hub shop'!AX51</f>
        <v>155</v>
      </c>
      <c r="AY30" s="6">
        <f>'Contam Hub shop'!AY51</f>
        <v>177</v>
      </c>
      <c r="AZ30" s="6">
        <f>'Contam Hub shop'!AZ51</f>
        <v>148</v>
      </c>
      <c r="BA30" s="6">
        <f>'Contam Hub shop'!BA51</f>
        <v>237</v>
      </c>
      <c r="BB30" s="6">
        <f>'Contam Hub shop'!BB51</f>
        <v>227</v>
      </c>
      <c r="BC30" s="6">
        <f>'Contam Hub shop'!BC51</f>
        <v>261</v>
      </c>
      <c r="BD30" s="6">
        <f>'Contam Hub shop'!BD51</f>
        <v>253</v>
      </c>
      <c r="BE30" s="6">
        <f>'Contam Hub shop'!BE51</f>
        <v>248</v>
      </c>
      <c r="BF30" s="6">
        <f>'Contam Hub shop'!BF51</f>
        <v>296</v>
      </c>
      <c r="BG30" s="6">
        <f>'Contam Hub shop'!BG51</f>
        <v>169</v>
      </c>
      <c r="BH30" s="6">
        <v>177</v>
      </c>
      <c r="BI30" s="170">
        <v>103</v>
      </c>
      <c r="BJ30" s="6">
        <v>163</v>
      </c>
      <c r="BK30" s="170">
        <v>179</v>
      </c>
      <c r="BL30" s="170">
        <v>234</v>
      </c>
      <c r="BM30" s="170">
        <v>113</v>
      </c>
      <c r="BN30" s="6">
        <v>179</v>
      </c>
      <c r="BO30" s="170">
        <v>280</v>
      </c>
      <c r="BP30" s="170">
        <v>169</v>
      </c>
      <c r="BQ30" s="170">
        <v>251</v>
      </c>
      <c r="BR30" s="170">
        <v>248</v>
      </c>
      <c r="BS30" s="6">
        <v>140</v>
      </c>
      <c r="BT30" s="170">
        <v>89</v>
      </c>
      <c r="BU30" s="170">
        <v>131</v>
      </c>
      <c r="BV30" s="170">
        <v>116</v>
      </c>
      <c r="BW30" s="238">
        <v>58</v>
      </c>
      <c r="BX30" s="170">
        <v>138</v>
      </c>
      <c r="BY30" s="170">
        <v>128</v>
      </c>
      <c r="BZ30" s="170">
        <v>75</v>
      </c>
      <c r="CA30" s="170">
        <v>69</v>
      </c>
      <c r="CB30" s="170">
        <v>56</v>
      </c>
      <c r="CC30" s="170">
        <v>29</v>
      </c>
      <c r="CD30" s="170">
        <v>40</v>
      </c>
      <c r="CE30" s="170"/>
      <c r="CF30" s="170">
        <v>10</v>
      </c>
      <c r="CG30" s="170">
        <v>8</v>
      </c>
      <c r="CH30" s="170">
        <v>12</v>
      </c>
      <c r="CI30" s="170">
        <v>37</v>
      </c>
      <c r="CJ30" s="170">
        <v>78</v>
      </c>
      <c r="CK30" s="170">
        <v>80</v>
      </c>
      <c r="CL30" s="170">
        <v>46</v>
      </c>
      <c r="CM30" s="170">
        <v>79</v>
      </c>
      <c r="CN30" s="170">
        <v>38</v>
      </c>
      <c r="CO30" s="170">
        <v>40</v>
      </c>
      <c r="CP30" s="170">
        <v>18</v>
      </c>
      <c r="CQ30" s="170">
        <v>61</v>
      </c>
      <c r="CR30" s="170">
        <v>63</v>
      </c>
      <c r="CS30" s="170">
        <v>42</v>
      </c>
      <c r="CT30" s="170">
        <v>24</v>
      </c>
      <c r="CU30" s="170">
        <v>44</v>
      </c>
      <c r="CV30" s="170">
        <v>18</v>
      </c>
      <c r="CW30" s="170">
        <v>39</v>
      </c>
      <c r="CX30" s="170">
        <v>99</v>
      </c>
      <c r="CY30" s="170">
        <v>59</v>
      </c>
      <c r="CZ30" s="170">
        <v>30</v>
      </c>
      <c r="DA30" s="170">
        <v>88</v>
      </c>
      <c r="DB30" s="170">
        <v>63</v>
      </c>
      <c r="DC30" s="170">
        <v>59</v>
      </c>
      <c r="DD30" s="170">
        <v>45</v>
      </c>
      <c r="DE30" s="170">
        <v>65</v>
      </c>
      <c r="DF30" s="170">
        <v>44</v>
      </c>
      <c r="DG30" s="170">
        <v>67</v>
      </c>
      <c r="DH30" s="170">
        <v>102</v>
      </c>
      <c r="DI30" s="170">
        <v>65</v>
      </c>
      <c r="DJ30" s="170">
        <v>72</v>
      </c>
      <c r="DK30" s="170">
        <v>105</v>
      </c>
      <c r="DL30" s="170">
        <v>67</v>
      </c>
      <c r="DM30" s="7">
        <f>SUM(DN30:ER30)</f>
        <v>188</v>
      </c>
      <c r="DN30" s="7">
        <f>'Contam Hub shop'!DN51</f>
        <v>13</v>
      </c>
      <c r="DO30" s="7">
        <f>'Contam Hub shop'!DO51</f>
        <v>1</v>
      </c>
      <c r="DP30" s="7">
        <f>'Contam Hub shop'!DP51</f>
        <v>0</v>
      </c>
      <c r="DQ30" s="7">
        <f>'Contam Hub shop'!DQ51</f>
        <v>2</v>
      </c>
      <c r="DR30" s="7">
        <f>'Contam Hub shop'!DR51</f>
        <v>4</v>
      </c>
      <c r="DS30" s="7">
        <f>'Contam Hub shop'!DS51</f>
        <v>11</v>
      </c>
      <c r="DT30" s="7">
        <f>'Contam Hub shop'!DT51</f>
        <v>1</v>
      </c>
      <c r="DU30" s="7">
        <f>'Contam Hub shop'!DU51</f>
        <v>11</v>
      </c>
      <c r="DV30" s="7">
        <f>'Contam Hub shop'!DV51</f>
        <v>6</v>
      </c>
      <c r="DW30" s="7">
        <f>'Contam Hub shop'!DW51</f>
        <v>0</v>
      </c>
      <c r="DX30" s="7">
        <f>'Contam Hub shop'!DX51</f>
        <v>22</v>
      </c>
      <c r="DY30" s="7">
        <f>'Contam Hub shop'!DY51</f>
        <v>2</v>
      </c>
      <c r="DZ30" s="7">
        <f>'Contam Hub shop'!DZ51</f>
        <v>40</v>
      </c>
      <c r="EA30" s="7">
        <f>'Contam Hub shop'!EA51</f>
        <v>25</v>
      </c>
      <c r="EB30" s="7">
        <f>'Contam Hub shop'!EB51</f>
        <v>4</v>
      </c>
      <c r="EC30" s="7">
        <f>'Contam Hub shop'!EC51</f>
        <v>7</v>
      </c>
      <c r="ED30" s="7">
        <f>'Contam Hub shop'!ED51</f>
        <v>0</v>
      </c>
      <c r="EE30" s="7">
        <f>'Contam Hub shop'!EE51</f>
        <v>3</v>
      </c>
      <c r="EF30" s="7">
        <f>'Contam Hub shop'!EF51</f>
        <v>19</v>
      </c>
      <c r="EG30" s="7">
        <f>'Contam Hub shop'!EG51</f>
        <v>1</v>
      </c>
      <c r="EH30" s="7">
        <f>'Contam Hub shop'!EH51</f>
        <v>11</v>
      </c>
      <c r="EI30" s="7">
        <f>'Contam Hub shop'!EI51</f>
        <v>3</v>
      </c>
      <c r="EJ30" s="7">
        <f>'Contam Hub shop'!EJ51</f>
        <v>2</v>
      </c>
      <c r="EK30" s="7">
        <f>'Contam Hub shop'!EK51</f>
        <v>0</v>
      </c>
      <c r="EL30" s="7">
        <f>'Contam Hub shop'!EL51</f>
        <v>0</v>
      </c>
      <c r="EM30" s="7">
        <f>'Contam Hub shop'!EM51</f>
        <v>0</v>
      </c>
      <c r="EN30" s="7">
        <f>'Contam Hub shop'!EN51</f>
        <v>0</v>
      </c>
      <c r="EO30" s="7">
        <f>'Contam Hub shop'!EO51</f>
        <v>0</v>
      </c>
      <c r="EP30" s="7">
        <f>'Contam Hub shop'!EP51</f>
        <v>0</v>
      </c>
      <c r="EQ30" s="7">
        <f>'Contam Hub shop'!EQ51</f>
        <v>0</v>
      </c>
      <c r="ER30" s="7">
        <f>'Contam Hub shop'!ER51</f>
        <v>0</v>
      </c>
    </row>
    <row r="31" spans="1:148" s="28" customFormat="1" ht="15" customHeight="1">
      <c r="A31" s="179" t="s">
        <v>214</v>
      </c>
      <c r="B31" s="179"/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179"/>
      <c r="AJ31" s="179"/>
      <c r="AK31" s="179"/>
      <c r="AL31" s="180">
        <v>2E-3</v>
      </c>
      <c r="AM31" s="180">
        <v>2E-3</v>
      </c>
      <c r="AN31" s="180">
        <v>2E-3</v>
      </c>
      <c r="AO31" s="180">
        <v>2E-3</v>
      </c>
      <c r="AP31" s="180">
        <v>2E-3</v>
      </c>
      <c r="AQ31" s="180">
        <v>2E-3</v>
      </c>
      <c r="AR31" s="180">
        <v>2E-3</v>
      </c>
      <c r="AS31" s="180">
        <v>2E-3</v>
      </c>
      <c r="AT31" s="180">
        <v>2E-3</v>
      </c>
      <c r="AU31" s="180">
        <v>2E-3</v>
      </c>
      <c r="AV31" s="180">
        <v>2E-3</v>
      </c>
      <c r="AW31" s="180">
        <v>2E-3</v>
      </c>
      <c r="AX31" s="180">
        <v>5.0000000000000001E-3</v>
      </c>
      <c r="AY31" s="180">
        <v>5.0000000000000001E-3</v>
      </c>
      <c r="AZ31" s="180">
        <v>5.0000000000000001E-3</v>
      </c>
      <c r="BA31" s="180">
        <v>5.0000000000000001E-3</v>
      </c>
      <c r="BB31" s="180">
        <v>5.0000000000000001E-3</v>
      </c>
      <c r="BC31" s="180">
        <v>5.0000000000000001E-3</v>
      </c>
      <c r="BD31" s="180">
        <v>5.0000000000000001E-3</v>
      </c>
      <c r="BE31" s="180">
        <v>5.0000000000000001E-3</v>
      </c>
      <c r="BF31" s="180">
        <v>5.0000000000000001E-3</v>
      </c>
      <c r="BG31" s="180">
        <v>5.0000000000000001E-3</v>
      </c>
      <c r="BH31" s="180">
        <v>5.0000000000000001E-3</v>
      </c>
      <c r="BI31" s="180">
        <v>5.0000000000000001E-3</v>
      </c>
      <c r="BJ31" s="180">
        <v>2E-3</v>
      </c>
      <c r="BK31" s="180">
        <v>2E-3</v>
      </c>
      <c r="BL31" s="180">
        <v>2E-3</v>
      </c>
      <c r="BM31" s="180">
        <v>2E-3</v>
      </c>
      <c r="BN31" s="180">
        <v>2E-3</v>
      </c>
      <c r="BO31" s="180">
        <v>2E-3</v>
      </c>
      <c r="BP31" s="180">
        <v>2E-3</v>
      </c>
      <c r="BQ31" s="180">
        <v>2E-3</v>
      </c>
      <c r="BR31" s="180">
        <v>2E-3</v>
      </c>
      <c r="BS31" s="180">
        <v>2E-3</v>
      </c>
      <c r="BT31" s="180">
        <v>2E-3</v>
      </c>
      <c r="BU31" s="180">
        <v>2E-3</v>
      </c>
      <c r="BV31" s="180">
        <v>2E-3</v>
      </c>
      <c r="BW31" s="180">
        <v>2E-3</v>
      </c>
      <c r="BX31" s="180">
        <v>2E-3</v>
      </c>
      <c r="BY31" s="180">
        <v>5.0000000000000001E-4</v>
      </c>
      <c r="BZ31" s="180">
        <v>5.0000000000000001E-4</v>
      </c>
      <c r="CA31" s="180">
        <v>5.0000000000000001E-4</v>
      </c>
      <c r="CB31" s="180">
        <v>5.0000000000000001E-4</v>
      </c>
      <c r="CC31" s="180">
        <v>5.0000000000000001E-4</v>
      </c>
      <c r="CD31" s="180">
        <v>5.0000000000000001E-4</v>
      </c>
      <c r="CE31" s="180">
        <v>5.0000000000000001E-4</v>
      </c>
      <c r="CF31" s="180">
        <v>5.0000000000000001E-4</v>
      </c>
      <c r="CG31" s="180">
        <v>5.0000000000000001E-4</v>
      </c>
      <c r="CH31" s="180">
        <v>5.0000000000000001E-4</v>
      </c>
      <c r="CI31" s="180">
        <v>5.0000000000000001E-4</v>
      </c>
      <c r="CJ31" s="180">
        <v>5.0000000000000001E-4</v>
      </c>
      <c r="CK31" s="180">
        <v>5.0000000000000001E-4</v>
      </c>
      <c r="CL31" s="180">
        <v>5.0000000000000001E-4</v>
      </c>
      <c r="CM31" s="180">
        <v>5.0000000000000001E-4</v>
      </c>
      <c r="CN31" s="180">
        <v>5.0000000000000001E-4</v>
      </c>
      <c r="CO31" s="180">
        <v>5.0000000000000001E-4</v>
      </c>
      <c r="CP31" s="180">
        <v>5.0000000000000001E-4</v>
      </c>
      <c r="CQ31" s="180">
        <v>5.0000000000000001E-4</v>
      </c>
      <c r="CR31" s="180">
        <v>5.0000000000000001E-4</v>
      </c>
      <c r="CS31" s="180">
        <v>5.0000000000000001E-4</v>
      </c>
      <c r="CT31" s="180">
        <v>5.0000000000000001E-4</v>
      </c>
      <c r="CU31" s="180">
        <v>5.0000000000000001E-4</v>
      </c>
      <c r="CV31" s="180">
        <v>5.0000000000000001E-4</v>
      </c>
      <c r="CW31" s="180">
        <v>5.0000000000000001E-4</v>
      </c>
      <c r="CX31" s="180">
        <v>5.0000000000000001E-4</v>
      </c>
      <c r="CY31" s="180">
        <v>5.0000000000000001E-4</v>
      </c>
      <c r="CZ31" s="180">
        <v>5.0000000000000001E-4</v>
      </c>
      <c r="DA31" s="180">
        <v>5.0000000000000001E-4</v>
      </c>
      <c r="DB31" s="180">
        <v>5.0000000000000001E-4</v>
      </c>
      <c r="DC31" s="180">
        <v>5.0000000000000001E-4</v>
      </c>
      <c r="DD31" s="180">
        <v>5.0000000000000001E-4</v>
      </c>
      <c r="DE31" s="180">
        <v>5.0000000000000001E-4</v>
      </c>
      <c r="DF31" s="180">
        <v>5.0000000000000001E-4</v>
      </c>
      <c r="DG31" s="180">
        <v>5.0000000000000001E-4</v>
      </c>
      <c r="DH31" s="180">
        <v>5.0000000000000001E-4</v>
      </c>
      <c r="DI31" s="180">
        <v>5.0000000000000001E-4</v>
      </c>
      <c r="DJ31" s="180">
        <v>5.0000000000000001E-4</v>
      </c>
      <c r="DK31" s="180">
        <v>5.0000000000000001E-4</v>
      </c>
      <c r="DL31" s="180">
        <v>5.0000000000000001E-4</v>
      </c>
      <c r="DM31" s="180">
        <v>5.0000000000000001E-4</v>
      </c>
      <c r="DN31" s="180">
        <v>5.0000000000000001E-4</v>
      </c>
      <c r="DO31" s="180">
        <v>5.0000000000000001E-4</v>
      </c>
      <c r="DP31" s="180">
        <v>5.0000000000000001E-4</v>
      </c>
      <c r="DQ31" s="180">
        <v>5.0000000000000001E-4</v>
      </c>
      <c r="DR31" s="180">
        <v>5.0000000000000001E-4</v>
      </c>
      <c r="DS31" s="180">
        <v>5.0000000000000001E-4</v>
      </c>
      <c r="DT31" s="180">
        <v>5.0000000000000001E-4</v>
      </c>
      <c r="DU31" s="180">
        <v>5.0000000000000001E-4</v>
      </c>
      <c r="DV31" s="180">
        <v>5.0000000000000001E-4</v>
      </c>
      <c r="DW31" s="180">
        <v>5.0000000000000001E-4</v>
      </c>
      <c r="DX31" s="180">
        <v>5.0000000000000001E-4</v>
      </c>
      <c r="DY31" s="180">
        <v>5.0000000000000001E-4</v>
      </c>
      <c r="DZ31" s="180">
        <v>5.0000000000000001E-4</v>
      </c>
      <c r="EA31" s="180">
        <v>5.0000000000000001E-4</v>
      </c>
      <c r="EB31" s="180">
        <v>5.0000000000000001E-4</v>
      </c>
      <c r="EC31" s="180">
        <v>5.0000000000000001E-4</v>
      </c>
      <c r="ED31" s="180">
        <v>5.0000000000000001E-4</v>
      </c>
      <c r="EE31" s="180">
        <v>5.0000000000000001E-4</v>
      </c>
      <c r="EF31" s="180">
        <v>5.0000000000000001E-4</v>
      </c>
      <c r="EG31" s="180">
        <v>5.0000000000000001E-4</v>
      </c>
      <c r="EH31" s="180">
        <v>5.0000000000000001E-4</v>
      </c>
      <c r="EI31" s="180">
        <v>5.0000000000000001E-4</v>
      </c>
      <c r="EJ31" s="180">
        <v>5.0000000000000001E-4</v>
      </c>
      <c r="EK31" s="180">
        <v>5.0000000000000001E-4</v>
      </c>
      <c r="EL31" s="180">
        <v>5.0000000000000001E-4</v>
      </c>
      <c r="EM31" s="180">
        <v>5.0000000000000001E-4</v>
      </c>
      <c r="EN31" s="180">
        <v>5.0000000000000001E-4</v>
      </c>
      <c r="EO31" s="180">
        <v>5.0000000000000001E-4</v>
      </c>
      <c r="EP31" s="180">
        <v>5.0000000000000001E-4</v>
      </c>
      <c r="EQ31" s="180">
        <v>5.0000000000000001E-4</v>
      </c>
      <c r="ER31" s="180">
        <v>5.0000000000000001E-4</v>
      </c>
    </row>
  </sheetData>
  <printOptions horizontalCentered="1" verticalCentered="1"/>
  <pageMargins left="0.19685039370078741" right="0.23622047244094491" top="0.15748031496062992" bottom="0.15748031496062992" header="0.31496062992125984" footer="0.19685039370078741"/>
  <pageSetup paperSize="8" scale="41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2:EI225"/>
  <sheetViews>
    <sheetView showGridLines="0" zoomScale="50" zoomScaleNormal="50" zoomScaleSheetLayoutView="45" workbookViewId="0">
      <pane xSplit="1" topLeftCell="CU1" activePane="topRight" state="frozen"/>
      <selection activeCell="CZ1" sqref="CZ1:CZ1048576"/>
      <selection pane="topRight" activeCell="DR51" sqref="DR51"/>
    </sheetView>
  </sheetViews>
  <sheetFormatPr defaultColWidth="7.109375" defaultRowHeight="12.75"/>
  <cols>
    <col min="1" max="1" width="35.88671875" style="69" customWidth="1"/>
    <col min="2" max="49" width="11.5546875" style="69" hidden="1" customWidth="1"/>
    <col min="50" max="73" width="11.6640625" style="69" hidden="1" customWidth="1"/>
    <col min="74" max="105" width="11.6640625" style="69" customWidth="1"/>
    <col min="106" max="136" width="10.33203125" style="69" customWidth="1"/>
    <col min="137" max="16384" width="7.109375" style="69"/>
  </cols>
  <sheetData>
    <row r="2" spans="1:136" ht="57" customHeight="1">
      <c r="A2" s="31" t="s">
        <v>105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8"/>
      <c r="AW2" s="68"/>
      <c r="AX2" s="68"/>
      <c r="AY2" s="68"/>
      <c r="AZ2" s="68"/>
      <c r="BA2" s="155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</row>
    <row r="3" spans="1:136" ht="13.5" customHeight="1">
      <c r="A3" s="70"/>
    </row>
    <row r="4" spans="1:136" ht="14.25" customHeight="1"/>
    <row r="5" spans="1:136" ht="14.25" customHeight="1"/>
    <row r="6" spans="1:136" ht="14.25" customHeight="1"/>
    <row r="7" spans="1:136" ht="14.25" customHeight="1"/>
    <row r="8" spans="1:136" ht="14.25" customHeight="1"/>
    <row r="9" spans="1:136" ht="14.25" customHeight="1"/>
    <row r="10" spans="1:136" ht="14.25" customHeight="1"/>
    <row r="11" spans="1:136" ht="14.25" customHeight="1"/>
    <row r="12" spans="1:136" ht="14.25" customHeight="1"/>
    <row r="13" spans="1:136" ht="14.25" customHeight="1"/>
    <row r="14" spans="1:136" ht="14.25" customHeight="1"/>
    <row r="15" spans="1:136" ht="14.25" customHeight="1"/>
    <row r="16" spans="1:13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spans="1:137" ht="14.25" customHeight="1"/>
    <row r="34" spans="1:137" ht="14.25" customHeight="1"/>
    <row r="35" spans="1:137" ht="14.25" customHeight="1"/>
    <row r="36" spans="1:137" ht="14.25" customHeight="1"/>
    <row r="37" spans="1:137" ht="14.25" customHeight="1"/>
    <row r="38" spans="1:137">
      <c r="A38" s="71" t="s">
        <v>83</v>
      </c>
    </row>
    <row r="39" spans="1:137">
      <c r="A39" s="71" t="s">
        <v>84</v>
      </c>
    </row>
    <row r="40" spans="1:137">
      <c r="A40" s="71" t="s">
        <v>85</v>
      </c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</row>
    <row r="41" spans="1:137">
      <c r="A41" s="73" t="s">
        <v>86</v>
      </c>
    </row>
    <row r="42" spans="1:137">
      <c r="A42" s="71" t="s">
        <v>87</v>
      </c>
    </row>
    <row r="43" spans="1:137" s="46" customFormat="1" ht="30" customHeight="1">
      <c r="A43" s="42" t="s">
        <v>0</v>
      </c>
      <c r="B43" s="43" t="s">
        <v>88</v>
      </c>
      <c r="C43" s="43" t="s">
        <v>89</v>
      </c>
      <c r="D43" s="43" t="s">
        <v>90</v>
      </c>
      <c r="E43" s="43" t="s">
        <v>91</v>
      </c>
      <c r="F43" s="43" t="s">
        <v>106</v>
      </c>
      <c r="G43" s="43" t="s">
        <v>93</v>
      </c>
      <c r="H43" s="43" t="s">
        <v>94</v>
      </c>
      <c r="I43" s="43" t="s">
        <v>95</v>
      </c>
      <c r="J43" s="43" t="s">
        <v>96</v>
      </c>
      <c r="K43" s="43" t="s">
        <v>97</v>
      </c>
      <c r="L43" s="43" t="s">
        <v>98</v>
      </c>
      <c r="M43" s="43" t="s">
        <v>99</v>
      </c>
      <c r="N43" s="43" t="s">
        <v>12</v>
      </c>
      <c r="O43" s="43" t="s">
        <v>20</v>
      </c>
      <c r="P43" s="43" t="s">
        <v>21</v>
      </c>
      <c r="Q43" s="43" t="s">
        <v>22</v>
      </c>
      <c r="R43" s="43" t="s">
        <v>23</v>
      </c>
      <c r="S43" s="43" t="s">
        <v>24</v>
      </c>
      <c r="T43" s="43" t="s">
        <v>25</v>
      </c>
      <c r="U43" s="43" t="s">
        <v>26</v>
      </c>
      <c r="V43" s="43" t="s">
        <v>27</v>
      </c>
      <c r="W43" s="43" t="s">
        <v>28</v>
      </c>
      <c r="X43" s="43" t="s">
        <v>29</v>
      </c>
      <c r="Y43" s="43" t="s">
        <v>30</v>
      </c>
      <c r="Z43" s="43" t="s">
        <v>11</v>
      </c>
      <c r="AA43" s="43" t="s">
        <v>13</v>
      </c>
      <c r="AB43" s="43" t="s">
        <v>14</v>
      </c>
      <c r="AC43" s="43" t="s">
        <v>15</v>
      </c>
      <c r="AD43" s="43" t="s">
        <v>16</v>
      </c>
      <c r="AE43" s="43" t="s">
        <v>17</v>
      </c>
      <c r="AF43" s="43" t="s">
        <v>18</v>
      </c>
      <c r="AG43" s="43" t="s">
        <v>19</v>
      </c>
      <c r="AH43" s="43" t="s">
        <v>109</v>
      </c>
      <c r="AI43" s="43" t="s">
        <v>111</v>
      </c>
      <c r="AJ43" s="43" t="s">
        <v>117</v>
      </c>
      <c r="AK43" s="43" t="s">
        <v>118</v>
      </c>
      <c r="AL43" s="43" t="s">
        <v>120</v>
      </c>
      <c r="AM43" s="43" t="s">
        <v>123</v>
      </c>
      <c r="AN43" s="43" t="s">
        <v>130</v>
      </c>
      <c r="AO43" s="43" t="s">
        <v>134</v>
      </c>
      <c r="AP43" s="43" t="s">
        <v>142</v>
      </c>
      <c r="AQ43" s="43" t="s">
        <v>143</v>
      </c>
      <c r="AR43" s="43" t="s">
        <v>148</v>
      </c>
      <c r="AS43" s="43" t="s">
        <v>153</v>
      </c>
      <c r="AT43" s="43" t="s">
        <v>154</v>
      </c>
      <c r="AU43" s="43" t="s">
        <v>156</v>
      </c>
      <c r="AV43" s="43" t="s">
        <v>157</v>
      </c>
      <c r="AW43" s="43" t="s">
        <v>159</v>
      </c>
      <c r="AX43" s="43" t="s">
        <v>163</v>
      </c>
      <c r="AY43" s="43" t="s">
        <v>166</v>
      </c>
      <c r="AZ43" s="43" t="s">
        <v>169</v>
      </c>
      <c r="BA43" s="43" t="s">
        <v>177</v>
      </c>
      <c r="BB43" s="43" t="s">
        <v>182</v>
      </c>
      <c r="BC43" s="43" t="s">
        <v>186</v>
      </c>
      <c r="BD43" s="43" t="s">
        <v>189</v>
      </c>
      <c r="BE43" s="43" t="s">
        <v>190</v>
      </c>
      <c r="BF43" s="43" t="s">
        <v>195</v>
      </c>
      <c r="BG43" s="43" t="s">
        <v>197</v>
      </c>
      <c r="BH43" s="168" t="s">
        <v>199</v>
      </c>
      <c r="BI43" s="168" t="s">
        <v>204</v>
      </c>
      <c r="BJ43" s="168" t="s">
        <v>209</v>
      </c>
      <c r="BK43" s="168" t="s">
        <v>213</v>
      </c>
      <c r="BL43" s="168" t="s">
        <v>215</v>
      </c>
      <c r="BM43" s="168" t="s">
        <v>217</v>
      </c>
      <c r="BN43" s="168" t="s">
        <v>219</v>
      </c>
      <c r="BO43" s="168" t="s">
        <v>221</v>
      </c>
      <c r="BP43" s="168" t="s">
        <v>225</v>
      </c>
      <c r="BQ43" s="168" t="s">
        <v>228</v>
      </c>
      <c r="BR43" s="168" t="s">
        <v>234</v>
      </c>
      <c r="BS43" s="168" t="s">
        <v>242</v>
      </c>
      <c r="BT43" s="168" t="s">
        <v>243</v>
      </c>
      <c r="BU43" s="168" t="s">
        <v>244</v>
      </c>
      <c r="BV43" s="168" t="s">
        <v>245</v>
      </c>
      <c r="BW43" s="233" t="s">
        <v>246</v>
      </c>
      <c r="BX43" s="168" t="s">
        <v>247</v>
      </c>
      <c r="BY43" s="168" t="s">
        <v>249</v>
      </c>
      <c r="BZ43" s="168" t="s">
        <v>251</v>
      </c>
      <c r="CA43" s="251" t="s">
        <v>253</v>
      </c>
      <c r="CB43" s="251" t="s">
        <v>257</v>
      </c>
      <c r="CC43" s="251" t="s">
        <v>259</v>
      </c>
      <c r="CD43" s="251" t="s">
        <v>263</v>
      </c>
      <c r="CE43" s="251" t="s">
        <v>264</v>
      </c>
      <c r="CF43" s="251" t="s">
        <v>265</v>
      </c>
      <c r="CG43" s="251" t="s">
        <v>266</v>
      </c>
      <c r="CH43" s="251" t="s">
        <v>267</v>
      </c>
      <c r="CI43" s="251" t="s">
        <v>270</v>
      </c>
      <c r="CJ43" s="251" t="s">
        <v>272</v>
      </c>
      <c r="CK43" s="251" t="s">
        <v>276</v>
      </c>
      <c r="CL43" s="251" t="s">
        <v>277</v>
      </c>
      <c r="CM43" s="251" t="s">
        <v>279</v>
      </c>
      <c r="CN43" s="251" t="s">
        <v>281</v>
      </c>
      <c r="CO43" s="251" t="s">
        <v>282</v>
      </c>
      <c r="CP43" s="251" t="s">
        <v>288</v>
      </c>
      <c r="CQ43" s="251" t="s">
        <v>289</v>
      </c>
      <c r="CR43" s="251" t="s">
        <v>292</v>
      </c>
      <c r="CS43" s="251" t="s">
        <v>294</v>
      </c>
      <c r="CT43" s="251" t="s">
        <v>297</v>
      </c>
      <c r="CU43" s="251" t="s">
        <v>301</v>
      </c>
      <c r="CV43" s="251" t="s">
        <v>303</v>
      </c>
      <c r="CW43" s="251" t="s">
        <v>308</v>
      </c>
      <c r="CX43" s="251" t="s">
        <v>310</v>
      </c>
      <c r="CY43" s="251" t="s">
        <v>311</v>
      </c>
      <c r="CZ43" s="251" t="s">
        <v>313</v>
      </c>
      <c r="DA43" s="249" t="s">
        <v>319</v>
      </c>
      <c r="DB43" s="45">
        <v>1</v>
      </c>
      <c r="DC43" s="45">
        <v>2</v>
      </c>
      <c r="DD43" s="45">
        <v>3</v>
      </c>
      <c r="DE43" s="45">
        <v>4</v>
      </c>
      <c r="DF43" s="45">
        <v>5</v>
      </c>
      <c r="DG43" s="45">
        <v>6</v>
      </c>
      <c r="DH43" s="45">
        <v>7</v>
      </c>
      <c r="DI43" s="45">
        <v>8</v>
      </c>
      <c r="DJ43" s="45">
        <v>9</v>
      </c>
      <c r="DK43" s="45">
        <v>10</v>
      </c>
      <c r="DL43" s="45">
        <v>11</v>
      </c>
      <c r="DM43" s="45">
        <v>12</v>
      </c>
      <c r="DN43" s="45">
        <v>13</v>
      </c>
      <c r="DO43" s="45">
        <v>14</v>
      </c>
      <c r="DP43" s="45">
        <v>15</v>
      </c>
      <c r="DQ43" s="45">
        <v>16</v>
      </c>
      <c r="DR43" s="45">
        <v>17</v>
      </c>
      <c r="DS43" s="45">
        <v>18</v>
      </c>
      <c r="DT43" s="45">
        <v>19</v>
      </c>
      <c r="DU43" s="45">
        <v>20</v>
      </c>
      <c r="DV43" s="45">
        <v>21</v>
      </c>
      <c r="DW43" s="45">
        <v>22</v>
      </c>
      <c r="DX43" s="45">
        <v>23</v>
      </c>
      <c r="DY43" s="45">
        <v>24</v>
      </c>
      <c r="DZ43" s="45">
        <v>25</v>
      </c>
      <c r="EA43" s="45">
        <v>26</v>
      </c>
      <c r="EB43" s="45">
        <v>27</v>
      </c>
      <c r="EC43" s="45">
        <v>28</v>
      </c>
      <c r="ED43" s="45">
        <v>29</v>
      </c>
      <c r="EE43" s="45">
        <v>30</v>
      </c>
      <c r="EF43" s="45">
        <v>31</v>
      </c>
    </row>
    <row r="44" spans="1:137" s="46" customFormat="1" ht="34.5" customHeight="1">
      <c r="A44" s="47" t="s">
        <v>107</v>
      </c>
      <c r="B44" s="48">
        <v>2761792</v>
      </c>
      <c r="C44" s="48">
        <v>2275247</v>
      </c>
      <c r="D44" s="48">
        <v>2817812</v>
      </c>
      <c r="E44" s="48">
        <v>2356109</v>
      </c>
      <c r="F44" s="48">
        <v>1843415</v>
      </c>
      <c r="G44" s="48">
        <v>1783271</v>
      </c>
      <c r="H44" s="48">
        <v>1984128</v>
      </c>
      <c r="I44" s="48">
        <v>1830285</v>
      </c>
      <c r="J44" s="48">
        <v>2284997</v>
      </c>
      <c r="K44" s="48">
        <v>2381017</v>
      </c>
      <c r="L44" s="48">
        <v>2133640</v>
      </c>
      <c r="M44" s="48">
        <v>1950576</v>
      </c>
      <c r="N44" s="48">
        <v>1855788</v>
      </c>
      <c r="O44" s="48">
        <v>1768672</v>
      </c>
      <c r="P44" s="48">
        <v>2178549</v>
      </c>
      <c r="Q44" s="48">
        <v>1908237</v>
      </c>
      <c r="R44" s="74">
        <v>2557736</v>
      </c>
      <c r="S44" s="48">
        <v>1908237</v>
      </c>
      <c r="T44" s="48">
        <v>2548076</v>
      </c>
      <c r="U44" s="48">
        <v>2316711</v>
      </c>
      <c r="V44" s="48">
        <v>2034985</v>
      </c>
      <c r="W44" s="49">
        <f>[4]Supplier!B9</f>
        <v>3111505</v>
      </c>
      <c r="X44" s="49">
        <f>[4]Supplier!C9</f>
        <v>2890059</v>
      </c>
      <c r="Y44" s="49">
        <f>[4]Supplier!D9</f>
        <v>2672901</v>
      </c>
      <c r="Z44" s="49">
        <v>2583467</v>
      </c>
      <c r="AA44" s="49">
        <v>2583468</v>
      </c>
      <c r="AB44" s="49">
        <v>2583469</v>
      </c>
      <c r="AC44" s="49">
        <v>2583470</v>
      </c>
      <c r="AD44" s="49">
        <v>2583471</v>
      </c>
      <c r="AE44" s="49">
        <v>2583472</v>
      </c>
      <c r="AF44" s="49">
        <v>2583473</v>
      </c>
      <c r="AG44" s="49">
        <v>2583474</v>
      </c>
      <c r="AH44" s="49">
        <v>2583475</v>
      </c>
      <c r="AI44" s="49">
        <v>2583476</v>
      </c>
      <c r="AJ44" s="49">
        <v>2583477</v>
      </c>
      <c r="AK44" s="49">
        <v>2583478</v>
      </c>
      <c r="AL44" s="49">
        <v>2583479</v>
      </c>
      <c r="AM44" s="49">
        <v>2583480</v>
      </c>
      <c r="AN44" s="49">
        <v>2583481</v>
      </c>
      <c r="AO44" s="49">
        <v>2583482</v>
      </c>
      <c r="AP44" s="49">
        <v>2583483</v>
      </c>
      <c r="AQ44" s="49">
        <v>2583484</v>
      </c>
      <c r="AR44" s="49">
        <f>Supplier!B10</f>
        <v>0</v>
      </c>
      <c r="AS44" s="49">
        <f>Supplier!C10</f>
        <v>0</v>
      </c>
      <c r="AT44" s="49">
        <f>Supplier!D10</f>
        <v>0</v>
      </c>
      <c r="AU44" s="49">
        <v>2188043</v>
      </c>
      <c r="AV44" s="49">
        <v>2509797</v>
      </c>
      <c r="AW44" s="49">
        <v>2480065</v>
      </c>
      <c r="AX44" s="49">
        <v>2907209</v>
      </c>
      <c r="AY44" s="49">
        <v>2379845</v>
      </c>
      <c r="AZ44" s="49">
        <v>2709334</v>
      </c>
      <c r="BA44" s="49">
        <v>2708917</v>
      </c>
      <c r="BB44" s="49">
        <v>2805472</v>
      </c>
      <c r="BC44" s="49">
        <v>3887739</v>
      </c>
      <c r="BD44" s="49">
        <v>3918972</v>
      </c>
      <c r="BE44" s="49">
        <v>4186380</v>
      </c>
      <c r="BF44" s="49">
        <v>4411016</v>
      </c>
      <c r="BG44" s="49">
        <v>4780834</v>
      </c>
      <c r="BH44" s="49">
        <v>5803555</v>
      </c>
      <c r="BI44" s="49">
        <v>5853665</v>
      </c>
      <c r="BJ44" s="49">
        <v>6208714</v>
      </c>
      <c r="BK44" s="49">
        <v>6218482</v>
      </c>
      <c r="BL44" s="49">
        <v>7025462</v>
      </c>
      <c r="BM44" s="49">
        <v>5848681</v>
      </c>
      <c r="BN44" s="49">
        <v>6812069</v>
      </c>
      <c r="BO44" s="49">
        <v>7218031</v>
      </c>
      <c r="BP44" s="49">
        <v>7695599</v>
      </c>
      <c r="BQ44" s="49">
        <v>6389913</v>
      </c>
      <c r="BR44" s="49">
        <v>6867615</v>
      </c>
      <c r="BS44" s="49">
        <v>6476515</v>
      </c>
      <c r="BT44" s="49">
        <v>7494418</v>
      </c>
      <c r="BU44" s="49">
        <v>4972628</v>
      </c>
      <c r="BV44" s="49">
        <v>5564985</v>
      </c>
      <c r="BW44" s="234">
        <v>5251269</v>
      </c>
      <c r="BX44" s="49">
        <v>4171294</v>
      </c>
      <c r="BY44" s="49">
        <v>176</v>
      </c>
      <c r="BZ44" s="49">
        <v>0</v>
      </c>
      <c r="CA44" s="49">
        <v>0</v>
      </c>
      <c r="CB44" s="49">
        <v>0</v>
      </c>
      <c r="CC44" s="49">
        <v>0</v>
      </c>
      <c r="CD44" s="49">
        <v>0</v>
      </c>
      <c r="CE44" s="49">
        <v>0</v>
      </c>
      <c r="CF44" s="49">
        <v>0</v>
      </c>
      <c r="CG44" s="49">
        <v>0</v>
      </c>
      <c r="CH44" s="49">
        <v>0</v>
      </c>
      <c r="CI44" s="49">
        <v>0</v>
      </c>
      <c r="CJ44" s="49">
        <v>0</v>
      </c>
      <c r="CK44" s="49">
        <v>0</v>
      </c>
      <c r="CL44" s="49">
        <v>0</v>
      </c>
      <c r="CM44" s="49">
        <v>0</v>
      </c>
      <c r="CN44" s="49">
        <v>0</v>
      </c>
      <c r="CO44" s="49">
        <v>0</v>
      </c>
      <c r="CP44" s="49">
        <v>0</v>
      </c>
      <c r="CQ44" s="49">
        <v>0</v>
      </c>
      <c r="CR44" s="49">
        <v>0</v>
      </c>
      <c r="CS44" s="49">
        <v>0</v>
      </c>
      <c r="CT44" s="49">
        <v>0</v>
      </c>
      <c r="CU44" s="49">
        <v>0</v>
      </c>
      <c r="CV44" s="49">
        <v>0</v>
      </c>
      <c r="CW44" s="49">
        <v>0</v>
      </c>
      <c r="CX44" s="49">
        <v>0</v>
      </c>
      <c r="CY44" s="49">
        <v>0</v>
      </c>
      <c r="CZ44" s="49">
        <v>0</v>
      </c>
      <c r="DA44" s="50">
        <f>SUM(DB44:EE44)</f>
        <v>0</v>
      </c>
      <c r="DB44" s="50">
        <f>Supplier!F11</f>
        <v>0</v>
      </c>
      <c r="DC44" s="50">
        <f>Supplier!G11</f>
        <v>0</v>
      </c>
      <c r="DD44" s="50">
        <f>Supplier!H11</f>
        <v>0</v>
      </c>
      <c r="DE44" s="50">
        <f>Supplier!I11</f>
        <v>0</v>
      </c>
      <c r="DF44" s="50">
        <f>Supplier!J11</f>
        <v>0</v>
      </c>
      <c r="DG44" s="50">
        <f>Supplier!K11</f>
        <v>0</v>
      </c>
      <c r="DH44" s="50">
        <f>Supplier!L11</f>
        <v>0</v>
      </c>
      <c r="DI44" s="50">
        <f>Supplier!M11</f>
        <v>0</v>
      </c>
      <c r="DJ44" s="50">
        <f>Supplier!N11</f>
        <v>0</v>
      </c>
      <c r="DK44" s="50">
        <f>Supplier!O11</f>
        <v>0</v>
      </c>
      <c r="DL44" s="50">
        <f>Supplier!P11</f>
        <v>0</v>
      </c>
      <c r="DM44" s="50">
        <f>Supplier!Q11</f>
        <v>0</v>
      </c>
      <c r="DN44" s="50">
        <f>Supplier!R11</f>
        <v>0</v>
      </c>
      <c r="DO44" s="50">
        <f>Supplier!S11</f>
        <v>0</v>
      </c>
      <c r="DP44" s="50">
        <f>Supplier!T11</f>
        <v>0</v>
      </c>
      <c r="DQ44" s="50">
        <f>Supplier!U11</f>
        <v>0</v>
      </c>
      <c r="DR44" s="50">
        <f>Supplier!V11</f>
        <v>0</v>
      </c>
      <c r="DS44" s="50">
        <f>Supplier!W11</f>
        <v>0</v>
      </c>
      <c r="DT44" s="50">
        <f>Supplier!X11</f>
        <v>0</v>
      </c>
      <c r="DU44" s="50">
        <f>Supplier!Y11</f>
        <v>0</v>
      </c>
      <c r="DV44" s="50">
        <f>Supplier!Z11</f>
        <v>0</v>
      </c>
      <c r="DW44" s="50">
        <f>Supplier!AA11</f>
        <v>0</v>
      </c>
      <c r="DX44" s="50">
        <f>Supplier!AB11</f>
        <v>0</v>
      </c>
      <c r="DY44" s="50">
        <f>Supplier!AC11</f>
        <v>0</v>
      </c>
      <c r="DZ44" s="50">
        <f>Supplier!AD11</f>
        <v>0</v>
      </c>
      <c r="EA44" s="50">
        <f>Supplier!AE11</f>
        <v>0</v>
      </c>
      <c r="EB44" s="50">
        <f>Supplier!AF11</f>
        <v>0</v>
      </c>
      <c r="EC44" s="50">
        <f>Supplier!AG11</f>
        <v>0</v>
      </c>
      <c r="ED44" s="50">
        <f>Supplier!AH11</f>
        <v>0</v>
      </c>
      <c r="EE44" s="50">
        <f>Supplier!AI11</f>
        <v>0</v>
      </c>
      <c r="EF44" s="50">
        <f>Supplier!AJ11</f>
        <v>0</v>
      </c>
    </row>
    <row r="45" spans="1:137" s="46" customFormat="1" ht="34.5" customHeight="1">
      <c r="A45" s="47" t="s">
        <v>3</v>
      </c>
      <c r="B45" s="48">
        <f>SUM(B48:B51)</f>
        <v>4921</v>
      </c>
      <c r="C45" s="48">
        <f>SUM(C48:C51)</f>
        <v>4556</v>
      </c>
      <c r="D45" s="48">
        <v>11625</v>
      </c>
      <c r="E45" s="48">
        <f>SUM(E48:E51)</f>
        <v>10218</v>
      </c>
      <c r="F45" s="48">
        <f t="shared" ref="F45:T45" si="0">SUM(F48:F51)</f>
        <v>3607</v>
      </c>
      <c r="G45" s="48">
        <f t="shared" si="0"/>
        <v>518</v>
      </c>
      <c r="H45" s="48">
        <f t="shared" si="0"/>
        <v>2712</v>
      </c>
      <c r="I45" s="48">
        <f t="shared" si="0"/>
        <v>845</v>
      </c>
      <c r="J45" s="48">
        <f t="shared" si="0"/>
        <v>4706</v>
      </c>
      <c r="K45" s="48">
        <f t="shared" si="0"/>
        <v>2032</v>
      </c>
      <c r="L45" s="48">
        <f t="shared" si="0"/>
        <v>2207</v>
      </c>
      <c r="M45" s="48">
        <f t="shared" si="0"/>
        <v>1890</v>
      </c>
      <c r="N45" s="48">
        <f t="shared" si="0"/>
        <v>1302</v>
      </c>
      <c r="O45" s="48">
        <f t="shared" si="0"/>
        <v>905</v>
      </c>
      <c r="P45" s="48">
        <f t="shared" si="0"/>
        <v>984</v>
      </c>
      <c r="Q45" s="48">
        <f t="shared" si="0"/>
        <v>891</v>
      </c>
      <c r="R45" s="48">
        <f t="shared" si="0"/>
        <v>892</v>
      </c>
      <c r="S45" s="48">
        <f t="shared" si="0"/>
        <v>891</v>
      </c>
      <c r="T45" s="48">
        <f t="shared" si="0"/>
        <v>898</v>
      </c>
      <c r="U45" s="48">
        <f t="shared" ref="U45:Z45" si="1">SUM(U48:U51)</f>
        <v>1902</v>
      </c>
      <c r="V45" s="48">
        <f t="shared" si="1"/>
        <v>676</v>
      </c>
      <c r="W45" s="48">
        <f t="shared" si="1"/>
        <v>8408</v>
      </c>
      <c r="X45" s="48">
        <f t="shared" si="1"/>
        <v>6310</v>
      </c>
      <c r="Y45" s="48">
        <f t="shared" si="1"/>
        <v>1615</v>
      </c>
      <c r="Z45" s="48">
        <f t="shared" si="1"/>
        <v>972</v>
      </c>
      <c r="AA45" s="48">
        <f t="shared" ref="AA45:AF45" si="2">SUM(AA48:AA51)</f>
        <v>1098</v>
      </c>
      <c r="AB45" s="48">
        <f t="shared" si="2"/>
        <v>1454</v>
      </c>
      <c r="AC45" s="48">
        <f t="shared" si="2"/>
        <v>3394</v>
      </c>
      <c r="AD45" s="48">
        <f t="shared" si="2"/>
        <v>8408</v>
      </c>
      <c r="AE45" s="48">
        <f t="shared" si="2"/>
        <v>6307</v>
      </c>
      <c r="AF45" s="48">
        <f t="shared" si="2"/>
        <v>1615</v>
      </c>
      <c r="AG45" s="48">
        <f t="shared" ref="AG45:BI45" si="3">SUM(AG48:AG51)</f>
        <v>576</v>
      </c>
      <c r="AH45" s="48">
        <f t="shared" si="3"/>
        <v>127</v>
      </c>
      <c r="AI45" s="48">
        <f t="shared" si="3"/>
        <v>107</v>
      </c>
      <c r="AJ45" s="48">
        <f t="shared" si="3"/>
        <v>1473</v>
      </c>
      <c r="AK45" s="48">
        <f t="shared" si="3"/>
        <v>1051</v>
      </c>
      <c r="AL45" s="178">
        <f t="shared" si="3"/>
        <v>875</v>
      </c>
      <c r="AM45" s="178">
        <f t="shared" si="3"/>
        <v>2867</v>
      </c>
      <c r="AN45" s="178">
        <f t="shared" si="3"/>
        <v>1807</v>
      </c>
      <c r="AO45" s="178">
        <f t="shared" si="3"/>
        <v>1245</v>
      </c>
      <c r="AP45" s="178">
        <f t="shared" si="3"/>
        <v>3543</v>
      </c>
      <c r="AQ45" s="178">
        <f t="shared" si="3"/>
        <v>2794</v>
      </c>
      <c r="AR45" s="178">
        <f t="shared" si="3"/>
        <v>0</v>
      </c>
      <c r="AS45" s="178">
        <f t="shared" si="3"/>
        <v>0</v>
      </c>
      <c r="AT45" s="178">
        <f t="shared" si="3"/>
        <v>680</v>
      </c>
      <c r="AU45" s="178">
        <f t="shared" si="3"/>
        <v>849</v>
      </c>
      <c r="AV45" s="178">
        <f t="shared" si="3"/>
        <v>385</v>
      </c>
      <c r="AW45" s="178">
        <f t="shared" si="3"/>
        <v>214</v>
      </c>
      <c r="AX45" s="178">
        <f t="shared" si="3"/>
        <v>355</v>
      </c>
      <c r="AY45" s="178">
        <f t="shared" si="3"/>
        <v>150</v>
      </c>
      <c r="AZ45" s="178">
        <f t="shared" si="3"/>
        <v>219</v>
      </c>
      <c r="BA45" s="178">
        <f t="shared" si="3"/>
        <v>68</v>
      </c>
      <c r="BB45" s="178">
        <f t="shared" si="3"/>
        <v>1043</v>
      </c>
      <c r="BC45" s="178">
        <f t="shared" si="3"/>
        <v>966</v>
      </c>
      <c r="BD45" s="178">
        <f t="shared" si="3"/>
        <v>536</v>
      </c>
      <c r="BE45" s="178">
        <f t="shared" si="3"/>
        <v>237</v>
      </c>
      <c r="BF45" s="178">
        <f t="shared" si="3"/>
        <v>229</v>
      </c>
      <c r="BG45" s="178">
        <f t="shared" si="3"/>
        <v>75</v>
      </c>
      <c r="BH45" s="178">
        <f t="shared" si="3"/>
        <v>126</v>
      </c>
      <c r="BI45" s="178">
        <f t="shared" si="3"/>
        <v>227</v>
      </c>
      <c r="BJ45" s="178">
        <f>SUM(BJ48:BJ51)</f>
        <v>108</v>
      </c>
      <c r="BK45" s="178">
        <f>SUM(BK48:BK51)</f>
        <v>267</v>
      </c>
      <c r="BL45" s="178">
        <f>SUM(BL48:BL51)</f>
        <v>48</v>
      </c>
      <c r="BM45" s="178">
        <f>SUM(BM48:BM51)</f>
        <v>16</v>
      </c>
      <c r="BN45" s="178">
        <f>SUM(BN48:BN51)</f>
        <v>329</v>
      </c>
      <c r="BO45" s="178">
        <f t="shared" ref="BO45:DC45" si="4">SUM(BO48:BO51)</f>
        <v>212</v>
      </c>
      <c r="BP45" s="178">
        <f t="shared" si="4"/>
        <v>1586</v>
      </c>
      <c r="BQ45" s="178">
        <f t="shared" si="4"/>
        <v>264</v>
      </c>
      <c r="BR45" s="178">
        <f t="shared" ref="BR45:BZ45" si="5">SUM(BR48:BR51)</f>
        <v>195</v>
      </c>
      <c r="BS45" s="178">
        <f t="shared" si="5"/>
        <v>44</v>
      </c>
      <c r="BT45" s="178">
        <f t="shared" si="5"/>
        <v>33</v>
      </c>
      <c r="BU45" s="178">
        <f t="shared" si="5"/>
        <v>98</v>
      </c>
      <c r="BV45" s="178">
        <f t="shared" si="5"/>
        <v>763</v>
      </c>
      <c r="BW45" s="235">
        <f t="shared" si="5"/>
        <v>4194</v>
      </c>
      <c r="BX45" s="178">
        <f t="shared" si="5"/>
        <v>3772</v>
      </c>
      <c r="BY45" s="178">
        <f t="shared" si="5"/>
        <v>0</v>
      </c>
      <c r="BZ45" s="178">
        <f t="shared" si="5"/>
        <v>0</v>
      </c>
      <c r="CA45" s="178">
        <f>SUM(CA48:CA51)</f>
        <v>0</v>
      </c>
      <c r="CB45" s="178">
        <f>SUM(CB48:CB51)</f>
        <v>0</v>
      </c>
      <c r="CC45" s="178">
        <v>0</v>
      </c>
      <c r="CD45" s="178">
        <v>0</v>
      </c>
      <c r="CE45" s="178">
        <v>0</v>
      </c>
      <c r="CF45" s="178">
        <v>0</v>
      </c>
      <c r="CG45" s="178">
        <v>0</v>
      </c>
      <c r="CH45" s="178">
        <v>0</v>
      </c>
      <c r="CI45" s="178">
        <v>0</v>
      </c>
      <c r="CJ45" s="178">
        <v>0</v>
      </c>
      <c r="CK45" s="178">
        <v>0</v>
      </c>
      <c r="CL45" s="178">
        <v>0</v>
      </c>
      <c r="CM45" s="178">
        <v>0</v>
      </c>
      <c r="CN45" s="178">
        <v>0</v>
      </c>
      <c r="CO45" s="178">
        <v>0</v>
      </c>
      <c r="CP45" s="178">
        <v>0</v>
      </c>
      <c r="CQ45" s="178">
        <v>0</v>
      </c>
      <c r="CR45" s="178">
        <v>0</v>
      </c>
      <c r="CS45" s="178">
        <v>0</v>
      </c>
      <c r="CT45" s="178">
        <v>0</v>
      </c>
      <c r="CU45" s="178">
        <v>0</v>
      </c>
      <c r="CV45" s="178">
        <v>0</v>
      </c>
      <c r="CW45" s="178">
        <v>0</v>
      </c>
      <c r="CX45" s="178">
        <v>0</v>
      </c>
      <c r="CY45" s="178">
        <v>0</v>
      </c>
      <c r="CZ45" s="178">
        <v>0</v>
      </c>
      <c r="DA45" s="223">
        <f t="shared" si="4"/>
        <v>0</v>
      </c>
      <c r="DB45" s="51">
        <f t="shared" si="4"/>
        <v>0</v>
      </c>
      <c r="DC45" s="51">
        <f t="shared" si="4"/>
        <v>0</v>
      </c>
      <c r="DD45" s="51">
        <f t="shared" ref="DD45:EF45" si="6">SUM(DD48:DD51)</f>
        <v>0</v>
      </c>
      <c r="DE45" s="51">
        <f t="shared" si="6"/>
        <v>0</v>
      </c>
      <c r="DF45" s="51">
        <f t="shared" si="6"/>
        <v>0</v>
      </c>
      <c r="DG45" s="51">
        <f t="shared" si="6"/>
        <v>0</v>
      </c>
      <c r="DH45" s="51">
        <f t="shared" si="6"/>
        <v>0</v>
      </c>
      <c r="DI45" s="51">
        <f t="shared" si="6"/>
        <v>0</v>
      </c>
      <c r="DJ45" s="51">
        <f t="shared" si="6"/>
        <v>0</v>
      </c>
      <c r="DK45" s="51">
        <f t="shared" si="6"/>
        <v>0</v>
      </c>
      <c r="DL45" s="51">
        <f t="shared" si="6"/>
        <v>0</v>
      </c>
      <c r="DM45" s="51">
        <f t="shared" si="6"/>
        <v>0</v>
      </c>
      <c r="DN45" s="51">
        <f t="shared" si="6"/>
        <v>0</v>
      </c>
      <c r="DO45" s="51">
        <f t="shared" si="6"/>
        <v>0</v>
      </c>
      <c r="DP45" s="51">
        <f t="shared" si="6"/>
        <v>0</v>
      </c>
      <c r="DQ45" s="51">
        <f t="shared" si="6"/>
        <v>0</v>
      </c>
      <c r="DR45" s="51">
        <f t="shared" si="6"/>
        <v>0</v>
      </c>
      <c r="DS45" s="51">
        <f t="shared" si="6"/>
        <v>0</v>
      </c>
      <c r="DT45" s="51">
        <f t="shared" si="6"/>
        <v>0</v>
      </c>
      <c r="DU45" s="51">
        <f t="shared" si="6"/>
        <v>0</v>
      </c>
      <c r="DV45" s="51">
        <f t="shared" si="6"/>
        <v>0</v>
      </c>
      <c r="DW45" s="51">
        <f t="shared" si="6"/>
        <v>0</v>
      </c>
      <c r="DX45" s="51">
        <f t="shared" si="6"/>
        <v>0</v>
      </c>
      <c r="DY45" s="51">
        <f t="shared" si="6"/>
        <v>0</v>
      </c>
      <c r="DZ45" s="51">
        <f t="shared" si="6"/>
        <v>0</v>
      </c>
      <c r="EA45" s="51">
        <f t="shared" si="6"/>
        <v>0</v>
      </c>
      <c r="EB45" s="51">
        <f t="shared" si="6"/>
        <v>0</v>
      </c>
      <c r="EC45" s="51">
        <f t="shared" si="6"/>
        <v>0</v>
      </c>
      <c r="ED45" s="51">
        <f t="shared" si="6"/>
        <v>0</v>
      </c>
      <c r="EE45" s="51">
        <f t="shared" si="6"/>
        <v>0</v>
      </c>
      <c r="EF45" s="51">
        <f t="shared" si="6"/>
        <v>0</v>
      </c>
    </row>
    <row r="46" spans="1:137" s="46" customFormat="1" ht="34.5" customHeight="1">
      <c r="A46" s="47" t="s">
        <v>4</v>
      </c>
      <c r="B46" s="52">
        <f>B45/B44</f>
        <v>1.7818141264801983E-3</v>
      </c>
      <c r="C46" s="52">
        <f>C45/C44</f>
        <v>2.0024199570420264E-3</v>
      </c>
      <c r="D46" s="52">
        <v>4.1255413774943109E-3</v>
      </c>
      <c r="E46" s="52">
        <f t="shared" ref="E46:T46" si="7">E45/E44</f>
        <v>4.3368112426038011E-3</v>
      </c>
      <c r="F46" s="52">
        <f t="shared" si="7"/>
        <v>1.9566945044930195E-3</v>
      </c>
      <c r="G46" s="52">
        <f t="shared" si="7"/>
        <v>2.9047744285641384E-4</v>
      </c>
      <c r="H46" s="52">
        <f t="shared" si="7"/>
        <v>1.3668473001741824E-3</v>
      </c>
      <c r="I46" s="52">
        <f t="shared" si="7"/>
        <v>4.616767334049069E-4</v>
      </c>
      <c r="J46" s="52">
        <f t="shared" si="7"/>
        <v>2.0595213035290638E-3</v>
      </c>
      <c r="K46" s="52">
        <f t="shared" si="7"/>
        <v>8.5341683826700948E-4</v>
      </c>
      <c r="L46" s="52">
        <f t="shared" si="7"/>
        <v>1.0343825575073583E-3</v>
      </c>
      <c r="M46" s="52">
        <f t="shared" si="7"/>
        <v>9.6894455791520049E-4</v>
      </c>
      <c r="N46" s="52">
        <f t="shared" si="7"/>
        <v>7.0158875906084104E-4</v>
      </c>
      <c r="O46" s="52">
        <f t="shared" si="7"/>
        <v>5.1168334207812415E-4</v>
      </c>
      <c r="P46" s="52">
        <f t="shared" si="7"/>
        <v>4.516767811970261E-4</v>
      </c>
      <c r="Q46" s="52">
        <f t="shared" si="7"/>
        <v>4.6692313376168684E-4</v>
      </c>
      <c r="R46" s="52">
        <f t="shared" si="7"/>
        <v>3.4874592217492347E-4</v>
      </c>
      <c r="S46" s="52">
        <f t="shared" si="7"/>
        <v>4.6692313376168684E-4</v>
      </c>
      <c r="T46" s="52">
        <f t="shared" si="7"/>
        <v>3.5242276917956923E-4</v>
      </c>
      <c r="U46" s="52">
        <f t="shared" ref="U46:Z46" si="8">U45/U44</f>
        <v>8.2099148318456644E-4</v>
      </c>
      <c r="V46" s="52">
        <f t="shared" si="8"/>
        <v>3.3218918075563213E-4</v>
      </c>
      <c r="W46" s="52">
        <f t="shared" si="8"/>
        <v>2.7022293070395192E-3</v>
      </c>
      <c r="X46" s="52">
        <f t="shared" si="8"/>
        <v>2.1833464299517761E-3</v>
      </c>
      <c r="Y46" s="52">
        <f t="shared" si="8"/>
        <v>6.0421242687252541E-4</v>
      </c>
      <c r="Z46" s="52">
        <f t="shared" si="8"/>
        <v>3.7623859720290604E-4</v>
      </c>
      <c r="AA46" s="52">
        <f t="shared" ref="AA46:AF46" si="9">AA45/AA44</f>
        <v>4.2501010269916251E-4</v>
      </c>
      <c r="AB46" s="52">
        <f t="shared" si="9"/>
        <v>5.6280915311931361E-4</v>
      </c>
      <c r="AC46" s="52">
        <f t="shared" si="9"/>
        <v>1.3137369506903505E-3</v>
      </c>
      <c r="AD46" s="52">
        <f t="shared" si="9"/>
        <v>3.2545362421331613E-3</v>
      </c>
      <c r="AE46" s="52">
        <f t="shared" si="9"/>
        <v>2.4412883127821784E-3</v>
      </c>
      <c r="AF46" s="52">
        <f t="shared" si="9"/>
        <v>6.2512749310714686E-4</v>
      </c>
      <c r="AG46" s="52">
        <f t="shared" ref="AG46:BI46" si="10">AG45/AG44</f>
        <v>2.2295560164336858E-4</v>
      </c>
      <c r="AH46" s="52">
        <f t="shared" si="10"/>
        <v>4.9158594528687138E-5</v>
      </c>
      <c r="AI46" s="52">
        <f t="shared" si="10"/>
        <v>4.141706754775349E-5</v>
      </c>
      <c r="AJ46" s="52">
        <f t="shared" si="10"/>
        <v>5.7016184003186407E-4</v>
      </c>
      <c r="AK46" s="52">
        <f t="shared" si="10"/>
        <v>4.0681592798545219E-4</v>
      </c>
      <c r="AL46" s="167">
        <f t="shared" si="10"/>
        <v>3.3869057964086411E-4</v>
      </c>
      <c r="AM46" s="167">
        <f t="shared" si="10"/>
        <v>1.1097434468236643E-3</v>
      </c>
      <c r="AN46" s="167">
        <f t="shared" si="10"/>
        <v>6.9944388985248977E-4</v>
      </c>
      <c r="AO46" s="167">
        <f t="shared" si="10"/>
        <v>4.8190775085717646E-4</v>
      </c>
      <c r="AP46" s="167">
        <f t="shared" si="10"/>
        <v>1.371404417989203E-3</v>
      </c>
      <c r="AQ46" s="167">
        <f t="shared" si="10"/>
        <v>1.0814853120824437E-3</v>
      </c>
      <c r="AR46" s="167" t="e">
        <f t="shared" si="10"/>
        <v>#DIV/0!</v>
      </c>
      <c r="AS46" s="167" t="e">
        <f t="shared" si="10"/>
        <v>#DIV/0!</v>
      </c>
      <c r="AT46" s="167" t="e">
        <f t="shared" si="10"/>
        <v>#DIV/0!</v>
      </c>
      <c r="AU46" s="167">
        <f t="shared" si="10"/>
        <v>3.8801796856825939E-4</v>
      </c>
      <c r="AV46" s="167">
        <f>AV45/AV44</f>
        <v>1.5339886054529511E-4</v>
      </c>
      <c r="AW46" s="167">
        <f t="shared" si="10"/>
        <v>8.6288060998401247E-5</v>
      </c>
      <c r="AX46" s="167">
        <f t="shared" si="10"/>
        <v>1.2211024387995498E-4</v>
      </c>
      <c r="AY46" s="167">
        <f t="shared" si="10"/>
        <v>6.3029314934375978E-5</v>
      </c>
      <c r="AZ46" s="167">
        <f t="shared" si="10"/>
        <v>8.083167302370251E-5</v>
      </c>
      <c r="BA46" s="167">
        <f t="shared" si="10"/>
        <v>2.510228257270341E-5</v>
      </c>
      <c r="BB46" s="167">
        <f t="shared" si="10"/>
        <v>3.7177344846072249E-4</v>
      </c>
      <c r="BC46" s="167">
        <f t="shared" si="10"/>
        <v>2.4847347005547439E-4</v>
      </c>
      <c r="BD46" s="167">
        <f t="shared" si="10"/>
        <v>1.3677056125943233E-4</v>
      </c>
      <c r="BE46" s="167">
        <f t="shared" si="10"/>
        <v>5.6612156564860332E-5</v>
      </c>
      <c r="BF46" s="167">
        <f t="shared" si="10"/>
        <v>5.1915477069228496E-5</v>
      </c>
      <c r="BG46" s="167">
        <f t="shared" si="10"/>
        <v>1.5687639436968528E-5</v>
      </c>
      <c r="BH46" s="167">
        <f t="shared" si="10"/>
        <v>2.1710830689120721E-5</v>
      </c>
      <c r="BI46" s="167">
        <f t="shared" si="10"/>
        <v>3.8779123848050748E-5</v>
      </c>
      <c r="BJ46" s="167">
        <f>BJ45/BJ44</f>
        <v>1.7394906578077199E-5</v>
      </c>
      <c r="BK46" s="167">
        <f>BK45/BK44</f>
        <v>4.2936523736821947E-5</v>
      </c>
      <c r="BL46" s="167">
        <v>6.8322908870619472E-6</v>
      </c>
      <c r="BM46" s="167">
        <f>BM45/BM44</f>
        <v>2.7356595444340355E-6</v>
      </c>
      <c r="BN46" s="167">
        <f t="shared" ref="BN46:BW46" si="11">BN45/BN44</f>
        <v>4.8296633519126129E-5</v>
      </c>
      <c r="BO46" s="167">
        <f t="shared" si="11"/>
        <v>2.9370890759543703E-5</v>
      </c>
      <c r="BP46" s="167">
        <f t="shared" si="11"/>
        <v>2.0609181949319345E-4</v>
      </c>
      <c r="BQ46" s="167">
        <f t="shared" si="11"/>
        <v>4.1315116496891269E-5</v>
      </c>
      <c r="BR46" s="167">
        <f t="shared" si="11"/>
        <v>2.8394136829161214E-5</v>
      </c>
      <c r="BS46" s="167">
        <f t="shared" si="11"/>
        <v>6.7937772088847162E-6</v>
      </c>
      <c r="BT46" s="167">
        <f t="shared" si="11"/>
        <v>4.4032772124533216E-6</v>
      </c>
      <c r="BU46" s="167">
        <f t="shared" si="11"/>
        <v>1.970788886681248E-5</v>
      </c>
      <c r="BV46" s="167">
        <f t="shared" si="11"/>
        <v>1.3710728780041637E-4</v>
      </c>
      <c r="BW46" s="236">
        <f t="shared" si="11"/>
        <v>7.9866409433605474E-4</v>
      </c>
      <c r="BX46" s="167">
        <f t="shared" ref="BX46:DC46" si="12">BX45/BX44</f>
        <v>9.0427574752582776E-4</v>
      </c>
      <c r="BY46" s="167">
        <f t="shared" si="12"/>
        <v>0</v>
      </c>
      <c r="BZ46" s="167" t="e">
        <f t="shared" si="12"/>
        <v>#DIV/0!</v>
      </c>
      <c r="CA46" s="167" t="e">
        <f t="shared" ref="CA46:CD46" si="13">CA45/CA44</f>
        <v>#DIV/0!</v>
      </c>
      <c r="CB46" s="167" t="e">
        <f t="shared" si="13"/>
        <v>#DIV/0!</v>
      </c>
      <c r="CC46" s="167" t="e">
        <f t="shared" si="13"/>
        <v>#DIV/0!</v>
      </c>
      <c r="CD46" s="167" t="e">
        <f t="shared" si="13"/>
        <v>#DIV/0!</v>
      </c>
      <c r="CE46" s="167" t="e">
        <v>#DIV/0!</v>
      </c>
      <c r="CF46" s="167" t="e">
        <v>#DIV/0!</v>
      </c>
      <c r="CG46" s="167" t="e">
        <v>#DIV/0!</v>
      </c>
      <c r="CH46" s="167" t="e">
        <v>#DIV/0!</v>
      </c>
      <c r="CI46" s="167" t="e">
        <v>#DIV/0!</v>
      </c>
      <c r="CJ46" s="167" t="e">
        <v>#DIV/0!</v>
      </c>
      <c r="CK46" s="167" t="e">
        <v>#DIV/0!</v>
      </c>
      <c r="CL46" s="167" t="e">
        <v>#DIV/0!</v>
      </c>
      <c r="CM46" s="167" t="e">
        <v>#DIV/0!</v>
      </c>
      <c r="CN46" s="167" t="e">
        <v>#DIV/0!</v>
      </c>
      <c r="CO46" s="167" t="e">
        <v>#DIV/0!</v>
      </c>
      <c r="CP46" s="167" t="e">
        <v>#DIV/0!</v>
      </c>
      <c r="CQ46" s="167" t="e">
        <v>#DIV/0!</v>
      </c>
      <c r="CR46" s="167" t="e">
        <v>#DIV/0!</v>
      </c>
      <c r="CS46" s="167" t="e">
        <v>#DIV/0!</v>
      </c>
      <c r="CT46" s="167" t="e">
        <v>#DIV/0!</v>
      </c>
      <c r="CU46" s="167" t="e">
        <v>#DIV/0!</v>
      </c>
      <c r="CV46" s="167" t="e">
        <v>#DIV/0!</v>
      </c>
      <c r="CW46" s="167" t="e">
        <v>#DIV/0!</v>
      </c>
      <c r="CX46" s="167" t="e">
        <v>#DIV/0!</v>
      </c>
      <c r="CY46" s="167" t="e">
        <v>#DIV/0!</v>
      </c>
      <c r="CZ46" s="167" t="e">
        <v>#DIV/0!</v>
      </c>
      <c r="DA46" s="53" t="e">
        <f t="shared" si="12"/>
        <v>#DIV/0!</v>
      </c>
      <c r="DB46" s="53" t="e">
        <f t="shared" si="12"/>
        <v>#DIV/0!</v>
      </c>
      <c r="DC46" s="53" t="e">
        <f t="shared" si="12"/>
        <v>#DIV/0!</v>
      </c>
      <c r="DD46" s="53" t="e">
        <f t="shared" ref="DD46:EF46" si="14">DD45/DD44</f>
        <v>#DIV/0!</v>
      </c>
      <c r="DE46" s="53" t="e">
        <f t="shared" si="14"/>
        <v>#DIV/0!</v>
      </c>
      <c r="DF46" s="53" t="e">
        <f t="shared" si="14"/>
        <v>#DIV/0!</v>
      </c>
      <c r="DG46" s="53" t="e">
        <f t="shared" si="14"/>
        <v>#DIV/0!</v>
      </c>
      <c r="DH46" s="53" t="e">
        <f t="shared" si="14"/>
        <v>#DIV/0!</v>
      </c>
      <c r="DI46" s="53" t="e">
        <f t="shared" si="14"/>
        <v>#DIV/0!</v>
      </c>
      <c r="DJ46" s="53" t="e">
        <f t="shared" si="14"/>
        <v>#DIV/0!</v>
      </c>
      <c r="DK46" s="53" t="e">
        <f t="shared" si="14"/>
        <v>#DIV/0!</v>
      </c>
      <c r="DL46" s="53" t="e">
        <f t="shared" si="14"/>
        <v>#DIV/0!</v>
      </c>
      <c r="DM46" s="53" t="e">
        <f t="shared" si="14"/>
        <v>#DIV/0!</v>
      </c>
      <c r="DN46" s="53" t="e">
        <f t="shared" si="14"/>
        <v>#DIV/0!</v>
      </c>
      <c r="DO46" s="53" t="e">
        <f t="shared" si="14"/>
        <v>#DIV/0!</v>
      </c>
      <c r="DP46" s="53" t="e">
        <f t="shared" si="14"/>
        <v>#DIV/0!</v>
      </c>
      <c r="DQ46" s="53" t="e">
        <f t="shared" si="14"/>
        <v>#DIV/0!</v>
      </c>
      <c r="DR46" s="53" t="e">
        <f t="shared" si="14"/>
        <v>#DIV/0!</v>
      </c>
      <c r="DS46" s="53" t="e">
        <f t="shared" si="14"/>
        <v>#DIV/0!</v>
      </c>
      <c r="DT46" s="53" t="e">
        <f t="shared" si="14"/>
        <v>#DIV/0!</v>
      </c>
      <c r="DU46" s="53" t="e">
        <f t="shared" si="14"/>
        <v>#DIV/0!</v>
      </c>
      <c r="DV46" s="53" t="e">
        <f t="shared" si="14"/>
        <v>#DIV/0!</v>
      </c>
      <c r="DW46" s="53" t="e">
        <f t="shared" si="14"/>
        <v>#DIV/0!</v>
      </c>
      <c r="DX46" s="53" t="e">
        <f t="shared" si="14"/>
        <v>#DIV/0!</v>
      </c>
      <c r="DY46" s="53" t="e">
        <f t="shared" si="14"/>
        <v>#DIV/0!</v>
      </c>
      <c r="DZ46" s="53" t="e">
        <f t="shared" si="14"/>
        <v>#DIV/0!</v>
      </c>
      <c r="EA46" s="53" t="e">
        <f t="shared" si="14"/>
        <v>#DIV/0!</v>
      </c>
      <c r="EB46" s="53" t="e">
        <f t="shared" si="14"/>
        <v>#DIV/0!</v>
      </c>
      <c r="EC46" s="53" t="e">
        <f t="shared" si="14"/>
        <v>#DIV/0!</v>
      </c>
      <c r="ED46" s="53" t="e">
        <f t="shared" si="14"/>
        <v>#DIV/0!</v>
      </c>
      <c r="EE46" s="53" t="e">
        <f t="shared" si="14"/>
        <v>#DIV/0!</v>
      </c>
      <c r="EF46" s="53" t="e">
        <f t="shared" si="14"/>
        <v>#DIV/0!</v>
      </c>
      <c r="EG46" s="54"/>
    </row>
    <row r="47" spans="1:137" s="46" customFormat="1" ht="21" customHeight="1">
      <c r="A47" s="55" t="s">
        <v>58</v>
      </c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/>
      <c r="DK47" s="57"/>
      <c r="DL47" s="57"/>
      <c r="DM47" s="57"/>
      <c r="DN47" s="57"/>
      <c r="DO47" s="57"/>
      <c r="DP47" s="57"/>
      <c r="DQ47" s="57"/>
      <c r="DR47" s="57"/>
      <c r="DS47" s="57"/>
      <c r="DT47" s="57"/>
      <c r="DU47" s="57"/>
      <c r="DV47" s="57"/>
      <c r="DW47" s="57"/>
      <c r="DX47" s="57"/>
      <c r="DY47" s="57"/>
      <c r="DZ47" s="57"/>
      <c r="EA47" s="57"/>
      <c r="EB47" s="57"/>
      <c r="EC47" s="57"/>
      <c r="ED47" s="57"/>
      <c r="EE47" s="57"/>
      <c r="EF47" s="57"/>
    </row>
    <row r="48" spans="1:137" s="46" customFormat="1" ht="36.75" customHeight="1">
      <c r="A48" s="75" t="s">
        <v>100</v>
      </c>
      <c r="B48" s="48">
        <v>4833</v>
      </c>
      <c r="C48" s="48">
        <v>4477</v>
      </c>
      <c r="D48" s="48">
        <v>11574</v>
      </c>
      <c r="E48" s="48">
        <v>10122</v>
      </c>
      <c r="F48" s="48">
        <v>3539</v>
      </c>
      <c r="G48" s="48">
        <v>495</v>
      </c>
      <c r="H48" s="48">
        <v>1699</v>
      </c>
      <c r="I48" s="48">
        <v>782</v>
      </c>
      <c r="J48" s="48">
        <v>4475</v>
      </c>
      <c r="K48" s="48">
        <v>1990</v>
      </c>
      <c r="L48" s="48">
        <v>2135</v>
      </c>
      <c r="M48" s="48">
        <v>1857</v>
      </c>
      <c r="N48" s="48">
        <v>1227</v>
      </c>
      <c r="O48" s="48">
        <v>591</v>
      </c>
      <c r="P48" s="48">
        <v>911</v>
      </c>
      <c r="Q48" s="48">
        <v>781</v>
      </c>
      <c r="R48" s="74">
        <v>850</v>
      </c>
      <c r="S48" s="48">
        <v>781</v>
      </c>
      <c r="T48" s="48">
        <v>855</v>
      </c>
      <c r="U48" s="48">
        <v>1848</v>
      </c>
      <c r="V48" s="48">
        <v>634</v>
      </c>
      <c r="W48" s="49">
        <f>[4]Supplier!B26</f>
        <v>8357</v>
      </c>
      <c r="X48" s="49">
        <f>[4]Supplier!C26</f>
        <v>6276</v>
      </c>
      <c r="Y48" s="49">
        <f>[4]Supplier!D26</f>
        <v>1508</v>
      </c>
      <c r="Z48" s="49">
        <v>940</v>
      </c>
      <c r="AA48" s="49">
        <v>1068</v>
      </c>
      <c r="AB48" s="49">
        <v>1431</v>
      </c>
      <c r="AC48" s="49">
        <v>3352</v>
      </c>
      <c r="AD48" s="49">
        <v>8357</v>
      </c>
      <c r="AE48" s="49">
        <v>6274</v>
      </c>
      <c r="AF48" s="49">
        <v>1508</v>
      </c>
      <c r="AG48" s="49">
        <v>568</v>
      </c>
      <c r="AH48" s="49">
        <v>124</v>
      </c>
      <c r="AI48" s="49">
        <v>104</v>
      </c>
      <c r="AJ48" s="49">
        <v>1449</v>
      </c>
      <c r="AK48" s="49">
        <v>1028</v>
      </c>
      <c r="AL48" s="49">
        <v>859</v>
      </c>
      <c r="AM48" s="49">
        <v>2857</v>
      </c>
      <c r="AN48" s="49">
        <v>1788</v>
      </c>
      <c r="AO48" s="49">
        <v>1157</v>
      </c>
      <c r="AP48" s="49">
        <v>3358</v>
      </c>
      <c r="AQ48" s="49">
        <v>2610</v>
      </c>
      <c r="AR48" s="49">
        <f>Supplier!B26</f>
        <v>0</v>
      </c>
      <c r="AS48" s="49">
        <f>Supplier!C26</f>
        <v>0</v>
      </c>
      <c r="AT48" s="49">
        <v>661</v>
      </c>
      <c r="AU48" s="49">
        <v>819</v>
      </c>
      <c r="AV48" s="49">
        <v>361</v>
      </c>
      <c r="AW48" s="49">
        <v>180</v>
      </c>
      <c r="AX48" s="49">
        <v>350</v>
      </c>
      <c r="AY48" s="49">
        <v>145</v>
      </c>
      <c r="AZ48" s="49">
        <v>196</v>
      </c>
      <c r="BA48" s="49">
        <v>67</v>
      </c>
      <c r="BB48" s="49">
        <v>1015</v>
      </c>
      <c r="BC48" s="49">
        <v>685</v>
      </c>
      <c r="BD48" s="49">
        <v>443</v>
      </c>
      <c r="BE48" s="49">
        <v>227</v>
      </c>
      <c r="BF48" s="49">
        <v>220</v>
      </c>
      <c r="BG48" s="49">
        <v>72</v>
      </c>
      <c r="BH48" s="49">
        <v>111</v>
      </c>
      <c r="BI48" s="49">
        <v>173</v>
      </c>
      <c r="BJ48" s="49">
        <v>106</v>
      </c>
      <c r="BK48" s="49">
        <v>219</v>
      </c>
      <c r="BL48" s="49">
        <v>47</v>
      </c>
      <c r="BM48" s="49">
        <v>11</v>
      </c>
      <c r="BN48" s="49">
        <v>308</v>
      </c>
      <c r="BO48" s="49">
        <v>197</v>
      </c>
      <c r="BP48" s="49">
        <v>1558</v>
      </c>
      <c r="BQ48" s="49">
        <v>233</v>
      </c>
      <c r="BR48" s="49">
        <v>119</v>
      </c>
      <c r="BS48" s="49">
        <v>16</v>
      </c>
      <c r="BT48" s="49">
        <v>12</v>
      </c>
      <c r="BU48" s="49">
        <v>77</v>
      </c>
      <c r="BV48" s="49">
        <v>726</v>
      </c>
      <c r="BW48" s="234">
        <v>4155</v>
      </c>
      <c r="BX48" s="49">
        <v>3731</v>
      </c>
      <c r="BY48" s="49">
        <v>0</v>
      </c>
      <c r="BZ48" s="49">
        <v>0</v>
      </c>
      <c r="CA48" s="49">
        <v>0</v>
      </c>
      <c r="CB48" s="49">
        <v>0</v>
      </c>
      <c r="CC48" s="49">
        <v>0</v>
      </c>
      <c r="CD48" s="49">
        <v>0</v>
      </c>
      <c r="CE48" s="49">
        <v>0</v>
      </c>
      <c r="CF48" s="49">
        <v>0</v>
      </c>
      <c r="CG48" s="49">
        <v>0</v>
      </c>
      <c r="CH48" s="49">
        <v>0</v>
      </c>
      <c r="CI48" s="49">
        <v>0</v>
      </c>
      <c r="CJ48" s="49">
        <v>0</v>
      </c>
      <c r="CK48" s="49">
        <v>0</v>
      </c>
      <c r="CL48" s="49">
        <v>0</v>
      </c>
      <c r="CM48" s="49">
        <v>0</v>
      </c>
      <c r="CN48" s="49">
        <v>0</v>
      </c>
      <c r="CO48" s="49">
        <v>0</v>
      </c>
      <c r="CP48" s="49">
        <v>0</v>
      </c>
      <c r="CQ48" s="49">
        <v>0</v>
      </c>
      <c r="CR48" s="49">
        <v>0</v>
      </c>
      <c r="CS48" s="49">
        <v>0</v>
      </c>
      <c r="CT48" s="49">
        <v>0</v>
      </c>
      <c r="CU48" s="49">
        <v>0</v>
      </c>
      <c r="CV48" s="49">
        <v>0</v>
      </c>
      <c r="CW48" s="49">
        <v>0</v>
      </c>
      <c r="CX48" s="49">
        <v>0</v>
      </c>
      <c r="CY48" s="49">
        <v>0</v>
      </c>
      <c r="CZ48" s="49">
        <v>0</v>
      </c>
      <c r="DA48" s="50">
        <f>SUM(DB48:EE48)</f>
        <v>0</v>
      </c>
      <c r="DB48" s="50">
        <f>Supplier!F26</f>
        <v>0</v>
      </c>
      <c r="DC48" s="50">
        <f>Supplier!G26</f>
        <v>0</v>
      </c>
      <c r="DD48" s="50">
        <f>Supplier!H26</f>
        <v>0</v>
      </c>
      <c r="DE48" s="50">
        <f>Supplier!I26</f>
        <v>0</v>
      </c>
      <c r="DF48" s="50">
        <f>Supplier!J26</f>
        <v>0</v>
      </c>
      <c r="DG48" s="50">
        <f>Supplier!K26</f>
        <v>0</v>
      </c>
      <c r="DH48" s="50">
        <f>Supplier!L26</f>
        <v>0</v>
      </c>
      <c r="DI48" s="50">
        <f>Supplier!M26</f>
        <v>0</v>
      </c>
      <c r="DJ48" s="50">
        <f>Supplier!N26</f>
        <v>0</v>
      </c>
      <c r="DK48" s="50">
        <f>Supplier!O26</f>
        <v>0</v>
      </c>
      <c r="DL48" s="50">
        <f>Supplier!P26</f>
        <v>0</v>
      </c>
      <c r="DM48" s="50">
        <f>Supplier!Q26</f>
        <v>0</v>
      </c>
      <c r="DN48" s="50">
        <f>Supplier!R26</f>
        <v>0</v>
      </c>
      <c r="DO48" s="50">
        <f>Supplier!S26</f>
        <v>0</v>
      </c>
      <c r="DP48" s="50">
        <f>Supplier!T26</f>
        <v>0</v>
      </c>
      <c r="DQ48" s="50">
        <f>Supplier!U26</f>
        <v>0</v>
      </c>
      <c r="DR48" s="50">
        <f>Supplier!V26</f>
        <v>0</v>
      </c>
      <c r="DS48" s="50">
        <f>Supplier!W26</f>
        <v>0</v>
      </c>
      <c r="DT48" s="50">
        <f>Supplier!X26</f>
        <v>0</v>
      </c>
      <c r="DU48" s="50">
        <f>Supplier!Y26</f>
        <v>0</v>
      </c>
      <c r="DV48" s="50">
        <f>Supplier!Z26</f>
        <v>0</v>
      </c>
      <c r="DW48" s="50">
        <f>Supplier!AA26</f>
        <v>0</v>
      </c>
      <c r="DX48" s="50">
        <f>Supplier!AB26</f>
        <v>0</v>
      </c>
      <c r="DY48" s="50">
        <f>Supplier!AC26</f>
        <v>0</v>
      </c>
      <c r="DZ48" s="50">
        <f>Supplier!AD26</f>
        <v>0</v>
      </c>
      <c r="EA48" s="50">
        <f>Supplier!AE26</f>
        <v>0</v>
      </c>
      <c r="EB48" s="50">
        <f>Supplier!AF26</f>
        <v>0</v>
      </c>
      <c r="EC48" s="50">
        <f>Supplier!AG26</f>
        <v>0</v>
      </c>
      <c r="ED48" s="50">
        <f>Supplier!AH26</f>
        <v>0</v>
      </c>
      <c r="EE48" s="50">
        <f>Supplier!AI26</f>
        <v>0</v>
      </c>
      <c r="EF48" s="50">
        <f>Supplier!AJ26</f>
        <v>0</v>
      </c>
    </row>
    <row r="49" spans="1:136" s="46" customFormat="1" ht="36.75" customHeight="1">
      <c r="A49" s="75" t="s">
        <v>101</v>
      </c>
      <c r="B49" s="48">
        <v>5</v>
      </c>
      <c r="C49" s="48">
        <v>7</v>
      </c>
      <c r="D49" s="48">
        <v>1</v>
      </c>
      <c r="E49" s="48">
        <v>0</v>
      </c>
      <c r="F49" s="48">
        <v>2</v>
      </c>
      <c r="G49" s="48">
        <v>3</v>
      </c>
      <c r="H49" s="48">
        <v>1</v>
      </c>
      <c r="I49" s="48">
        <v>0</v>
      </c>
      <c r="J49" s="48">
        <v>3</v>
      </c>
      <c r="K49" s="48">
        <v>3</v>
      </c>
      <c r="L49" s="48">
        <v>16</v>
      </c>
      <c r="M49" s="48">
        <v>0</v>
      </c>
      <c r="N49" s="48">
        <v>0</v>
      </c>
      <c r="O49" s="48">
        <v>0</v>
      </c>
      <c r="P49" s="48">
        <v>1</v>
      </c>
      <c r="Q49" s="48">
        <v>1</v>
      </c>
      <c r="R49" s="74">
        <v>0</v>
      </c>
      <c r="S49" s="48">
        <v>1</v>
      </c>
      <c r="T49" s="48">
        <v>1</v>
      </c>
      <c r="U49" s="48">
        <v>7</v>
      </c>
      <c r="V49" s="48">
        <v>12</v>
      </c>
      <c r="W49" s="49">
        <f>[4]Supplier!B27</f>
        <v>2</v>
      </c>
      <c r="X49" s="49">
        <f>[4]Supplier!C27</f>
        <v>3</v>
      </c>
      <c r="Y49" s="49">
        <f>[4]Supplier!D27</f>
        <v>6</v>
      </c>
      <c r="Z49" s="49">
        <v>4</v>
      </c>
      <c r="AA49" s="49">
        <v>0</v>
      </c>
      <c r="AB49" s="49">
        <v>0</v>
      </c>
      <c r="AC49" s="49">
        <v>2</v>
      </c>
      <c r="AD49" s="49">
        <v>2</v>
      </c>
      <c r="AE49" s="49">
        <v>3</v>
      </c>
      <c r="AF49" s="49">
        <v>6</v>
      </c>
      <c r="AG49" s="49">
        <v>0</v>
      </c>
      <c r="AH49" s="49">
        <v>0</v>
      </c>
      <c r="AI49" s="49">
        <v>1</v>
      </c>
      <c r="AJ49" s="49">
        <v>0</v>
      </c>
      <c r="AK49" s="49">
        <v>1</v>
      </c>
      <c r="AL49" s="49">
        <v>1</v>
      </c>
      <c r="AM49" s="49">
        <v>1</v>
      </c>
      <c r="AN49" s="49">
        <v>2</v>
      </c>
      <c r="AO49" s="49">
        <v>1</v>
      </c>
      <c r="AP49" s="49">
        <v>1</v>
      </c>
      <c r="AQ49" s="49">
        <v>16</v>
      </c>
      <c r="AR49" s="49">
        <f>Supplier!B27</f>
        <v>0</v>
      </c>
      <c r="AS49" s="49">
        <f>Supplier!C27</f>
        <v>0</v>
      </c>
      <c r="AT49" s="49">
        <v>1</v>
      </c>
      <c r="AU49" s="49">
        <v>0</v>
      </c>
      <c r="AV49" s="49">
        <v>1</v>
      </c>
      <c r="AW49" s="49">
        <v>0</v>
      </c>
      <c r="AX49" s="49">
        <v>0</v>
      </c>
      <c r="AY49" s="49">
        <v>0</v>
      </c>
      <c r="AZ49" s="49">
        <v>0</v>
      </c>
      <c r="BA49" s="49">
        <v>0</v>
      </c>
      <c r="BB49" s="49">
        <v>0</v>
      </c>
      <c r="BC49" s="49">
        <v>0</v>
      </c>
      <c r="BD49" s="49">
        <v>3</v>
      </c>
      <c r="BE49" s="49">
        <v>1</v>
      </c>
      <c r="BF49" s="49">
        <v>0</v>
      </c>
      <c r="BG49" s="49">
        <v>0</v>
      </c>
      <c r="BH49" s="49">
        <v>0</v>
      </c>
      <c r="BI49" s="49">
        <v>2</v>
      </c>
      <c r="BJ49" s="49">
        <v>0</v>
      </c>
      <c r="BK49" s="49">
        <v>0</v>
      </c>
      <c r="BL49" s="49">
        <v>0</v>
      </c>
      <c r="BM49" s="49">
        <v>1</v>
      </c>
      <c r="BN49" s="49">
        <v>4</v>
      </c>
      <c r="BO49" s="49">
        <v>4</v>
      </c>
      <c r="BP49" s="49">
        <v>20</v>
      </c>
      <c r="BQ49" s="49">
        <v>17</v>
      </c>
      <c r="BR49" s="49">
        <v>61</v>
      </c>
      <c r="BS49" s="49">
        <v>23</v>
      </c>
      <c r="BT49" s="49">
        <v>9</v>
      </c>
      <c r="BU49" s="49">
        <v>16</v>
      </c>
      <c r="BV49" s="49">
        <v>6</v>
      </c>
      <c r="BW49" s="234">
        <v>8</v>
      </c>
      <c r="BX49" s="49">
        <v>26</v>
      </c>
      <c r="BY49" s="49">
        <v>0</v>
      </c>
      <c r="BZ49" s="49">
        <v>0</v>
      </c>
      <c r="CA49" s="49">
        <v>0</v>
      </c>
      <c r="CB49" s="49">
        <v>0</v>
      </c>
      <c r="CC49" s="49">
        <v>0</v>
      </c>
      <c r="CD49" s="49">
        <v>0</v>
      </c>
      <c r="CE49" s="49">
        <v>0</v>
      </c>
      <c r="CF49" s="49">
        <v>0</v>
      </c>
      <c r="CG49" s="49">
        <v>0</v>
      </c>
      <c r="CH49" s="49">
        <v>0</v>
      </c>
      <c r="CI49" s="49">
        <v>0</v>
      </c>
      <c r="CJ49" s="49">
        <v>0</v>
      </c>
      <c r="CK49" s="49">
        <v>0</v>
      </c>
      <c r="CL49" s="49">
        <v>0</v>
      </c>
      <c r="CM49" s="49">
        <v>0</v>
      </c>
      <c r="CN49" s="49">
        <v>0</v>
      </c>
      <c r="CO49" s="49">
        <v>0</v>
      </c>
      <c r="CP49" s="49">
        <v>0</v>
      </c>
      <c r="CQ49" s="49">
        <v>0</v>
      </c>
      <c r="CR49" s="49">
        <v>0</v>
      </c>
      <c r="CS49" s="49">
        <v>0</v>
      </c>
      <c r="CT49" s="49">
        <v>0</v>
      </c>
      <c r="CU49" s="49">
        <v>0</v>
      </c>
      <c r="CV49" s="49">
        <v>0</v>
      </c>
      <c r="CW49" s="49">
        <v>0</v>
      </c>
      <c r="CX49" s="49">
        <v>0</v>
      </c>
      <c r="CY49" s="49">
        <v>0</v>
      </c>
      <c r="CZ49" s="49">
        <v>0</v>
      </c>
      <c r="DA49" s="50">
        <f>SUM(DB49:EE49)</f>
        <v>0</v>
      </c>
      <c r="DB49" s="50">
        <f>Supplier!F27</f>
        <v>0</v>
      </c>
      <c r="DC49" s="50">
        <f>Supplier!G27</f>
        <v>0</v>
      </c>
      <c r="DD49" s="50">
        <f>Supplier!H27</f>
        <v>0</v>
      </c>
      <c r="DE49" s="50">
        <f>Supplier!I27</f>
        <v>0</v>
      </c>
      <c r="DF49" s="50">
        <f>Supplier!J27</f>
        <v>0</v>
      </c>
      <c r="DG49" s="50">
        <f>Supplier!K27</f>
        <v>0</v>
      </c>
      <c r="DH49" s="50">
        <f>Supplier!L27</f>
        <v>0</v>
      </c>
      <c r="DI49" s="50">
        <f>Supplier!M27</f>
        <v>0</v>
      </c>
      <c r="DJ49" s="50">
        <f>Supplier!N27</f>
        <v>0</v>
      </c>
      <c r="DK49" s="50">
        <f>Supplier!O27</f>
        <v>0</v>
      </c>
      <c r="DL49" s="50">
        <f>Supplier!P27</f>
        <v>0</v>
      </c>
      <c r="DM49" s="50">
        <f>Supplier!Q27</f>
        <v>0</v>
      </c>
      <c r="DN49" s="50">
        <f>Supplier!R27</f>
        <v>0</v>
      </c>
      <c r="DO49" s="50">
        <f>Supplier!S27</f>
        <v>0</v>
      </c>
      <c r="DP49" s="50">
        <f>Supplier!T27</f>
        <v>0</v>
      </c>
      <c r="DQ49" s="50">
        <f>Supplier!U27</f>
        <v>0</v>
      </c>
      <c r="DR49" s="50">
        <f>Supplier!V27</f>
        <v>0</v>
      </c>
      <c r="DS49" s="50">
        <f>Supplier!W27</f>
        <v>0</v>
      </c>
      <c r="DT49" s="50">
        <f>Supplier!X27</f>
        <v>0</v>
      </c>
      <c r="DU49" s="50">
        <f>Supplier!Y27</f>
        <v>0</v>
      </c>
      <c r="DV49" s="50">
        <f>Supplier!Z27</f>
        <v>0</v>
      </c>
      <c r="DW49" s="50">
        <f>Supplier!AA27</f>
        <v>0</v>
      </c>
      <c r="DX49" s="50">
        <f>Supplier!AB27</f>
        <v>0</v>
      </c>
      <c r="DY49" s="50">
        <f>Supplier!AC27</f>
        <v>0</v>
      </c>
      <c r="DZ49" s="50">
        <f>Supplier!AD27</f>
        <v>0</v>
      </c>
      <c r="EA49" s="50">
        <f>Supplier!AE27</f>
        <v>0</v>
      </c>
      <c r="EB49" s="50">
        <f>Supplier!AF27</f>
        <v>0</v>
      </c>
      <c r="EC49" s="50">
        <f>Supplier!AG27</f>
        <v>0</v>
      </c>
      <c r="ED49" s="50">
        <f>Supplier!AH27</f>
        <v>0</v>
      </c>
      <c r="EE49" s="50">
        <f>Supplier!AI27</f>
        <v>0</v>
      </c>
      <c r="EF49" s="50">
        <f>Supplier!AJ27</f>
        <v>0</v>
      </c>
    </row>
    <row r="50" spans="1:136" s="46" customFormat="1" ht="36.75" customHeight="1">
      <c r="A50" s="75" t="s">
        <v>102</v>
      </c>
      <c r="B50" s="48">
        <v>0</v>
      </c>
      <c r="C50" s="48">
        <v>0</v>
      </c>
      <c r="D50" s="48">
        <v>0</v>
      </c>
      <c r="E50" s="48">
        <v>0</v>
      </c>
      <c r="F50" s="48">
        <v>0</v>
      </c>
      <c r="G50" s="48">
        <v>0</v>
      </c>
      <c r="H50" s="48">
        <v>949</v>
      </c>
      <c r="I50" s="48">
        <v>1</v>
      </c>
      <c r="J50" s="48">
        <v>0</v>
      </c>
      <c r="K50" s="48">
        <v>0</v>
      </c>
      <c r="L50" s="48">
        <v>2</v>
      </c>
      <c r="M50" s="48">
        <v>0</v>
      </c>
      <c r="N50" s="48">
        <v>0</v>
      </c>
      <c r="O50" s="48">
        <v>1</v>
      </c>
      <c r="P50" s="48">
        <v>0</v>
      </c>
      <c r="Q50" s="48">
        <v>0</v>
      </c>
      <c r="R50" s="74">
        <v>0</v>
      </c>
      <c r="S50" s="48">
        <v>0</v>
      </c>
      <c r="T50" s="48">
        <v>0</v>
      </c>
      <c r="U50" s="48">
        <v>0</v>
      </c>
      <c r="V50" s="48">
        <v>0</v>
      </c>
      <c r="W50" s="49">
        <f>[4]Supplier!B28</f>
        <v>0</v>
      </c>
      <c r="X50" s="49">
        <f>[4]Supplier!C28</f>
        <v>0</v>
      </c>
      <c r="Y50" s="49">
        <f>[4]Supplier!D28</f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49">
        <v>0</v>
      </c>
      <c r="AP50" s="49">
        <v>5</v>
      </c>
      <c r="AQ50" s="49">
        <v>1</v>
      </c>
      <c r="AR50" s="49">
        <f>Supplier!B28</f>
        <v>0</v>
      </c>
      <c r="AS50" s="49">
        <f>Supplier!C28</f>
        <v>0</v>
      </c>
      <c r="AT50" s="49">
        <v>0</v>
      </c>
      <c r="AU50" s="49">
        <v>0</v>
      </c>
      <c r="AV50" s="49">
        <v>1</v>
      </c>
      <c r="AW50" s="49">
        <v>0</v>
      </c>
      <c r="AX50" s="49">
        <v>0</v>
      </c>
      <c r="AY50" s="49">
        <v>0</v>
      </c>
      <c r="AZ50" s="49">
        <v>8</v>
      </c>
      <c r="BA50" s="49">
        <v>0</v>
      </c>
      <c r="BB50" s="49">
        <v>0</v>
      </c>
      <c r="BC50" s="49">
        <v>0</v>
      </c>
      <c r="BD50" s="49">
        <v>0</v>
      </c>
      <c r="BE50" s="49">
        <v>0</v>
      </c>
      <c r="BF50" s="49">
        <v>0</v>
      </c>
      <c r="BG50" s="49">
        <v>0</v>
      </c>
      <c r="BH50" s="49">
        <v>0</v>
      </c>
      <c r="BI50" s="49">
        <v>0</v>
      </c>
      <c r="BJ50" s="49">
        <v>0</v>
      </c>
      <c r="BK50" s="49">
        <v>0</v>
      </c>
      <c r="BL50" s="49">
        <v>0</v>
      </c>
      <c r="BM50" s="49">
        <v>0</v>
      </c>
      <c r="BN50" s="49">
        <v>0</v>
      </c>
      <c r="BO50" s="49">
        <v>0</v>
      </c>
      <c r="BP50" s="49">
        <v>0</v>
      </c>
      <c r="BQ50" s="49">
        <v>1</v>
      </c>
      <c r="BR50" s="49">
        <v>2</v>
      </c>
      <c r="BS50" s="49">
        <v>0</v>
      </c>
      <c r="BT50" s="49">
        <v>0</v>
      </c>
      <c r="BU50" s="49">
        <v>0</v>
      </c>
      <c r="BV50" s="49">
        <v>0</v>
      </c>
      <c r="BW50" s="234">
        <v>0</v>
      </c>
      <c r="BX50" s="49">
        <v>0</v>
      </c>
      <c r="BY50" s="49">
        <v>0</v>
      </c>
      <c r="BZ50" s="49">
        <v>0</v>
      </c>
      <c r="CA50" s="49">
        <v>0</v>
      </c>
      <c r="CB50" s="49">
        <v>0</v>
      </c>
      <c r="CC50" s="49">
        <v>0</v>
      </c>
      <c r="CD50" s="49">
        <v>0</v>
      </c>
      <c r="CE50" s="49">
        <v>0</v>
      </c>
      <c r="CF50" s="49">
        <v>0</v>
      </c>
      <c r="CG50" s="49">
        <v>0</v>
      </c>
      <c r="CH50" s="49">
        <v>0</v>
      </c>
      <c r="CI50" s="49">
        <v>0</v>
      </c>
      <c r="CJ50" s="49">
        <v>0</v>
      </c>
      <c r="CK50" s="49">
        <v>0</v>
      </c>
      <c r="CL50" s="49">
        <v>0</v>
      </c>
      <c r="CM50" s="49">
        <v>0</v>
      </c>
      <c r="CN50" s="49">
        <v>0</v>
      </c>
      <c r="CO50" s="49">
        <v>0</v>
      </c>
      <c r="CP50" s="49">
        <v>0</v>
      </c>
      <c r="CQ50" s="49">
        <v>0</v>
      </c>
      <c r="CR50" s="49">
        <v>0</v>
      </c>
      <c r="CS50" s="49">
        <v>0</v>
      </c>
      <c r="CT50" s="49">
        <v>0</v>
      </c>
      <c r="CU50" s="49">
        <v>0</v>
      </c>
      <c r="CV50" s="49">
        <v>0</v>
      </c>
      <c r="CW50" s="49">
        <v>0</v>
      </c>
      <c r="CX50" s="49">
        <v>0</v>
      </c>
      <c r="CY50" s="49">
        <v>0</v>
      </c>
      <c r="CZ50" s="49">
        <v>0</v>
      </c>
      <c r="DA50" s="50">
        <f>SUM(DB50:EE50)</f>
        <v>0</v>
      </c>
      <c r="DB50" s="50">
        <f>Supplier!F28</f>
        <v>0</v>
      </c>
      <c r="DC50" s="50">
        <f>Supplier!G28</f>
        <v>0</v>
      </c>
      <c r="DD50" s="50">
        <f>Supplier!H28</f>
        <v>0</v>
      </c>
      <c r="DE50" s="50">
        <f>Supplier!I28</f>
        <v>0</v>
      </c>
      <c r="DF50" s="50">
        <f>Supplier!J28</f>
        <v>0</v>
      </c>
      <c r="DG50" s="50">
        <f>Supplier!K28</f>
        <v>0</v>
      </c>
      <c r="DH50" s="50">
        <f>Supplier!L28</f>
        <v>0</v>
      </c>
      <c r="DI50" s="50">
        <f>Supplier!M28</f>
        <v>0</v>
      </c>
      <c r="DJ50" s="50">
        <f>Supplier!N28</f>
        <v>0</v>
      </c>
      <c r="DK50" s="50">
        <f>Supplier!O28</f>
        <v>0</v>
      </c>
      <c r="DL50" s="50">
        <f>Supplier!P28</f>
        <v>0</v>
      </c>
      <c r="DM50" s="50">
        <f>Supplier!Q28</f>
        <v>0</v>
      </c>
      <c r="DN50" s="50">
        <f>Supplier!R28</f>
        <v>0</v>
      </c>
      <c r="DO50" s="50">
        <f>Supplier!S28</f>
        <v>0</v>
      </c>
      <c r="DP50" s="50">
        <f>Supplier!T28</f>
        <v>0</v>
      </c>
      <c r="DQ50" s="50">
        <f>Supplier!U28</f>
        <v>0</v>
      </c>
      <c r="DR50" s="50">
        <f>Supplier!V28</f>
        <v>0</v>
      </c>
      <c r="DS50" s="50">
        <f>Supplier!W28</f>
        <v>0</v>
      </c>
      <c r="DT50" s="50">
        <f>Supplier!X28</f>
        <v>0</v>
      </c>
      <c r="DU50" s="50">
        <f>Supplier!Y28</f>
        <v>0</v>
      </c>
      <c r="DV50" s="50">
        <f>Supplier!Z28</f>
        <v>0</v>
      </c>
      <c r="DW50" s="50">
        <f>Supplier!AA28</f>
        <v>0</v>
      </c>
      <c r="DX50" s="50">
        <f>Supplier!AB28</f>
        <v>0</v>
      </c>
      <c r="DY50" s="50">
        <f>Supplier!AC28</f>
        <v>0</v>
      </c>
      <c r="DZ50" s="50">
        <f>Supplier!AD28</f>
        <v>0</v>
      </c>
      <c r="EA50" s="50">
        <f>Supplier!AE28</f>
        <v>0</v>
      </c>
      <c r="EB50" s="50">
        <f>Supplier!AF28</f>
        <v>0</v>
      </c>
      <c r="EC50" s="50">
        <f>Supplier!AG28</f>
        <v>0</v>
      </c>
      <c r="ED50" s="50">
        <f>Supplier!AH28</f>
        <v>0</v>
      </c>
      <c r="EE50" s="50">
        <f>Supplier!AI28</f>
        <v>0</v>
      </c>
      <c r="EF50" s="50">
        <f>Supplier!AJ28</f>
        <v>0</v>
      </c>
    </row>
    <row r="51" spans="1:136" s="46" customFormat="1" ht="36.75" customHeight="1">
      <c r="A51" s="75" t="s">
        <v>103</v>
      </c>
      <c r="B51" s="48">
        <v>83</v>
      </c>
      <c r="C51" s="48">
        <v>72</v>
      </c>
      <c r="D51" s="48">
        <v>50</v>
      </c>
      <c r="E51" s="48">
        <v>96</v>
      </c>
      <c r="F51" s="48">
        <v>66</v>
      </c>
      <c r="G51" s="48">
        <v>20</v>
      </c>
      <c r="H51" s="48">
        <v>63</v>
      </c>
      <c r="I51" s="48">
        <v>62</v>
      </c>
      <c r="J51" s="48">
        <v>228</v>
      </c>
      <c r="K51" s="48">
        <v>39</v>
      </c>
      <c r="L51" s="48">
        <v>54</v>
      </c>
      <c r="M51" s="48">
        <v>33</v>
      </c>
      <c r="N51" s="48">
        <v>75</v>
      </c>
      <c r="O51" s="48">
        <v>313</v>
      </c>
      <c r="P51" s="48">
        <v>72</v>
      </c>
      <c r="Q51" s="48">
        <v>109</v>
      </c>
      <c r="R51" s="74">
        <v>42</v>
      </c>
      <c r="S51" s="48">
        <v>109</v>
      </c>
      <c r="T51" s="48">
        <v>42</v>
      </c>
      <c r="U51" s="48">
        <v>47</v>
      </c>
      <c r="V51" s="48">
        <v>30</v>
      </c>
      <c r="W51" s="49">
        <f>[4]Supplier!B29</f>
        <v>49</v>
      </c>
      <c r="X51" s="49">
        <f>[4]Supplier!C29</f>
        <v>31</v>
      </c>
      <c r="Y51" s="49">
        <f>[4]Supplier!D29</f>
        <v>101</v>
      </c>
      <c r="Z51" s="49">
        <v>28</v>
      </c>
      <c r="AA51" s="49">
        <v>30</v>
      </c>
      <c r="AB51" s="49">
        <v>23</v>
      </c>
      <c r="AC51" s="49">
        <v>40</v>
      </c>
      <c r="AD51" s="49">
        <v>49</v>
      </c>
      <c r="AE51" s="49">
        <v>30</v>
      </c>
      <c r="AF51" s="49">
        <v>101</v>
      </c>
      <c r="AG51" s="49">
        <v>8</v>
      </c>
      <c r="AH51" s="49">
        <v>3</v>
      </c>
      <c r="AI51" s="49">
        <v>2</v>
      </c>
      <c r="AJ51" s="49">
        <v>24</v>
      </c>
      <c r="AK51" s="49">
        <v>22</v>
      </c>
      <c r="AL51" s="49">
        <v>15</v>
      </c>
      <c r="AM51" s="49">
        <v>9</v>
      </c>
      <c r="AN51" s="49">
        <v>17</v>
      </c>
      <c r="AO51" s="49">
        <v>87</v>
      </c>
      <c r="AP51" s="49">
        <v>179</v>
      </c>
      <c r="AQ51" s="49">
        <v>167</v>
      </c>
      <c r="AR51" s="49">
        <f>Supplier!B29</f>
        <v>0</v>
      </c>
      <c r="AS51" s="49">
        <f>Supplier!C29</f>
        <v>0</v>
      </c>
      <c r="AT51" s="49">
        <v>18</v>
      </c>
      <c r="AU51" s="49">
        <v>30</v>
      </c>
      <c r="AV51" s="49">
        <v>22</v>
      </c>
      <c r="AW51" s="49">
        <v>34</v>
      </c>
      <c r="AX51" s="49">
        <v>5</v>
      </c>
      <c r="AY51" s="49">
        <v>5</v>
      </c>
      <c r="AZ51" s="49">
        <v>15</v>
      </c>
      <c r="BA51" s="49">
        <v>1</v>
      </c>
      <c r="BB51" s="49">
        <v>28</v>
      </c>
      <c r="BC51" s="49">
        <v>281</v>
      </c>
      <c r="BD51" s="49">
        <v>90</v>
      </c>
      <c r="BE51" s="49">
        <v>9</v>
      </c>
      <c r="BF51" s="49">
        <v>9</v>
      </c>
      <c r="BG51" s="49">
        <v>3</v>
      </c>
      <c r="BH51" s="49">
        <v>15</v>
      </c>
      <c r="BI51" s="49">
        <v>52</v>
      </c>
      <c r="BJ51" s="49">
        <v>2</v>
      </c>
      <c r="BK51" s="49">
        <v>48</v>
      </c>
      <c r="BL51" s="49">
        <v>1</v>
      </c>
      <c r="BM51" s="49">
        <v>4</v>
      </c>
      <c r="BN51" s="49">
        <v>17</v>
      </c>
      <c r="BO51" s="49">
        <v>11</v>
      </c>
      <c r="BP51" s="49">
        <v>8</v>
      </c>
      <c r="BQ51" s="49">
        <v>13</v>
      </c>
      <c r="BR51" s="49">
        <v>13</v>
      </c>
      <c r="BS51" s="49">
        <v>5</v>
      </c>
      <c r="BT51" s="49">
        <v>12</v>
      </c>
      <c r="BU51" s="49">
        <v>5</v>
      </c>
      <c r="BV51" s="49">
        <v>31</v>
      </c>
      <c r="BW51" s="234">
        <v>31</v>
      </c>
      <c r="BX51" s="49">
        <v>15</v>
      </c>
      <c r="BY51" s="49">
        <v>0</v>
      </c>
      <c r="BZ51" s="49">
        <v>0</v>
      </c>
      <c r="CA51" s="49">
        <v>0</v>
      </c>
      <c r="CB51" s="49">
        <v>0</v>
      </c>
      <c r="CC51" s="49">
        <v>0</v>
      </c>
      <c r="CD51" s="49">
        <v>0</v>
      </c>
      <c r="CE51" s="49">
        <v>0</v>
      </c>
      <c r="CF51" s="49">
        <v>0</v>
      </c>
      <c r="CG51" s="49">
        <v>0</v>
      </c>
      <c r="CH51" s="49">
        <v>0</v>
      </c>
      <c r="CI51" s="49">
        <v>0</v>
      </c>
      <c r="CJ51" s="49">
        <v>0</v>
      </c>
      <c r="CK51" s="49">
        <v>0</v>
      </c>
      <c r="CL51" s="49">
        <v>0</v>
      </c>
      <c r="CM51" s="49">
        <v>0</v>
      </c>
      <c r="CN51" s="49">
        <v>0</v>
      </c>
      <c r="CO51" s="49">
        <v>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49">
        <v>0</v>
      </c>
      <c r="CV51" s="49">
        <v>0</v>
      </c>
      <c r="CW51" s="49">
        <v>0</v>
      </c>
      <c r="CX51" s="49">
        <v>0</v>
      </c>
      <c r="CY51" s="49">
        <v>0</v>
      </c>
      <c r="CZ51" s="49">
        <v>0</v>
      </c>
      <c r="DA51" s="50">
        <f>SUM(DB51:EE51)</f>
        <v>0</v>
      </c>
      <c r="DB51" s="50">
        <f>Supplier!F29</f>
        <v>0</v>
      </c>
      <c r="DC51" s="50">
        <f>Supplier!G29</f>
        <v>0</v>
      </c>
      <c r="DD51" s="50">
        <f>Supplier!H29</f>
        <v>0</v>
      </c>
      <c r="DE51" s="50">
        <f>Supplier!I29</f>
        <v>0</v>
      </c>
      <c r="DF51" s="50">
        <f>Supplier!J29</f>
        <v>0</v>
      </c>
      <c r="DG51" s="50">
        <f>Supplier!K29</f>
        <v>0</v>
      </c>
      <c r="DH51" s="50">
        <f>Supplier!L29</f>
        <v>0</v>
      </c>
      <c r="DI51" s="50">
        <f>Supplier!M29</f>
        <v>0</v>
      </c>
      <c r="DJ51" s="50">
        <f>Supplier!N29</f>
        <v>0</v>
      </c>
      <c r="DK51" s="50">
        <f>Supplier!O29</f>
        <v>0</v>
      </c>
      <c r="DL51" s="50">
        <f>Supplier!P29</f>
        <v>0</v>
      </c>
      <c r="DM51" s="50">
        <f>Supplier!Q29</f>
        <v>0</v>
      </c>
      <c r="DN51" s="50">
        <f>Supplier!R29</f>
        <v>0</v>
      </c>
      <c r="DO51" s="50">
        <f>Supplier!S29</f>
        <v>0</v>
      </c>
      <c r="DP51" s="50">
        <f>Supplier!T29</f>
        <v>0</v>
      </c>
      <c r="DQ51" s="50">
        <f>Supplier!U29</f>
        <v>0</v>
      </c>
      <c r="DR51" s="50">
        <f>Supplier!V29</f>
        <v>0</v>
      </c>
      <c r="DS51" s="50">
        <f>Supplier!W29</f>
        <v>0</v>
      </c>
      <c r="DT51" s="50">
        <f>Supplier!X29</f>
        <v>0</v>
      </c>
      <c r="DU51" s="50">
        <f>Supplier!Y29</f>
        <v>0</v>
      </c>
      <c r="DV51" s="50">
        <f>Supplier!Z29</f>
        <v>0</v>
      </c>
      <c r="DW51" s="50">
        <f>Supplier!AA29</f>
        <v>0</v>
      </c>
      <c r="DX51" s="50">
        <f>Supplier!AB29</f>
        <v>0</v>
      </c>
      <c r="DY51" s="50">
        <f>Supplier!AC29</f>
        <v>0</v>
      </c>
      <c r="DZ51" s="50">
        <f>Supplier!AD29</f>
        <v>0</v>
      </c>
      <c r="EA51" s="50">
        <f>Supplier!AE29</f>
        <v>0</v>
      </c>
      <c r="EB51" s="50">
        <f>Supplier!AF29</f>
        <v>0</v>
      </c>
      <c r="EC51" s="50">
        <f>Supplier!AG29</f>
        <v>0</v>
      </c>
      <c r="ED51" s="50">
        <f>Supplier!AH29</f>
        <v>0</v>
      </c>
      <c r="EE51" s="50">
        <f>Supplier!AI29</f>
        <v>0</v>
      </c>
      <c r="EF51" s="50">
        <f>Supplier!AJ29</f>
        <v>0</v>
      </c>
    </row>
    <row r="52" spans="1:136" s="28" customFormat="1" ht="26.25" customHeight="1">
      <c r="A52" s="179" t="s">
        <v>214</v>
      </c>
      <c r="B52" s="17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80">
        <v>2E-3</v>
      </c>
      <c r="AM52" s="180">
        <v>2E-3</v>
      </c>
      <c r="AN52" s="180">
        <v>2E-3</v>
      </c>
      <c r="AO52" s="180">
        <v>2E-3</v>
      </c>
      <c r="AP52" s="180">
        <v>2E-3</v>
      </c>
      <c r="AQ52" s="180">
        <v>2E-3</v>
      </c>
      <c r="AR52" s="180">
        <v>2E-3</v>
      </c>
      <c r="AS52" s="180">
        <v>2E-3</v>
      </c>
      <c r="AT52" s="180">
        <v>2E-3</v>
      </c>
      <c r="AU52" s="180">
        <v>2E-3</v>
      </c>
      <c r="AV52" s="180">
        <v>2E-3</v>
      </c>
      <c r="AW52" s="180">
        <v>2E-3</v>
      </c>
      <c r="AX52" s="180">
        <v>5.0000000000000001E-3</v>
      </c>
      <c r="AY52" s="180">
        <v>5.0000000000000001E-3</v>
      </c>
      <c r="AZ52" s="180">
        <v>5.0000000000000001E-3</v>
      </c>
      <c r="BA52" s="180">
        <v>5.0000000000000001E-3</v>
      </c>
      <c r="BB52" s="180">
        <v>5.0000000000000001E-3</v>
      </c>
      <c r="BC52" s="180">
        <v>5.0000000000000001E-3</v>
      </c>
      <c r="BD52" s="180">
        <v>5.0000000000000001E-3</v>
      </c>
      <c r="BE52" s="180">
        <v>5.0000000000000001E-3</v>
      </c>
      <c r="BF52" s="180">
        <v>5.0000000000000001E-3</v>
      </c>
      <c r="BG52" s="180">
        <v>5.0000000000000001E-3</v>
      </c>
      <c r="BH52" s="180">
        <v>5.0000000000000001E-3</v>
      </c>
      <c r="BI52" s="180">
        <v>5.0000000000000001E-3</v>
      </c>
      <c r="BJ52" s="180">
        <v>2E-3</v>
      </c>
      <c r="BK52" s="180">
        <v>2E-3</v>
      </c>
      <c r="BL52" s="180">
        <v>2E-3</v>
      </c>
      <c r="BM52" s="180">
        <v>2E-3</v>
      </c>
      <c r="BN52" s="180">
        <v>2E-3</v>
      </c>
      <c r="BO52" s="180">
        <v>2E-3</v>
      </c>
      <c r="BP52" s="180">
        <v>2E-3</v>
      </c>
      <c r="BQ52" s="180">
        <v>2E-3</v>
      </c>
      <c r="BR52" s="180">
        <v>2E-3</v>
      </c>
      <c r="BS52" s="180">
        <v>2E-3</v>
      </c>
      <c r="BT52" s="180">
        <v>2E-3</v>
      </c>
      <c r="BU52" s="180">
        <v>2E-3</v>
      </c>
      <c r="BV52" s="180">
        <v>2E-3</v>
      </c>
      <c r="BW52" s="180">
        <v>2E-3</v>
      </c>
      <c r="BX52" s="180">
        <v>2E-3</v>
      </c>
      <c r="BY52" s="180">
        <v>5.0000000000000001E-4</v>
      </c>
      <c r="BZ52" s="180">
        <v>5.0000000000000001E-4</v>
      </c>
      <c r="CA52" s="180">
        <v>5.0000000000000001E-4</v>
      </c>
      <c r="CB52" s="180">
        <v>5.0000000000000001E-4</v>
      </c>
      <c r="CC52" s="180">
        <v>5.0000000000000001E-4</v>
      </c>
      <c r="CD52" s="180">
        <v>5.0000000000000001E-4</v>
      </c>
      <c r="CE52" s="180">
        <v>5.0000000000000001E-4</v>
      </c>
      <c r="CF52" s="180">
        <v>5.0000000000000001E-4</v>
      </c>
      <c r="CG52" s="180">
        <v>5.0000000000000001E-4</v>
      </c>
      <c r="CH52" s="180">
        <v>5.0000000000000001E-4</v>
      </c>
      <c r="CI52" s="180">
        <v>5.0000000000000001E-4</v>
      </c>
      <c r="CJ52" s="180">
        <v>5.0000000000000001E-4</v>
      </c>
      <c r="CK52" s="180">
        <v>5.0000000000000001E-4</v>
      </c>
      <c r="CL52" s="180">
        <v>5.0000000000000001E-4</v>
      </c>
      <c r="CM52" s="180">
        <v>5.0000000000000001E-4</v>
      </c>
      <c r="CN52" s="180">
        <v>5.0000000000000001E-4</v>
      </c>
      <c r="CO52" s="180">
        <v>5.0000000000000001E-4</v>
      </c>
      <c r="CP52" s="180">
        <v>5.0000000000000001E-4</v>
      </c>
      <c r="CQ52" s="180">
        <v>5.0000000000000001E-4</v>
      </c>
      <c r="CR52" s="180">
        <v>5.0000000000000001E-4</v>
      </c>
      <c r="CS52" s="180">
        <v>5.0000000000000001E-4</v>
      </c>
      <c r="CT52" s="180">
        <v>5.0000000000000001E-4</v>
      </c>
      <c r="CU52" s="180">
        <v>5.0000000000000001E-4</v>
      </c>
      <c r="CV52" s="180">
        <v>5.0000000000000001E-4</v>
      </c>
      <c r="CW52" s="180">
        <v>5.0000000000000001E-4</v>
      </c>
      <c r="CX52" s="180">
        <v>5.0000000000000001E-4</v>
      </c>
      <c r="CY52" s="180">
        <v>5.0000000000000001E-4</v>
      </c>
      <c r="CZ52" s="180">
        <v>5.0000000000000001E-4</v>
      </c>
      <c r="DA52" s="180">
        <v>5.0000000000000001E-4</v>
      </c>
      <c r="DB52" s="180">
        <v>5.0000000000000001E-4</v>
      </c>
      <c r="DC52" s="180">
        <v>5.0000000000000001E-4</v>
      </c>
      <c r="DD52" s="180">
        <v>5.0000000000000001E-4</v>
      </c>
      <c r="DE52" s="180">
        <v>5.0000000000000001E-4</v>
      </c>
      <c r="DF52" s="180">
        <v>5.0000000000000001E-4</v>
      </c>
      <c r="DG52" s="180">
        <v>5.0000000000000001E-4</v>
      </c>
      <c r="DH52" s="180">
        <v>5.0000000000000001E-4</v>
      </c>
      <c r="DI52" s="180">
        <v>5.0000000000000001E-4</v>
      </c>
      <c r="DJ52" s="180">
        <v>5.0000000000000001E-4</v>
      </c>
      <c r="DK52" s="180">
        <v>5.0000000000000001E-4</v>
      </c>
      <c r="DL52" s="180">
        <v>5.0000000000000001E-4</v>
      </c>
      <c r="DM52" s="180">
        <v>5.0000000000000001E-4</v>
      </c>
      <c r="DN52" s="180">
        <v>5.0000000000000001E-4</v>
      </c>
      <c r="DO52" s="180">
        <v>5.0000000000000001E-4</v>
      </c>
      <c r="DP52" s="180">
        <v>5.0000000000000001E-4</v>
      </c>
      <c r="DQ52" s="180">
        <v>5.0000000000000001E-4</v>
      </c>
      <c r="DR52" s="180">
        <v>5.0000000000000001E-4</v>
      </c>
      <c r="DS52" s="180">
        <v>5.0000000000000001E-4</v>
      </c>
      <c r="DT52" s="180">
        <v>5.0000000000000001E-4</v>
      </c>
      <c r="DU52" s="180">
        <v>5.0000000000000001E-4</v>
      </c>
      <c r="DV52" s="180">
        <v>5.0000000000000001E-4</v>
      </c>
      <c r="DW52" s="180">
        <v>5.0000000000000001E-4</v>
      </c>
      <c r="DX52" s="180">
        <v>5.0000000000000001E-4</v>
      </c>
      <c r="DY52" s="180">
        <v>5.0000000000000001E-4</v>
      </c>
      <c r="DZ52" s="180">
        <v>5.0000000000000001E-4</v>
      </c>
      <c r="EA52" s="180">
        <v>5.0000000000000001E-4</v>
      </c>
      <c r="EB52" s="180">
        <v>5.0000000000000001E-4</v>
      </c>
      <c r="EC52" s="180">
        <v>5.0000000000000001E-4</v>
      </c>
      <c r="ED52" s="180">
        <v>5.0000000000000001E-4</v>
      </c>
      <c r="EE52" s="180">
        <v>5.0000000000000001E-4</v>
      </c>
      <c r="EF52" s="180">
        <v>5.0000000000000001E-4</v>
      </c>
    </row>
    <row r="54" spans="1:136" ht="15" customHeight="1"/>
    <row r="55" spans="1:136" ht="15" customHeight="1"/>
    <row r="56" spans="1:136" ht="15" customHeight="1"/>
    <row r="57" spans="1:136" ht="15" customHeight="1"/>
    <row r="58" spans="1:136" ht="15" customHeight="1"/>
    <row r="59" spans="1:136" ht="15" customHeight="1"/>
    <row r="60" spans="1:136" ht="15" customHeight="1"/>
    <row r="61" spans="1:136" ht="15" customHeight="1"/>
    <row r="62" spans="1:136" ht="15" customHeight="1"/>
    <row r="63" spans="1:136" ht="15" customHeight="1"/>
    <row r="64" spans="1:136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spans="1:139" ht="15" customHeight="1"/>
    <row r="82" spans="1:139" ht="15" customHeight="1"/>
    <row r="83" spans="1:139" ht="15" customHeight="1"/>
    <row r="84" spans="1:139" ht="15" customHeight="1"/>
    <row r="85" spans="1:139" ht="15" customHeight="1"/>
    <row r="86" spans="1:139" ht="15" customHeight="1"/>
    <row r="87" spans="1:139" ht="15" customHeight="1"/>
    <row r="88" spans="1:139">
      <c r="A88" s="73" t="s">
        <v>86</v>
      </c>
    </row>
    <row r="89" spans="1:139">
      <c r="A89" s="73" t="s">
        <v>86</v>
      </c>
    </row>
    <row r="90" spans="1:139">
      <c r="A90" s="71" t="s">
        <v>87</v>
      </c>
    </row>
    <row r="91" spans="1:139" s="46" customFormat="1" ht="28.5" customHeight="1">
      <c r="A91" s="42" t="s">
        <v>0</v>
      </c>
      <c r="B91" s="59" t="s">
        <v>88</v>
      </c>
      <c r="C91" s="59" t="s">
        <v>89</v>
      </c>
      <c r="D91" s="59" t="s">
        <v>90</v>
      </c>
      <c r="E91" s="59" t="s">
        <v>91</v>
      </c>
      <c r="F91" s="59" t="s">
        <v>106</v>
      </c>
      <c r="G91" s="59" t="s">
        <v>93</v>
      </c>
      <c r="H91" s="59" t="s">
        <v>94</v>
      </c>
      <c r="I91" s="59" t="s">
        <v>95</v>
      </c>
      <c r="J91" s="59" t="s">
        <v>96</v>
      </c>
      <c r="K91" s="59" t="s">
        <v>97</v>
      </c>
      <c r="L91" s="59" t="s">
        <v>98</v>
      </c>
      <c r="M91" s="59" t="s">
        <v>99</v>
      </c>
      <c r="N91" s="59" t="s">
        <v>12</v>
      </c>
      <c r="O91" s="59" t="s">
        <v>20</v>
      </c>
      <c r="P91" s="59" t="s">
        <v>21</v>
      </c>
      <c r="Q91" s="59" t="s">
        <v>22</v>
      </c>
      <c r="R91" s="59" t="s">
        <v>23</v>
      </c>
      <c r="S91" s="43" t="s">
        <v>24</v>
      </c>
      <c r="T91" s="43" t="s">
        <v>25</v>
      </c>
      <c r="U91" s="43" t="s">
        <v>26</v>
      </c>
      <c r="V91" s="43" t="s">
        <v>27</v>
      </c>
      <c r="W91" s="43" t="s">
        <v>28</v>
      </c>
      <c r="X91" s="43" t="s">
        <v>29</v>
      </c>
      <c r="Y91" s="43" t="s">
        <v>30</v>
      </c>
      <c r="Z91" s="43" t="s">
        <v>11</v>
      </c>
      <c r="AA91" s="43" t="s">
        <v>13</v>
      </c>
      <c r="AB91" s="43" t="s">
        <v>14</v>
      </c>
      <c r="AC91" s="43" t="s">
        <v>15</v>
      </c>
      <c r="AD91" s="43" t="s">
        <v>16</v>
      </c>
      <c r="AE91" s="43" t="s">
        <v>17</v>
      </c>
      <c r="AF91" s="43" t="s">
        <v>18</v>
      </c>
      <c r="AG91" s="43" t="s">
        <v>19</v>
      </c>
      <c r="AH91" s="43" t="s">
        <v>109</v>
      </c>
      <c r="AI91" s="43" t="s">
        <v>111</v>
      </c>
      <c r="AJ91" s="43" t="s">
        <v>117</v>
      </c>
      <c r="AK91" s="43" t="s">
        <v>118</v>
      </c>
      <c r="AL91" s="43" t="s">
        <v>120</v>
      </c>
      <c r="AM91" s="43" t="s">
        <v>123</v>
      </c>
      <c r="AN91" s="43" t="s">
        <v>130</v>
      </c>
      <c r="AO91" s="43" t="s">
        <v>134</v>
      </c>
      <c r="AP91" s="43" t="s">
        <v>142</v>
      </c>
      <c r="AQ91" s="43" t="s">
        <v>143</v>
      </c>
      <c r="AR91" s="43" t="s">
        <v>148</v>
      </c>
      <c r="AS91" s="43" t="s">
        <v>153</v>
      </c>
      <c r="AT91" s="43" t="s">
        <v>154</v>
      </c>
      <c r="AU91" s="43" t="s">
        <v>156</v>
      </c>
      <c r="AV91" s="43" t="s">
        <v>157</v>
      </c>
      <c r="AW91" s="43" t="s">
        <v>159</v>
      </c>
      <c r="AX91" s="43" t="s">
        <v>163</v>
      </c>
      <c r="AY91" s="43" t="s">
        <v>166</v>
      </c>
      <c r="AZ91" s="43" t="s">
        <v>169</v>
      </c>
      <c r="BA91" s="43" t="s">
        <v>177</v>
      </c>
      <c r="BB91" s="43" t="s">
        <v>182</v>
      </c>
      <c r="BC91" s="43" t="s">
        <v>186</v>
      </c>
      <c r="BD91" s="43" t="s">
        <v>189</v>
      </c>
      <c r="BE91" s="43" t="s">
        <v>190</v>
      </c>
      <c r="BF91" s="43" t="s">
        <v>195</v>
      </c>
      <c r="BG91" s="43" t="s">
        <v>197</v>
      </c>
      <c r="BH91" s="43" t="s">
        <v>199</v>
      </c>
      <c r="BI91" s="168" t="s">
        <v>204</v>
      </c>
      <c r="BJ91" s="168" t="s">
        <v>209</v>
      </c>
      <c r="BK91" s="168" t="str">
        <f>BK43</f>
        <v>Feb'21</v>
      </c>
      <c r="BL91" s="168" t="str">
        <f>BL43</f>
        <v>Mar'21</v>
      </c>
      <c r="BM91" s="168" t="str">
        <f>BM43</f>
        <v>Apr'21</v>
      </c>
      <c r="BN91" s="168" t="str">
        <f>BN43</f>
        <v>May'21</v>
      </c>
      <c r="BO91" s="168" t="str">
        <f>BO43</f>
        <v>Jun'21</v>
      </c>
      <c r="BP91" s="168" t="str">
        <f t="shared" ref="BP91:BW91" si="15">BP43</f>
        <v>Jul'21</v>
      </c>
      <c r="BQ91" s="168" t="str">
        <f t="shared" si="15"/>
        <v>Aug'21</v>
      </c>
      <c r="BR91" s="168" t="str">
        <f t="shared" si="15"/>
        <v>Sep'21</v>
      </c>
      <c r="BS91" s="168" t="str">
        <f t="shared" si="15"/>
        <v>Oct'21</v>
      </c>
      <c r="BT91" s="168" t="str">
        <f t="shared" si="15"/>
        <v>Nov'21</v>
      </c>
      <c r="BU91" s="168" t="str">
        <f t="shared" si="15"/>
        <v>Dec'21</v>
      </c>
      <c r="BV91" s="168" t="str">
        <f t="shared" si="15"/>
        <v>Jan'22</v>
      </c>
      <c r="BW91" s="233" t="str">
        <f t="shared" si="15"/>
        <v>Feb'22</v>
      </c>
      <c r="BX91" s="168" t="str">
        <f t="shared" ref="BX91:CB91" si="16">BX43</f>
        <v>Mar'22</v>
      </c>
      <c r="BY91" s="168" t="str">
        <f t="shared" si="16"/>
        <v>Apr'22</v>
      </c>
      <c r="BZ91" s="168" t="str">
        <f t="shared" si="16"/>
        <v>May'22</v>
      </c>
      <c r="CA91" s="168" t="str">
        <f t="shared" si="16"/>
        <v>Jun'22</v>
      </c>
      <c r="CB91" s="168" t="str">
        <f t="shared" si="16"/>
        <v>Jul'22</v>
      </c>
      <c r="CC91" s="168" t="str">
        <f t="shared" ref="CC91:CD91" si="17">CC43</f>
        <v>Aug'22</v>
      </c>
      <c r="CD91" s="168" t="str">
        <f t="shared" si="17"/>
        <v>Sep'22</v>
      </c>
      <c r="CE91" s="168" t="s">
        <v>264</v>
      </c>
      <c r="CF91" s="168" t="s">
        <v>265</v>
      </c>
      <c r="CG91" s="168" t="s">
        <v>266</v>
      </c>
      <c r="CH91" s="168" t="s">
        <v>267</v>
      </c>
      <c r="CI91" s="168" t="s">
        <v>270</v>
      </c>
      <c r="CJ91" s="168" t="s">
        <v>272</v>
      </c>
      <c r="CK91" s="168" t="s">
        <v>276</v>
      </c>
      <c r="CL91" s="168" t="s">
        <v>277</v>
      </c>
      <c r="CM91" s="168" t="s">
        <v>279</v>
      </c>
      <c r="CN91" s="168" t="s">
        <v>281</v>
      </c>
      <c r="CO91" s="168" t="s">
        <v>282</v>
      </c>
      <c r="CP91" s="168" t="s">
        <v>288</v>
      </c>
      <c r="CQ91" s="168" t="s">
        <v>289</v>
      </c>
      <c r="CR91" s="168" t="s">
        <v>292</v>
      </c>
      <c r="CS91" s="168" t="s">
        <v>294</v>
      </c>
      <c r="CT91" s="168" t="s">
        <v>297</v>
      </c>
      <c r="CU91" s="168" t="s">
        <v>301</v>
      </c>
      <c r="CV91" s="168" t="s">
        <v>303</v>
      </c>
      <c r="CW91" s="168" t="s">
        <v>308</v>
      </c>
      <c r="CX91" s="168" t="s">
        <v>310</v>
      </c>
      <c r="CY91" s="168" t="s">
        <v>311</v>
      </c>
      <c r="CZ91" s="168" t="s">
        <v>313</v>
      </c>
      <c r="DA91" s="44" t="str">
        <f>+DA43</f>
        <v>Aug'24</v>
      </c>
      <c r="DB91" s="45">
        <v>1</v>
      </c>
      <c r="DC91" s="45">
        <v>2</v>
      </c>
      <c r="DD91" s="45">
        <v>3</v>
      </c>
      <c r="DE91" s="45">
        <v>4</v>
      </c>
      <c r="DF91" s="45">
        <v>5</v>
      </c>
      <c r="DG91" s="45">
        <v>6</v>
      </c>
      <c r="DH91" s="45">
        <v>7</v>
      </c>
      <c r="DI91" s="45">
        <v>8</v>
      </c>
      <c r="DJ91" s="45">
        <v>9</v>
      </c>
      <c r="DK91" s="45">
        <v>10</v>
      </c>
      <c r="DL91" s="45">
        <v>11</v>
      </c>
      <c r="DM91" s="45">
        <v>12</v>
      </c>
      <c r="DN91" s="45">
        <v>13</v>
      </c>
      <c r="DO91" s="45">
        <v>14</v>
      </c>
      <c r="DP91" s="45">
        <v>15</v>
      </c>
      <c r="DQ91" s="45">
        <v>16</v>
      </c>
      <c r="DR91" s="45">
        <v>17</v>
      </c>
      <c r="DS91" s="45">
        <v>18</v>
      </c>
      <c r="DT91" s="45">
        <v>19</v>
      </c>
      <c r="DU91" s="45">
        <v>20</v>
      </c>
      <c r="DV91" s="45">
        <v>21</v>
      </c>
      <c r="DW91" s="45">
        <v>22</v>
      </c>
      <c r="DX91" s="45">
        <v>23</v>
      </c>
      <c r="DY91" s="45">
        <v>24</v>
      </c>
      <c r="DZ91" s="45">
        <v>25</v>
      </c>
      <c r="EA91" s="45">
        <v>26</v>
      </c>
      <c r="EB91" s="45">
        <v>27</v>
      </c>
      <c r="EC91" s="45">
        <v>28</v>
      </c>
      <c r="ED91" s="45">
        <v>29</v>
      </c>
      <c r="EE91" s="45">
        <v>30</v>
      </c>
      <c r="EF91" s="45">
        <v>31</v>
      </c>
    </row>
    <row r="92" spans="1:139" s="46" customFormat="1" ht="36" customHeight="1">
      <c r="A92" s="47" t="s">
        <v>1</v>
      </c>
      <c r="B92" s="48">
        <f>B44</f>
        <v>2761792</v>
      </c>
      <c r="C92" s="48">
        <f>C44</f>
        <v>2275247</v>
      </c>
      <c r="D92" s="48">
        <f>D44</f>
        <v>2817812</v>
      </c>
      <c r="E92" s="48">
        <f>E44</f>
        <v>2356109</v>
      </c>
      <c r="F92" s="48">
        <f t="shared" ref="F92:T92" si="18">F44</f>
        <v>1843415</v>
      </c>
      <c r="G92" s="48">
        <f t="shared" si="18"/>
        <v>1783271</v>
      </c>
      <c r="H92" s="48">
        <f t="shared" si="18"/>
        <v>1984128</v>
      </c>
      <c r="I92" s="48">
        <f t="shared" si="18"/>
        <v>1830285</v>
      </c>
      <c r="J92" s="48">
        <f t="shared" si="18"/>
        <v>2284997</v>
      </c>
      <c r="K92" s="48">
        <f t="shared" si="18"/>
        <v>2381017</v>
      </c>
      <c r="L92" s="48">
        <f t="shared" si="18"/>
        <v>2133640</v>
      </c>
      <c r="M92" s="48">
        <f t="shared" si="18"/>
        <v>1950576</v>
      </c>
      <c r="N92" s="48">
        <f t="shared" si="18"/>
        <v>1855788</v>
      </c>
      <c r="O92" s="48">
        <f t="shared" si="18"/>
        <v>1768672</v>
      </c>
      <c r="P92" s="48">
        <f t="shared" si="18"/>
        <v>2178549</v>
      </c>
      <c r="Q92" s="48">
        <f t="shared" si="18"/>
        <v>1908237</v>
      </c>
      <c r="R92" s="48">
        <f t="shared" si="18"/>
        <v>2557736</v>
      </c>
      <c r="S92" s="48">
        <f t="shared" si="18"/>
        <v>1908237</v>
      </c>
      <c r="T92" s="48">
        <f t="shared" si="18"/>
        <v>2548076</v>
      </c>
      <c r="U92" s="48">
        <f t="shared" ref="U92:AO92" si="19">U44</f>
        <v>2316711</v>
      </c>
      <c r="V92" s="48">
        <f t="shared" si="19"/>
        <v>2034985</v>
      </c>
      <c r="W92" s="48">
        <f t="shared" si="19"/>
        <v>3111505</v>
      </c>
      <c r="X92" s="48">
        <f t="shared" si="19"/>
        <v>2890059</v>
      </c>
      <c r="Y92" s="48">
        <f t="shared" si="19"/>
        <v>2672901</v>
      </c>
      <c r="Z92" s="48">
        <f t="shared" si="19"/>
        <v>2583467</v>
      </c>
      <c r="AA92" s="48">
        <f t="shared" si="19"/>
        <v>2583468</v>
      </c>
      <c r="AB92" s="48">
        <f t="shared" si="19"/>
        <v>2583469</v>
      </c>
      <c r="AC92" s="48">
        <f t="shared" si="19"/>
        <v>2583470</v>
      </c>
      <c r="AD92" s="48">
        <f t="shared" si="19"/>
        <v>2583471</v>
      </c>
      <c r="AE92" s="48">
        <f t="shared" si="19"/>
        <v>2583472</v>
      </c>
      <c r="AF92" s="48">
        <f t="shared" si="19"/>
        <v>2583473</v>
      </c>
      <c r="AG92" s="48">
        <f t="shared" si="19"/>
        <v>2583474</v>
      </c>
      <c r="AH92" s="48">
        <f t="shared" si="19"/>
        <v>2583475</v>
      </c>
      <c r="AI92" s="48">
        <f t="shared" si="19"/>
        <v>2583476</v>
      </c>
      <c r="AJ92" s="48">
        <f t="shared" si="19"/>
        <v>2583477</v>
      </c>
      <c r="AK92" s="48">
        <f t="shared" si="19"/>
        <v>2583478</v>
      </c>
      <c r="AL92" s="48">
        <f t="shared" si="19"/>
        <v>2583479</v>
      </c>
      <c r="AM92" s="48">
        <f t="shared" si="19"/>
        <v>2583480</v>
      </c>
      <c r="AN92" s="48">
        <f t="shared" si="19"/>
        <v>2583481</v>
      </c>
      <c r="AO92" s="48">
        <f t="shared" si="19"/>
        <v>2583482</v>
      </c>
      <c r="AP92" s="48">
        <v>2748757</v>
      </c>
      <c r="AQ92" s="48">
        <v>2634912</v>
      </c>
      <c r="AR92" s="48">
        <v>2620075</v>
      </c>
      <c r="AS92" s="48">
        <v>2597713</v>
      </c>
      <c r="AT92" s="48">
        <v>2597713</v>
      </c>
      <c r="AU92" s="48">
        <v>2188043</v>
      </c>
      <c r="AV92" s="48">
        <v>2509797</v>
      </c>
      <c r="AW92" s="48">
        <v>2480065</v>
      </c>
      <c r="AX92" s="48">
        <v>2897209</v>
      </c>
      <c r="AY92" s="48">
        <v>2379845</v>
      </c>
      <c r="AZ92" s="48">
        <v>2379845</v>
      </c>
      <c r="BA92" s="48">
        <v>2379845</v>
      </c>
      <c r="BB92" s="48">
        <v>2805472</v>
      </c>
      <c r="BC92" s="48">
        <v>3887739</v>
      </c>
      <c r="BD92" s="48">
        <v>3918972</v>
      </c>
      <c r="BE92" s="48">
        <v>4186380</v>
      </c>
      <c r="BF92" s="48">
        <v>4411016</v>
      </c>
      <c r="BG92" s="48">
        <v>4780834</v>
      </c>
      <c r="BH92" s="48">
        <v>5803555</v>
      </c>
      <c r="BI92" s="74">
        <v>5853665</v>
      </c>
      <c r="BJ92" s="176">
        <v>6208714</v>
      </c>
      <c r="BK92" s="176">
        <v>6218482</v>
      </c>
      <c r="BL92" s="49">
        <v>7025462</v>
      </c>
      <c r="BM92" s="49">
        <v>5848681</v>
      </c>
      <c r="BN92" s="49">
        <v>6812069</v>
      </c>
      <c r="BO92" s="49">
        <v>7218031</v>
      </c>
      <c r="BP92" s="49">
        <v>7695599</v>
      </c>
      <c r="BQ92" s="49">
        <v>6389913</v>
      </c>
      <c r="BR92" s="49">
        <v>6867615</v>
      </c>
      <c r="BS92" s="49">
        <v>6476515</v>
      </c>
      <c r="BT92" s="49">
        <v>7494418</v>
      </c>
      <c r="BU92" s="49">
        <v>4972628</v>
      </c>
      <c r="BV92" s="49">
        <v>5564985</v>
      </c>
      <c r="BW92" s="234">
        <v>5251269</v>
      </c>
      <c r="BX92" s="49">
        <v>4171294</v>
      </c>
      <c r="BY92" s="49">
        <v>176</v>
      </c>
      <c r="BZ92" s="49">
        <v>0</v>
      </c>
      <c r="CA92" s="49">
        <v>0</v>
      </c>
      <c r="CB92" s="49">
        <v>0</v>
      </c>
      <c r="CC92" s="49">
        <v>0</v>
      </c>
      <c r="CD92" s="49">
        <v>0</v>
      </c>
      <c r="CE92" s="49">
        <v>0</v>
      </c>
      <c r="CF92" s="49">
        <v>0</v>
      </c>
      <c r="CG92" s="49">
        <v>0</v>
      </c>
      <c r="CH92" s="49">
        <v>0</v>
      </c>
      <c r="CI92" s="49">
        <v>0</v>
      </c>
      <c r="CJ92" s="49">
        <v>0</v>
      </c>
      <c r="CK92" s="49">
        <v>0</v>
      </c>
      <c r="CL92" s="49">
        <v>0</v>
      </c>
      <c r="CM92" s="49">
        <v>0</v>
      </c>
      <c r="CN92" s="49">
        <v>0</v>
      </c>
      <c r="CO92" s="49">
        <v>0</v>
      </c>
      <c r="CP92" s="49">
        <v>0</v>
      </c>
      <c r="CQ92" s="49">
        <v>0</v>
      </c>
      <c r="CR92" s="49">
        <v>0</v>
      </c>
      <c r="CS92" s="49">
        <v>0</v>
      </c>
      <c r="CT92" s="49">
        <v>0</v>
      </c>
      <c r="CU92" s="49">
        <v>0</v>
      </c>
      <c r="CV92" s="49">
        <v>0</v>
      </c>
      <c r="CW92" s="49">
        <v>0</v>
      </c>
      <c r="CX92" s="49">
        <v>0</v>
      </c>
      <c r="CY92" s="49">
        <v>0</v>
      </c>
      <c r="CZ92" s="49">
        <v>0</v>
      </c>
      <c r="DA92" s="50">
        <f>SUM(DB92:EE92)</f>
        <v>0</v>
      </c>
      <c r="DB92" s="60">
        <f>DB44</f>
        <v>0</v>
      </c>
      <c r="DC92" s="60">
        <f>DC44</f>
        <v>0</v>
      </c>
      <c r="DD92" s="60">
        <f t="shared" ref="DD92:EF92" si="20">DD44</f>
        <v>0</v>
      </c>
      <c r="DE92" s="60">
        <f t="shared" si="20"/>
        <v>0</v>
      </c>
      <c r="DF92" s="60">
        <f t="shared" si="20"/>
        <v>0</v>
      </c>
      <c r="DG92" s="60">
        <f t="shared" si="20"/>
        <v>0</v>
      </c>
      <c r="DH92" s="60">
        <f t="shared" si="20"/>
        <v>0</v>
      </c>
      <c r="DI92" s="60">
        <f t="shared" si="20"/>
        <v>0</v>
      </c>
      <c r="DJ92" s="60">
        <f t="shared" si="20"/>
        <v>0</v>
      </c>
      <c r="DK92" s="60">
        <f t="shared" si="20"/>
        <v>0</v>
      </c>
      <c r="DL92" s="60">
        <f t="shared" si="20"/>
        <v>0</v>
      </c>
      <c r="DM92" s="60">
        <f t="shared" si="20"/>
        <v>0</v>
      </c>
      <c r="DN92" s="60">
        <f t="shared" si="20"/>
        <v>0</v>
      </c>
      <c r="DO92" s="60">
        <f t="shared" si="20"/>
        <v>0</v>
      </c>
      <c r="DP92" s="60">
        <f t="shared" si="20"/>
        <v>0</v>
      </c>
      <c r="DQ92" s="60">
        <f t="shared" si="20"/>
        <v>0</v>
      </c>
      <c r="DR92" s="60">
        <f t="shared" si="20"/>
        <v>0</v>
      </c>
      <c r="DS92" s="60">
        <f t="shared" si="20"/>
        <v>0</v>
      </c>
      <c r="DT92" s="60">
        <f t="shared" si="20"/>
        <v>0</v>
      </c>
      <c r="DU92" s="60">
        <f t="shared" si="20"/>
        <v>0</v>
      </c>
      <c r="DV92" s="60">
        <f t="shared" si="20"/>
        <v>0</v>
      </c>
      <c r="DW92" s="60">
        <f t="shared" si="20"/>
        <v>0</v>
      </c>
      <c r="DX92" s="60">
        <f t="shared" si="20"/>
        <v>0</v>
      </c>
      <c r="DY92" s="60">
        <f t="shared" si="20"/>
        <v>0</v>
      </c>
      <c r="DZ92" s="60">
        <f t="shared" si="20"/>
        <v>0</v>
      </c>
      <c r="EA92" s="60">
        <f t="shared" si="20"/>
        <v>0</v>
      </c>
      <c r="EB92" s="60">
        <f t="shared" si="20"/>
        <v>0</v>
      </c>
      <c r="EC92" s="60">
        <f t="shared" si="20"/>
        <v>0</v>
      </c>
      <c r="ED92" s="60">
        <f t="shared" si="20"/>
        <v>0</v>
      </c>
      <c r="EE92" s="60">
        <f t="shared" si="20"/>
        <v>0</v>
      </c>
      <c r="EF92" s="60">
        <f t="shared" si="20"/>
        <v>0</v>
      </c>
    </row>
    <row r="93" spans="1:139" s="46" customFormat="1" ht="36" customHeight="1">
      <c r="A93" s="47" t="s">
        <v>100</v>
      </c>
      <c r="B93" s="48">
        <v>4833</v>
      </c>
      <c r="C93" s="48">
        <v>4477</v>
      </c>
      <c r="D93" s="48">
        <v>11574</v>
      </c>
      <c r="E93" s="48">
        <f>E48</f>
        <v>10122</v>
      </c>
      <c r="F93" s="48">
        <f t="shared" ref="F93:T93" si="21">F48</f>
        <v>3539</v>
      </c>
      <c r="G93" s="48">
        <f t="shared" si="21"/>
        <v>495</v>
      </c>
      <c r="H93" s="48">
        <f t="shared" si="21"/>
        <v>1699</v>
      </c>
      <c r="I93" s="48">
        <f t="shared" si="21"/>
        <v>782</v>
      </c>
      <c r="J93" s="48">
        <f t="shared" si="21"/>
        <v>4475</v>
      </c>
      <c r="K93" s="48">
        <f t="shared" si="21"/>
        <v>1990</v>
      </c>
      <c r="L93" s="48">
        <f t="shared" si="21"/>
        <v>2135</v>
      </c>
      <c r="M93" s="48">
        <f t="shared" si="21"/>
        <v>1857</v>
      </c>
      <c r="N93" s="48">
        <f t="shared" si="21"/>
        <v>1227</v>
      </c>
      <c r="O93" s="48">
        <f t="shared" si="21"/>
        <v>591</v>
      </c>
      <c r="P93" s="48">
        <f t="shared" si="21"/>
        <v>911</v>
      </c>
      <c r="Q93" s="48">
        <f t="shared" si="21"/>
        <v>781</v>
      </c>
      <c r="R93" s="48">
        <f t="shared" si="21"/>
        <v>850</v>
      </c>
      <c r="S93" s="48">
        <f t="shared" si="21"/>
        <v>781</v>
      </c>
      <c r="T93" s="48">
        <f t="shared" si="21"/>
        <v>855</v>
      </c>
      <c r="U93" s="48">
        <f t="shared" ref="U93:AB93" si="22">U48</f>
        <v>1848</v>
      </c>
      <c r="V93" s="48">
        <f t="shared" si="22"/>
        <v>634</v>
      </c>
      <c r="W93" s="48">
        <f t="shared" si="22"/>
        <v>8357</v>
      </c>
      <c r="X93" s="48">
        <f t="shared" si="22"/>
        <v>6276</v>
      </c>
      <c r="Y93" s="48">
        <f t="shared" si="22"/>
        <v>1508</v>
      </c>
      <c r="Z93" s="48">
        <f>Z48</f>
        <v>940</v>
      </c>
      <c r="AA93" s="48">
        <f>AA48</f>
        <v>1068</v>
      </c>
      <c r="AB93" s="48">
        <f t="shared" si="22"/>
        <v>1431</v>
      </c>
      <c r="AC93" s="48">
        <f>AC48</f>
        <v>3352</v>
      </c>
      <c r="AD93" s="48">
        <f>AD48</f>
        <v>8357</v>
      </c>
      <c r="AE93" s="48">
        <f>AE48</f>
        <v>6274</v>
      </c>
      <c r="AF93" s="48">
        <f>AF48</f>
        <v>1508</v>
      </c>
      <c r="AG93" s="48">
        <f t="shared" ref="AG93:BI93" si="23">AG48</f>
        <v>568</v>
      </c>
      <c r="AH93" s="48">
        <f t="shared" si="23"/>
        <v>124</v>
      </c>
      <c r="AI93" s="48">
        <f t="shared" si="23"/>
        <v>104</v>
      </c>
      <c r="AJ93" s="48">
        <f t="shared" si="23"/>
        <v>1449</v>
      </c>
      <c r="AK93" s="48">
        <f t="shared" si="23"/>
        <v>1028</v>
      </c>
      <c r="AL93" s="74">
        <f t="shared" si="23"/>
        <v>859</v>
      </c>
      <c r="AM93" s="74">
        <f t="shared" si="23"/>
        <v>2857</v>
      </c>
      <c r="AN93" s="74">
        <f t="shared" si="23"/>
        <v>1788</v>
      </c>
      <c r="AO93" s="74">
        <f t="shared" si="23"/>
        <v>1157</v>
      </c>
      <c r="AP93" s="74">
        <f t="shared" si="23"/>
        <v>3358</v>
      </c>
      <c r="AQ93" s="74">
        <f t="shared" si="23"/>
        <v>2610</v>
      </c>
      <c r="AR93" s="74">
        <f t="shared" si="23"/>
        <v>0</v>
      </c>
      <c r="AS93" s="74">
        <f t="shared" si="23"/>
        <v>0</v>
      </c>
      <c r="AT93" s="74">
        <f t="shared" si="23"/>
        <v>661</v>
      </c>
      <c r="AU93" s="74">
        <f t="shared" si="23"/>
        <v>819</v>
      </c>
      <c r="AV93" s="74">
        <f t="shared" si="23"/>
        <v>361</v>
      </c>
      <c r="AW93" s="74">
        <f t="shared" si="23"/>
        <v>180</v>
      </c>
      <c r="AX93" s="74">
        <f t="shared" si="23"/>
        <v>350</v>
      </c>
      <c r="AY93" s="74">
        <f t="shared" si="23"/>
        <v>145</v>
      </c>
      <c r="AZ93" s="74">
        <f t="shared" si="23"/>
        <v>196</v>
      </c>
      <c r="BA93" s="74">
        <f t="shared" si="23"/>
        <v>67</v>
      </c>
      <c r="BB93" s="74">
        <f t="shared" si="23"/>
        <v>1015</v>
      </c>
      <c r="BC93" s="74">
        <f t="shared" si="23"/>
        <v>685</v>
      </c>
      <c r="BD93" s="74">
        <f t="shared" si="23"/>
        <v>443</v>
      </c>
      <c r="BE93" s="74">
        <f t="shared" si="23"/>
        <v>227</v>
      </c>
      <c r="BF93" s="74">
        <f t="shared" si="23"/>
        <v>220</v>
      </c>
      <c r="BG93" s="74">
        <f t="shared" si="23"/>
        <v>72</v>
      </c>
      <c r="BH93" s="74">
        <f t="shared" si="23"/>
        <v>111</v>
      </c>
      <c r="BI93" s="74">
        <f t="shared" si="23"/>
        <v>173</v>
      </c>
      <c r="BJ93" s="74">
        <f>BJ48</f>
        <v>106</v>
      </c>
      <c r="BK93" s="74">
        <v>219</v>
      </c>
      <c r="BL93" s="49">
        <v>47</v>
      </c>
      <c r="BM93" s="49">
        <v>11</v>
      </c>
      <c r="BN93" s="49">
        <v>308</v>
      </c>
      <c r="BO93" s="49">
        <v>197</v>
      </c>
      <c r="BP93" s="49">
        <v>1558</v>
      </c>
      <c r="BQ93" s="49">
        <v>233</v>
      </c>
      <c r="BR93" s="49">
        <v>119</v>
      </c>
      <c r="BS93" s="49">
        <v>16</v>
      </c>
      <c r="BT93" s="49">
        <v>12</v>
      </c>
      <c r="BU93" s="49">
        <v>77</v>
      </c>
      <c r="BV93" s="49">
        <v>726</v>
      </c>
      <c r="BW93" s="234">
        <v>4155</v>
      </c>
      <c r="BX93" s="49">
        <v>3731</v>
      </c>
      <c r="BY93" s="49">
        <v>0</v>
      </c>
      <c r="BZ93" s="49">
        <v>0</v>
      </c>
      <c r="CA93" s="49">
        <v>0</v>
      </c>
      <c r="CB93" s="49">
        <v>0</v>
      </c>
      <c r="CC93" s="49">
        <v>0</v>
      </c>
      <c r="CD93" s="49">
        <v>0</v>
      </c>
      <c r="CE93" s="49">
        <v>0</v>
      </c>
      <c r="CF93" s="49">
        <v>0</v>
      </c>
      <c r="CG93" s="49">
        <v>0</v>
      </c>
      <c r="CH93" s="49">
        <v>0</v>
      </c>
      <c r="CI93" s="49">
        <v>0</v>
      </c>
      <c r="CJ93" s="49">
        <v>0</v>
      </c>
      <c r="CK93" s="49">
        <v>0</v>
      </c>
      <c r="CL93" s="49">
        <v>0</v>
      </c>
      <c r="CM93" s="49">
        <v>0</v>
      </c>
      <c r="CN93" s="49">
        <v>0</v>
      </c>
      <c r="CO93" s="49">
        <v>0</v>
      </c>
      <c r="CP93" s="49">
        <v>0</v>
      </c>
      <c r="CQ93" s="49">
        <v>0</v>
      </c>
      <c r="CR93" s="49">
        <v>0</v>
      </c>
      <c r="CS93" s="49">
        <v>0</v>
      </c>
      <c r="CT93" s="49">
        <v>0</v>
      </c>
      <c r="CU93" s="49">
        <v>0</v>
      </c>
      <c r="CV93" s="49">
        <v>0</v>
      </c>
      <c r="CW93" s="49">
        <v>0</v>
      </c>
      <c r="CX93" s="49">
        <v>0</v>
      </c>
      <c r="CY93" s="49">
        <v>0</v>
      </c>
      <c r="CZ93" s="49">
        <v>0</v>
      </c>
      <c r="DA93" s="50">
        <f>SUM(DB93:EF93)</f>
        <v>0</v>
      </c>
      <c r="DB93" s="60">
        <f>DB48</f>
        <v>0</v>
      </c>
      <c r="DC93" s="60">
        <f>DC48</f>
        <v>0</v>
      </c>
      <c r="DD93" s="60">
        <f t="shared" ref="DD93:EF93" si="24">DD48</f>
        <v>0</v>
      </c>
      <c r="DE93" s="60">
        <f t="shared" si="24"/>
        <v>0</v>
      </c>
      <c r="DF93" s="60">
        <f t="shared" si="24"/>
        <v>0</v>
      </c>
      <c r="DG93" s="60">
        <f t="shared" si="24"/>
        <v>0</v>
      </c>
      <c r="DH93" s="60">
        <f t="shared" si="24"/>
        <v>0</v>
      </c>
      <c r="DI93" s="60">
        <f t="shared" si="24"/>
        <v>0</v>
      </c>
      <c r="DJ93" s="60">
        <f t="shared" si="24"/>
        <v>0</v>
      </c>
      <c r="DK93" s="60">
        <f t="shared" si="24"/>
        <v>0</v>
      </c>
      <c r="DL93" s="60">
        <f t="shared" si="24"/>
        <v>0</v>
      </c>
      <c r="DM93" s="60">
        <f t="shared" si="24"/>
        <v>0</v>
      </c>
      <c r="DN93" s="60">
        <f t="shared" si="24"/>
        <v>0</v>
      </c>
      <c r="DO93" s="60">
        <f t="shared" si="24"/>
        <v>0</v>
      </c>
      <c r="DP93" s="60">
        <f t="shared" si="24"/>
        <v>0</v>
      </c>
      <c r="DQ93" s="60">
        <f t="shared" si="24"/>
        <v>0</v>
      </c>
      <c r="DR93" s="60">
        <f t="shared" si="24"/>
        <v>0</v>
      </c>
      <c r="DS93" s="60">
        <f t="shared" si="24"/>
        <v>0</v>
      </c>
      <c r="DT93" s="60">
        <f t="shared" si="24"/>
        <v>0</v>
      </c>
      <c r="DU93" s="60">
        <f t="shared" si="24"/>
        <v>0</v>
      </c>
      <c r="DV93" s="60">
        <f t="shared" si="24"/>
        <v>0</v>
      </c>
      <c r="DW93" s="60">
        <f t="shared" si="24"/>
        <v>0</v>
      </c>
      <c r="DX93" s="60">
        <f t="shared" si="24"/>
        <v>0</v>
      </c>
      <c r="DY93" s="60">
        <f t="shared" si="24"/>
        <v>0</v>
      </c>
      <c r="DZ93" s="60">
        <f t="shared" si="24"/>
        <v>0</v>
      </c>
      <c r="EA93" s="60">
        <f t="shared" si="24"/>
        <v>0</v>
      </c>
      <c r="EB93" s="60">
        <f t="shared" si="24"/>
        <v>0</v>
      </c>
      <c r="EC93" s="60">
        <f t="shared" si="24"/>
        <v>0</v>
      </c>
      <c r="ED93" s="60">
        <f t="shared" si="24"/>
        <v>0</v>
      </c>
      <c r="EE93" s="60">
        <f t="shared" si="24"/>
        <v>0</v>
      </c>
      <c r="EF93" s="60">
        <f t="shared" si="24"/>
        <v>0</v>
      </c>
    </row>
    <row r="94" spans="1:139" s="46" customFormat="1" ht="36" customHeight="1">
      <c r="A94" s="47" t="s">
        <v>4</v>
      </c>
      <c r="B94" s="52">
        <v>1.7499507566102008E-3</v>
      </c>
      <c r="C94" s="52">
        <v>1.967698452080148E-3</v>
      </c>
      <c r="D94" s="52">
        <v>4.1074422282253043E-3</v>
      </c>
      <c r="E94" s="52">
        <f t="shared" ref="E94:T94" si="25">E93/E92</f>
        <v>4.2960660988095199E-3</v>
      </c>
      <c r="F94" s="52">
        <f t="shared" si="25"/>
        <v>1.9198064461881889E-3</v>
      </c>
      <c r="G94" s="52">
        <f t="shared" si="25"/>
        <v>2.7757979577977771E-4</v>
      </c>
      <c r="H94" s="52">
        <f t="shared" si="25"/>
        <v>8.5629556157667251E-4</v>
      </c>
      <c r="I94" s="52">
        <f t="shared" si="25"/>
        <v>4.2725586452383097E-4</v>
      </c>
      <c r="J94" s="52">
        <f t="shared" si="25"/>
        <v>1.9584270788976965E-3</v>
      </c>
      <c r="K94" s="52">
        <f t="shared" si="25"/>
        <v>8.357773170036165E-4</v>
      </c>
      <c r="L94" s="52">
        <f t="shared" si="25"/>
        <v>1.0006374083725465E-3</v>
      </c>
      <c r="M94" s="52">
        <f t="shared" si="25"/>
        <v>9.5202647833255404E-4</v>
      </c>
      <c r="N94" s="52">
        <f t="shared" si="25"/>
        <v>6.6117466003659899E-4</v>
      </c>
      <c r="O94" s="52">
        <f t="shared" si="25"/>
        <v>3.3414901123554846E-4</v>
      </c>
      <c r="P94" s="52">
        <f t="shared" si="25"/>
        <v>4.1816823950253126E-4</v>
      </c>
      <c r="Q94" s="52">
        <f t="shared" si="25"/>
        <v>4.0927830243308352E-4</v>
      </c>
      <c r="R94" s="52">
        <f t="shared" si="25"/>
        <v>3.3232515005457951E-4</v>
      </c>
      <c r="S94" s="52">
        <f t="shared" si="25"/>
        <v>4.0927830243308352E-4</v>
      </c>
      <c r="T94" s="52">
        <f t="shared" si="25"/>
        <v>3.3554729136807534E-4</v>
      </c>
      <c r="U94" s="52">
        <f t="shared" ref="U94:AB94" si="26">U93/U92</f>
        <v>7.9768257672191314E-4</v>
      </c>
      <c r="V94" s="52">
        <f t="shared" si="26"/>
        <v>3.1155020798679105E-4</v>
      </c>
      <c r="W94" s="52">
        <f t="shared" si="26"/>
        <v>2.6858385250867344E-3</v>
      </c>
      <c r="X94" s="52">
        <f t="shared" si="26"/>
        <v>2.1715819642436364E-3</v>
      </c>
      <c r="Y94" s="52">
        <f t="shared" si="26"/>
        <v>5.641810153088349E-4</v>
      </c>
      <c r="Z94" s="52">
        <f>Z93/Z92</f>
        <v>3.6385214132791325E-4</v>
      </c>
      <c r="AA94" s="52">
        <f>AA93/AA92</f>
        <v>4.1339780481120729E-4</v>
      </c>
      <c r="AB94" s="52">
        <f t="shared" si="26"/>
        <v>5.5390639485126394E-4</v>
      </c>
      <c r="AC94" s="52">
        <f>AC93/AC92</f>
        <v>1.29747974623278E-3</v>
      </c>
      <c r="AD94" s="52">
        <f>AD93/AD92</f>
        <v>3.2347953586473392E-3</v>
      </c>
      <c r="AE94" s="52">
        <f>AE93/AE92</f>
        <v>2.4285148048827313E-3</v>
      </c>
      <c r="AF94" s="52">
        <f>AF93/AF92</f>
        <v>5.8371037746475388E-4</v>
      </c>
      <c r="AG94" s="52">
        <f t="shared" ref="AG94:BH94" si="27">AG93/AG92</f>
        <v>2.1985899606498846E-4</v>
      </c>
      <c r="AH94" s="52">
        <f t="shared" si="27"/>
        <v>4.7997367886277202E-5</v>
      </c>
      <c r="AI94" s="52">
        <f t="shared" si="27"/>
        <v>4.0255841354825822E-5</v>
      </c>
      <c r="AJ94" s="52">
        <f t="shared" si="27"/>
        <v>5.6087203408429801E-4</v>
      </c>
      <c r="AK94" s="52">
        <f t="shared" si="27"/>
        <v>3.9791320073172677E-4</v>
      </c>
      <c r="AL94" s="173">
        <f t="shared" si="27"/>
        <v>3.3249738047028832E-4</v>
      </c>
      <c r="AM94" s="173">
        <f t="shared" si="27"/>
        <v>1.1058726988403239E-3</v>
      </c>
      <c r="AN94" s="173">
        <f t="shared" si="27"/>
        <v>6.9208947153085311E-4</v>
      </c>
      <c r="AO94" s="173">
        <f t="shared" si="27"/>
        <v>4.4784519497329575E-4</v>
      </c>
      <c r="AP94" s="173">
        <f t="shared" si="27"/>
        <v>1.2216430917683884E-3</v>
      </c>
      <c r="AQ94" s="173">
        <f t="shared" si="27"/>
        <v>9.9054541479943158E-4</v>
      </c>
      <c r="AR94" s="173">
        <f t="shared" si="27"/>
        <v>0</v>
      </c>
      <c r="AS94" s="173">
        <f t="shared" si="27"/>
        <v>0</v>
      </c>
      <c r="AT94" s="173">
        <f t="shared" si="27"/>
        <v>2.5445459140405424E-4</v>
      </c>
      <c r="AU94" s="173">
        <f t="shared" si="27"/>
        <v>3.7430708628669545E-4</v>
      </c>
      <c r="AV94" s="173">
        <f t="shared" si="27"/>
        <v>1.4383633417364033E-4</v>
      </c>
      <c r="AW94" s="173">
        <f t="shared" si="27"/>
        <v>7.257874289585152E-5</v>
      </c>
      <c r="AX94" s="173">
        <f t="shared" si="27"/>
        <v>1.2080592045654973E-4</v>
      </c>
      <c r="AY94" s="173">
        <f t="shared" si="27"/>
        <v>6.0928337769896779E-5</v>
      </c>
      <c r="AZ94" s="173">
        <f t="shared" si="27"/>
        <v>8.2358304847584608E-5</v>
      </c>
      <c r="BA94" s="173">
        <f t="shared" si="27"/>
        <v>2.8153094004021269E-5</v>
      </c>
      <c r="BB94" s="173">
        <f t="shared" si="27"/>
        <v>3.6179295320003192E-4</v>
      </c>
      <c r="BC94" s="173">
        <f t="shared" si="27"/>
        <v>1.7619495547412006E-4</v>
      </c>
      <c r="BD94" s="173">
        <f t="shared" si="27"/>
        <v>1.1303984820509051E-4</v>
      </c>
      <c r="BE94" s="173">
        <f t="shared" si="27"/>
        <v>5.4223457975625718E-5</v>
      </c>
      <c r="BF94" s="173">
        <f t="shared" si="27"/>
        <v>4.98751308088658E-5</v>
      </c>
      <c r="BG94" s="173">
        <f t="shared" si="27"/>
        <v>1.5060133859489788E-5</v>
      </c>
      <c r="BH94" s="173">
        <f t="shared" si="27"/>
        <v>1.9126207988034919E-5</v>
      </c>
      <c r="BI94" s="173">
        <f>BI93/BI92</f>
        <v>2.9554134033977004E-5</v>
      </c>
      <c r="BJ94" s="173">
        <f>BJ93/BJ92</f>
        <v>1.7072778678483176E-5</v>
      </c>
      <c r="BK94" s="167">
        <f>BK93/BK92</f>
        <v>3.5217598121213506E-5</v>
      </c>
      <c r="BL94" s="167">
        <v>6.6899514935814894E-6</v>
      </c>
      <c r="BM94" s="167">
        <f t="shared" ref="BM94:BW94" si="28">BM93/BM92</f>
        <v>1.8807659367983994E-6</v>
      </c>
      <c r="BN94" s="167">
        <f t="shared" si="28"/>
        <v>4.521386967747978E-5</v>
      </c>
      <c r="BO94" s="167">
        <f t="shared" si="28"/>
        <v>2.7292761696368443E-5</v>
      </c>
      <c r="BP94" s="167">
        <f t="shared" si="28"/>
        <v>2.024533762738937E-4</v>
      </c>
      <c r="BQ94" s="167">
        <f t="shared" si="28"/>
        <v>3.6463720241574497E-5</v>
      </c>
      <c r="BR94" s="167">
        <f t="shared" si="28"/>
        <v>1.7327704013693254E-5</v>
      </c>
      <c r="BS94" s="167">
        <f t="shared" si="28"/>
        <v>2.4704644395944424E-6</v>
      </c>
      <c r="BT94" s="167">
        <f t="shared" si="28"/>
        <v>1.6011917136193898E-6</v>
      </c>
      <c r="BU94" s="167">
        <f t="shared" si="28"/>
        <v>1.5484769823924089E-5</v>
      </c>
      <c r="BV94" s="167">
        <f t="shared" si="28"/>
        <v>1.3045857266461635E-4</v>
      </c>
      <c r="BW94" s="236">
        <f t="shared" si="28"/>
        <v>7.9123731806540472E-4</v>
      </c>
      <c r="BX94" s="167">
        <f t="shared" ref="BX94:DB94" si="29">BX93/BX92</f>
        <v>8.9444666331359049E-4</v>
      </c>
      <c r="BY94" s="167">
        <f t="shared" si="29"/>
        <v>0</v>
      </c>
      <c r="BZ94" s="167" t="e">
        <f t="shared" si="29"/>
        <v>#DIV/0!</v>
      </c>
      <c r="CA94" s="167" t="e">
        <f t="shared" si="29"/>
        <v>#DIV/0!</v>
      </c>
      <c r="CB94" s="167" t="e">
        <f t="shared" ref="CB94:CD94" si="30">CB93/CB92</f>
        <v>#DIV/0!</v>
      </c>
      <c r="CC94" s="167" t="e">
        <f t="shared" si="30"/>
        <v>#DIV/0!</v>
      </c>
      <c r="CD94" s="167" t="e">
        <f t="shared" si="30"/>
        <v>#DIV/0!</v>
      </c>
      <c r="CE94" s="167" t="e">
        <v>#DIV/0!</v>
      </c>
      <c r="CF94" s="167" t="e">
        <v>#DIV/0!</v>
      </c>
      <c r="CG94" s="167" t="e">
        <v>#DIV/0!</v>
      </c>
      <c r="CH94" s="167" t="e">
        <v>#DIV/0!</v>
      </c>
      <c r="CI94" s="167" t="e">
        <v>#DIV/0!</v>
      </c>
      <c r="CJ94" s="167" t="e">
        <v>#DIV/0!</v>
      </c>
      <c r="CK94" s="167" t="e">
        <v>#DIV/0!</v>
      </c>
      <c r="CL94" s="167" t="e">
        <v>#DIV/0!</v>
      </c>
      <c r="CM94" s="167" t="e">
        <v>#DIV/0!</v>
      </c>
      <c r="CN94" s="167" t="e">
        <v>#DIV/0!</v>
      </c>
      <c r="CO94" s="167" t="e">
        <v>#DIV/0!</v>
      </c>
      <c r="CP94" s="167" t="e">
        <v>#DIV/0!</v>
      </c>
      <c r="CQ94" s="167" t="e">
        <v>#DIV/0!</v>
      </c>
      <c r="CR94" s="167" t="e">
        <v>#DIV/0!</v>
      </c>
      <c r="CS94" s="167" t="e">
        <v>#DIV/0!</v>
      </c>
      <c r="CT94" s="167" t="e">
        <v>#DIV/0!</v>
      </c>
      <c r="CU94" s="167" t="e">
        <v>#DIV/0!</v>
      </c>
      <c r="CV94" s="167" t="e">
        <v>#DIV/0!</v>
      </c>
      <c r="CW94" s="167" t="e">
        <v>#DIV/0!</v>
      </c>
      <c r="CX94" s="167" t="e">
        <v>#DIV/0!</v>
      </c>
      <c r="CY94" s="167" t="e">
        <v>#DIV/0!</v>
      </c>
      <c r="CZ94" s="167" t="e">
        <v>#DIV/0!</v>
      </c>
      <c r="DA94" s="53" t="e">
        <f t="shared" si="29"/>
        <v>#DIV/0!</v>
      </c>
      <c r="DB94" s="61" t="e">
        <f t="shared" si="29"/>
        <v>#DIV/0!</v>
      </c>
      <c r="DC94" s="61" t="e">
        <f t="shared" ref="DC94:EF94" si="31">DC93/DC92</f>
        <v>#DIV/0!</v>
      </c>
      <c r="DD94" s="61" t="e">
        <f t="shared" si="31"/>
        <v>#DIV/0!</v>
      </c>
      <c r="DE94" s="61" t="e">
        <f t="shared" si="31"/>
        <v>#DIV/0!</v>
      </c>
      <c r="DF94" s="61" t="e">
        <f t="shared" si="31"/>
        <v>#DIV/0!</v>
      </c>
      <c r="DG94" s="61" t="e">
        <f t="shared" si="31"/>
        <v>#DIV/0!</v>
      </c>
      <c r="DH94" s="61" t="e">
        <f t="shared" si="31"/>
        <v>#DIV/0!</v>
      </c>
      <c r="DI94" s="61" t="e">
        <f t="shared" si="31"/>
        <v>#DIV/0!</v>
      </c>
      <c r="DJ94" s="61" t="e">
        <f t="shared" si="31"/>
        <v>#DIV/0!</v>
      </c>
      <c r="DK94" s="61" t="e">
        <f t="shared" si="31"/>
        <v>#DIV/0!</v>
      </c>
      <c r="DL94" s="61" t="e">
        <f t="shared" si="31"/>
        <v>#DIV/0!</v>
      </c>
      <c r="DM94" s="61" t="e">
        <f t="shared" si="31"/>
        <v>#DIV/0!</v>
      </c>
      <c r="DN94" s="61" t="e">
        <f t="shared" si="31"/>
        <v>#DIV/0!</v>
      </c>
      <c r="DO94" s="61" t="e">
        <f t="shared" si="31"/>
        <v>#DIV/0!</v>
      </c>
      <c r="DP94" s="61" t="e">
        <f t="shared" si="31"/>
        <v>#DIV/0!</v>
      </c>
      <c r="DQ94" s="61" t="e">
        <f t="shared" si="31"/>
        <v>#DIV/0!</v>
      </c>
      <c r="DR94" s="61" t="e">
        <f t="shared" si="31"/>
        <v>#DIV/0!</v>
      </c>
      <c r="DS94" s="61" t="e">
        <f t="shared" si="31"/>
        <v>#DIV/0!</v>
      </c>
      <c r="DT94" s="61" t="e">
        <f t="shared" si="31"/>
        <v>#DIV/0!</v>
      </c>
      <c r="DU94" s="61" t="e">
        <f t="shared" si="31"/>
        <v>#DIV/0!</v>
      </c>
      <c r="DV94" s="61" t="e">
        <f t="shared" si="31"/>
        <v>#DIV/0!</v>
      </c>
      <c r="DW94" s="61" t="e">
        <f t="shared" si="31"/>
        <v>#DIV/0!</v>
      </c>
      <c r="DX94" s="61" t="e">
        <f t="shared" si="31"/>
        <v>#DIV/0!</v>
      </c>
      <c r="DY94" s="61" t="e">
        <f t="shared" si="31"/>
        <v>#DIV/0!</v>
      </c>
      <c r="DZ94" s="61" t="e">
        <f t="shared" si="31"/>
        <v>#DIV/0!</v>
      </c>
      <c r="EA94" s="61" t="e">
        <f t="shared" si="31"/>
        <v>#DIV/0!</v>
      </c>
      <c r="EB94" s="61" t="e">
        <f t="shared" si="31"/>
        <v>#DIV/0!</v>
      </c>
      <c r="EC94" s="61" t="e">
        <f t="shared" si="31"/>
        <v>#DIV/0!</v>
      </c>
      <c r="ED94" s="61" t="e">
        <f t="shared" si="31"/>
        <v>#DIV/0!</v>
      </c>
      <c r="EE94" s="61" t="e">
        <f t="shared" si="31"/>
        <v>#DIV/0!</v>
      </c>
      <c r="EF94" s="61" t="e">
        <f t="shared" si="31"/>
        <v>#DIV/0!</v>
      </c>
      <c r="EG94" s="62"/>
      <c r="EH94" s="63"/>
      <c r="EI94" s="63"/>
    </row>
    <row r="95" spans="1:139" s="79" customFormat="1" ht="21" customHeight="1">
      <c r="A95" s="76" t="s">
        <v>58</v>
      </c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8"/>
      <c r="DC95" s="78"/>
      <c r="DD95" s="78"/>
      <c r="DE95" s="78"/>
      <c r="DF95" s="78"/>
      <c r="DG95" s="78"/>
      <c r="DH95" s="78"/>
      <c r="DI95" s="78"/>
      <c r="DJ95" s="78"/>
      <c r="DK95" s="78"/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</row>
    <row r="96" spans="1:139" s="28" customFormat="1" ht="26.25" customHeight="1">
      <c r="A96" s="179" t="s">
        <v>214</v>
      </c>
      <c r="B96" s="179"/>
      <c r="C96" s="179"/>
      <c r="D96" s="179"/>
      <c r="E96" s="179"/>
      <c r="F96" s="179"/>
      <c r="G96" s="179"/>
      <c r="H96" s="179"/>
      <c r="I96" s="179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  <c r="AA96" s="179"/>
      <c r="AB96" s="179"/>
      <c r="AC96" s="179"/>
      <c r="AD96" s="179"/>
      <c r="AE96" s="179"/>
      <c r="AF96" s="179"/>
      <c r="AG96" s="179"/>
      <c r="AH96" s="179"/>
      <c r="AI96" s="179"/>
      <c r="AJ96" s="179"/>
      <c r="AK96" s="179"/>
      <c r="AL96" s="180">
        <v>2E-3</v>
      </c>
      <c r="AM96" s="180">
        <v>2E-3</v>
      </c>
      <c r="AN96" s="180">
        <v>2E-3</v>
      </c>
      <c r="AO96" s="180">
        <v>2E-3</v>
      </c>
      <c r="AP96" s="180">
        <v>2E-3</v>
      </c>
      <c r="AQ96" s="180">
        <v>2E-3</v>
      </c>
      <c r="AR96" s="180">
        <v>2E-3</v>
      </c>
      <c r="AS96" s="180">
        <v>2E-3</v>
      </c>
      <c r="AT96" s="180">
        <v>2E-3</v>
      </c>
      <c r="AU96" s="180">
        <v>2E-3</v>
      </c>
      <c r="AV96" s="180">
        <v>2E-3</v>
      </c>
      <c r="AW96" s="180">
        <v>2E-3</v>
      </c>
      <c r="AX96" s="180">
        <v>5.0000000000000001E-3</v>
      </c>
      <c r="AY96" s="180">
        <v>5.0000000000000001E-3</v>
      </c>
      <c r="AZ96" s="180">
        <v>5.0000000000000001E-3</v>
      </c>
      <c r="BA96" s="180">
        <v>5.0000000000000001E-3</v>
      </c>
      <c r="BB96" s="180">
        <v>5.0000000000000001E-3</v>
      </c>
      <c r="BC96" s="180">
        <v>5.0000000000000001E-3</v>
      </c>
      <c r="BD96" s="180">
        <v>5.0000000000000001E-3</v>
      </c>
      <c r="BE96" s="180">
        <v>5.0000000000000001E-3</v>
      </c>
      <c r="BF96" s="180">
        <v>5.0000000000000001E-3</v>
      </c>
      <c r="BG96" s="180">
        <v>5.0000000000000001E-3</v>
      </c>
      <c r="BH96" s="180">
        <v>5.0000000000000001E-3</v>
      </c>
      <c r="BI96" s="180">
        <v>5.0000000000000001E-3</v>
      </c>
      <c r="BJ96" s="180">
        <v>2E-3</v>
      </c>
      <c r="BK96" s="180">
        <v>2E-3</v>
      </c>
      <c r="BL96" s="180">
        <v>2E-3</v>
      </c>
      <c r="BM96" s="180">
        <v>2E-3</v>
      </c>
      <c r="BN96" s="180">
        <v>2E-3</v>
      </c>
      <c r="BO96" s="180">
        <v>2E-3</v>
      </c>
      <c r="BP96" s="180">
        <v>2E-3</v>
      </c>
      <c r="BQ96" s="180">
        <v>2E-3</v>
      </c>
      <c r="BR96" s="180">
        <v>2E-3</v>
      </c>
      <c r="BS96" s="180">
        <v>2E-3</v>
      </c>
      <c r="BT96" s="180">
        <v>2E-3</v>
      </c>
      <c r="BU96" s="180">
        <v>2E-3</v>
      </c>
      <c r="BV96" s="180">
        <v>2E-3</v>
      </c>
      <c r="BW96" s="180">
        <v>2E-3</v>
      </c>
      <c r="BX96" s="180">
        <v>2E-3</v>
      </c>
      <c r="BY96" s="180">
        <v>5.0000000000000001E-4</v>
      </c>
      <c r="BZ96" s="180">
        <v>5.0000000000000001E-4</v>
      </c>
      <c r="CA96" s="180">
        <v>5.0000000000000001E-4</v>
      </c>
      <c r="CB96" s="180">
        <v>5.0000000000000001E-4</v>
      </c>
      <c r="CC96" s="180">
        <v>5.0000000000000001E-4</v>
      </c>
      <c r="CD96" s="180">
        <v>5.0000000000000001E-4</v>
      </c>
      <c r="CE96" s="180">
        <v>5.0000000000000001E-4</v>
      </c>
      <c r="CF96" s="180">
        <v>5.0000000000000001E-4</v>
      </c>
      <c r="CG96" s="180">
        <v>5.0000000000000001E-4</v>
      </c>
      <c r="CH96" s="180">
        <v>5.0000000000000001E-4</v>
      </c>
      <c r="CI96" s="180">
        <v>5.0000000000000001E-4</v>
      </c>
      <c r="CJ96" s="180">
        <v>5.0000000000000001E-4</v>
      </c>
      <c r="CK96" s="180">
        <v>5.0000000000000001E-4</v>
      </c>
      <c r="CL96" s="180">
        <v>5.0000000000000001E-4</v>
      </c>
      <c r="CM96" s="180">
        <v>5.0000000000000001E-4</v>
      </c>
      <c r="CN96" s="180">
        <v>5.0000000000000001E-4</v>
      </c>
      <c r="CO96" s="180">
        <v>5.0000000000000001E-4</v>
      </c>
      <c r="CP96" s="180">
        <v>5.0000000000000001E-4</v>
      </c>
      <c r="CQ96" s="180">
        <v>5.0000000000000001E-4</v>
      </c>
      <c r="CR96" s="180">
        <v>5.0000000000000001E-4</v>
      </c>
      <c r="CS96" s="180">
        <v>5.0000000000000001E-4</v>
      </c>
      <c r="CT96" s="180">
        <v>5.0000000000000001E-4</v>
      </c>
      <c r="CU96" s="180">
        <v>5.0000000000000001E-4</v>
      </c>
      <c r="CV96" s="180">
        <v>5.0000000000000001E-4</v>
      </c>
      <c r="CW96" s="180">
        <v>5.0000000000000001E-4</v>
      </c>
      <c r="CX96" s="180">
        <v>5.0000000000000001E-4</v>
      </c>
      <c r="CY96" s="180">
        <v>5.0000000000000001E-4</v>
      </c>
      <c r="CZ96" s="180">
        <v>5.0000000000000001E-4</v>
      </c>
      <c r="DA96" s="180">
        <v>5.0000000000000001E-4</v>
      </c>
      <c r="DB96" s="180">
        <v>5.0000000000000001E-4</v>
      </c>
      <c r="DC96" s="180">
        <v>5.0000000000000001E-4</v>
      </c>
      <c r="DD96" s="180">
        <v>5.0000000000000001E-4</v>
      </c>
      <c r="DE96" s="180">
        <v>5.0000000000000001E-4</v>
      </c>
      <c r="DF96" s="180">
        <v>5.0000000000000001E-4</v>
      </c>
      <c r="DG96" s="180">
        <v>5.0000000000000001E-4</v>
      </c>
      <c r="DH96" s="180">
        <v>5.0000000000000001E-4</v>
      </c>
      <c r="DI96" s="180">
        <v>5.0000000000000001E-4</v>
      </c>
      <c r="DJ96" s="180">
        <v>5.0000000000000001E-4</v>
      </c>
      <c r="DK96" s="180">
        <v>5.0000000000000001E-4</v>
      </c>
      <c r="DL96" s="180">
        <v>5.0000000000000001E-4</v>
      </c>
      <c r="DM96" s="180">
        <v>5.0000000000000001E-4</v>
      </c>
      <c r="DN96" s="180">
        <v>5.0000000000000001E-4</v>
      </c>
      <c r="DO96" s="180">
        <v>5.0000000000000001E-4</v>
      </c>
      <c r="DP96" s="180">
        <v>5.0000000000000001E-4</v>
      </c>
      <c r="DQ96" s="180">
        <v>5.0000000000000001E-4</v>
      </c>
      <c r="DR96" s="180">
        <v>5.0000000000000001E-4</v>
      </c>
      <c r="DS96" s="180">
        <v>5.0000000000000001E-4</v>
      </c>
      <c r="DT96" s="180">
        <v>5.0000000000000001E-4</v>
      </c>
      <c r="DU96" s="180">
        <v>5.0000000000000001E-4</v>
      </c>
      <c r="DV96" s="180">
        <v>5.0000000000000001E-4</v>
      </c>
      <c r="DW96" s="180">
        <v>5.0000000000000001E-4</v>
      </c>
      <c r="DX96" s="180">
        <v>5.0000000000000001E-4</v>
      </c>
      <c r="DY96" s="180">
        <v>5.0000000000000001E-4</v>
      </c>
      <c r="DZ96" s="180">
        <v>5.0000000000000001E-4</v>
      </c>
      <c r="EA96" s="180">
        <v>5.0000000000000001E-4</v>
      </c>
      <c r="EB96" s="180">
        <v>5.0000000000000001E-4</v>
      </c>
      <c r="EC96" s="180">
        <v>5.0000000000000001E-4</v>
      </c>
      <c r="ED96" s="180">
        <v>5.0000000000000001E-4</v>
      </c>
      <c r="EE96" s="180">
        <v>5.0000000000000001E-4</v>
      </c>
      <c r="EF96" s="180">
        <v>5.0000000000000001E-4</v>
      </c>
    </row>
    <row r="97" spans="1:136">
      <c r="A97" s="247"/>
      <c r="B97" s="247"/>
      <c r="C97" s="247"/>
      <c r="D97" s="247"/>
      <c r="E97" s="247"/>
      <c r="F97" s="247"/>
      <c r="G97" s="247"/>
      <c r="H97" s="247"/>
      <c r="I97" s="247"/>
      <c r="J97" s="247"/>
      <c r="K97" s="247"/>
      <c r="L97" s="247"/>
      <c r="M97" s="247"/>
      <c r="N97" s="247"/>
      <c r="O97" s="247"/>
      <c r="P97" s="247"/>
      <c r="Q97" s="247"/>
      <c r="R97" s="247"/>
      <c r="S97" s="247"/>
      <c r="T97" s="247"/>
      <c r="U97" s="247"/>
      <c r="V97" s="247"/>
      <c r="W97" s="247"/>
      <c r="X97" s="247"/>
      <c r="Y97" s="247"/>
      <c r="Z97" s="247"/>
      <c r="AA97" s="247"/>
      <c r="AB97" s="247"/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47"/>
      <c r="AS97" s="247"/>
      <c r="AT97" s="247"/>
      <c r="AU97" s="247"/>
      <c r="AV97" s="247"/>
      <c r="AW97" s="247"/>
      <c r="AX97" s="247"/>
      <c r="AY97" s="247"/>
      <c r="AZ97" s="247"/>
      <c r="BA97" s="247"/>
      <c r="BB97" s="247"/>
      <c r="BC97" s="247"/>
      <c r="BD97" s="247"/>
      <c r="BE97" s="247"/>
      <c r="BF97" s="247"/>
      <c r="BG97" s="247"/>
      <c r="BH97" s="247"/>
      <c r="BI97" s="247"/>
      <c r="BJ97" s="247"/>
      <c r="BK97" s="247"/>
      <c r="BL97" s="247"/>
      <c r="BM97" s="247"/>
      <c r="BN97" s="247"/>
      <c r="BO97" s="247"/>
      <c r="BP97" s="247"/>
      <c r="BQ97" s="247"/>
      <c r="BR97" s="247"/>
      <c r="BS97" s="247"/>
      <c r="BT97" s="247"/>
      <c r="BU97" s="247"/>
      <c r="BV97" s="247"/>
      <c r="BW97" s="247"/>
      <c r="BX97" s="247"/>
      <c r="BY97" s="247"/>
      <c r="BZ97" s="247"/>
      <c r="CA97" s="247"/>
      <c r="CB97" s="247"/>
      <c r="CC97" s="247"/>
      <c r="CD97" s="247"/>
      <c r="CE97" s="247"/>
      <c r="CF97" s="247"/>
      <c r="CG97" s="247"/>
      <c r="CH97" s="247"/>
      <c r="CI97" s="247"/>
      <c r="CJ97" s="247"/>
      <c r="CK97" s="247"/>
      <c r="CL97" s="247"/>
      <c r="CM97" s="247"/>
      <c r="CN97" s="247"/>
      <c r="CO97" s="247"/>
      <c r="CP97" s="247"/>
      <c r="CQ97" s="247"/>
      <c r="CR97" s="247"/>
      <c r="CS97" s="247"/>
      <c r="CT97" s="247"/>
      <c r="CU97" s="247"/>
      <c r="CV97" s="247"/>
      <c r="CW97" s="247"/>
      <c r="CX97" s="247"/>
      <c r="CY97" s="247"/>
      <c r="CZ97" s="247"/>
      <c r="DA97" s="247"/>
      <c r="DB97" s="247"/>
      <c r="DC97" s="247"/>
      <c r="DD97" s="247"/>
      <c r="DE97" s="247"/>
      <c r="DF97" s="247"/>
      <c r="DG97" s="247"/>
      <c r="DH97" s="247"/>
      <c r="DI97" s="247"/>
      <c r="DJ97" s="247"/>
      <c r="DK97" s="247"/>
      <c r="DL97" s="247"/>
      <c r="DM97" s="247"/>
      <c r="DN97" s="247"/>
      <c r="DO97" s="247"/>
      <c r="DP97" s="247"/>
      <c r="DQ97" s="247"/>
      <c r="DR97" s="247"/>
      <c r="DS97" s="247"/>
      <c r="DT97" s="247"/>
      <c r="DU97" s="247"/>
      <c r="DV97" s="247"/>
      <c r="DW97" s="247"/>
      <c r="DX97" s="247"/>
      <c r="DY97" s="247"/>
      <c r="DZ97" s="247"/>
      <c r="EA97" s="247"/>
      <c r="EB97" s="247"/>
      <c r="EC97" s="247"/>
      <c r="ED97" s="247"/>
      <c r="EE97" s="247"/>
      <c r="EF97" s="247"/>
    </row>
    <row r="98" spans="1:136" ht="15" customHeight="1"/>
    <row r="99" spans="1:136" ht="15" customHeight="1"/>
    <row r="100" spans="1:136" ht="15" customHeight="1"/>
    <row r="101" spans="1:136" ht="15" customHeight="1"/>
    <row r="102" spans="1:136" ht="15" customHeight="1"/>
    <row r="103" spans="1:136" ht="15" customHeight="1"/>
    <row r="104" spans="1:136" ht="15" customHeight="1"/>
    <row r="105" spans="1:136" ht="15" customHeight="1"/>
    <row r="106" spans="1:136" ht="15" customHeight="1"/>
    <row r="107" spans="1:136" ht="15" customHeight="1"/>
    <row r="108" spans="1:136" ht="15" customHeight="1"/>
    <row r="109" spans="1:136" ht="15" customHeight="1"/>
    <row r="110" spans="1:136" ht="15" customHeight="1"/>
    <row r="111" spans="1:136" ht="15" customHeight="1"/>
    <row r="112" spans="1:136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spans="1:139" ht="15" customHeight="1"/>
    <row r="130" spans="1:139" ht="15" customHeight="1"/>
    <row r="131" spans="1:139" ht="15" customHeight="1">
      <c r="A131" s="73" t="s">
        <v>86</v>
      </c>
    </row>
    <row r="132" spans="1:139" ht="22.5" customHeight="1">
      <c r="A132" s="73" t="s">
        <v>86</v>
      </c>
    </row>
    <row r="133" spans="1:139">
      <c r="A133" s="71" t="s">
        <v>87</v>
      </c>
    </row>
    <row r="134" spans="1:139" s="46" customFormat="1" ht="28.5" customHeight="1">
      <c r="A134" s="42" t="s">
        <v>0</v>
      </c>
      <c r="B134" s="59" t="s">
        <v>88</v>
      </c>
      <c r="C134" s="59" t="s">
        <v>89</v>
      </c>
      <c r="D134" s="59" t="s">
        <v>90</v>
      </c>
      <c r="E134" s="59" t="s">
        <v>91</v>
      </c>
      <c r="F134" s="59" t="s">
        <v>106</v>
      </c>
      <c r="G134" s="59" t="s">
        <v>93</v>
      </c>
      <c r="H134" s="59" t="s">
        <v>94</v>
      </c>
      <c r="I134" s="59" t="s">
        <v>95</v>
      </c>
      <c r="J134" s="59" t="s">
        <v>96</v>
      </c>
      <c r="K134" s="59" t="s">
        <v>97</v>
      </c>
      <c r="L134" s="59" t="s">
        <v>98</v>
      </c>
      <c r="M134" s="59" t="s">
        <v>99</v>
      </c>
      <c r="N134" s="59" t="s">
        <v>12</v>
      </c>
      <c r="O134" s="59" t="s">
        <v>20</v>
      </c>
      <c r="P134" s="59" t="s">
        <v>21</v>
      </c>
      <c r="Q134" s="59" t="s">
        <v>22</v>
      </c>
      <c r="R134" s="59" t="s">
        <v>23</v>
      </c>
      <c r="S134" s="43" t="s">
        <v>24</v>
      </c>
      <c r="T134" s="43" t="s">
        <v>25</v>
      </c>
      <c r="U134" s="43" t="s">
        <v>26</v>
      </c>
      <c r="V134" s="43" t="s">
        <v>27</v>
      </c>
      <c r="W134" s="43" t="s">
        <v>28</v>
      </c>
      <c r="X134" s="43" t="s">
        <v>29</v>
      </c>
      <c r="Y134" s="43" t="s">
        <v>30</v>
      </c>
      <c r="Z134" s="43" t="s">
        <v>11</v>
      </c>
      <c r="AA134" s="43" t="s">
        <v>13</v>
      </c>
      <c r="AB134" s="43" t="s">
        <v>14</v>
      </c>
      <c r="AC134" s="43" t="s">
        <v>15</v>
      </c>
      <c r="AD134" s="43" t="s">
        <v>16</v>
      </c>
      <c r="AE134" s="43" t="s">
        <v>17</v>
      </c>
      <c r="AF134" s="43" t="s">
        <v>18</v>
      </c>
      <c r="AG134" s="43" t="s">
        <v>19</v>
      </c>
      <c r="AH134" s="43" t="s">
        <v>109</v>
      </c>
      <c r="AI134" s="43" t="s">
        <v>111</v>
      </c>
      <c r="AJ134" s="43" t="s">
        <v>117</v>
      </c>
      <c r="AK134" s="43" t="s">
        <v>118</v>
      </c>
      <c r="AL134" s="43" t="s">
        <v>120</v>
      </c>
      <c r="AM134" s="43" t="s">
        <v>123</v>
      </c>
      <c r="AN134" s="43" t="s">
        <v>130</v>
      </c>
      <c r="AO134" s="43" t="s">
        <v>134</v>
      </c>
      <c r="AP134" s="43" t="s">
        <v>142</v>
      </c>
      <c r="AQ134" s="43" t="s">
        <v>143</v>
      </c>
      <c r="AR134" s="43" t="s">
        <v>148</v>
      </c>
      <c r="AS134" s="43" t="s">
        <v>153</v>
      </c>
      <c r="AT134" s="43" t="s">
        <v>154</v>
      </c>
      <c r="AU134" s="43" t="s">
        <v>156</v>
      </c>
      <c r="AV134" s="43" t="s">
        <v>157</v>
      </c>
      <c r="AW134" s="43" t="s">
        <v>159</v>
      </c>
      <c r="AX134" s="43" t="s">
        <v>163</v>
      </c>
      <c r="AY134" s="43" t="s">
        <v>166</v>
      </c>
      <c r="AZ134" s="43" t="s">
        <v>169</v>
      </c>
      <c r="BA134" s="43" t="s">
        <v>177</v>
      </c>
      <c r="BB134" s="43" t="s">
        <v>182</v>
      </c>
      <c r="BC134" s="43" t="s">
        <v>186</v>
      </c>
      <c r="BD134" s="43" t="s">
        <v>189</v>
      </c>
      <c r="BE134" s="43" t="s">
        <v>190</v>
      </c>
      <c r="BF134" s="43" t="s">
        <v>195</v>
      </c>
      <c r="BG134" s="43" t="s">
        <v>197</v>
      </c>
      <c r="BH134" s="168" t="s">
        <v>199</v>
      </c>
      <c r="BI134" s="168" t="s">
        <v>204</v>
      </c>
      <c r="BJ134" s="168" t="s">
        <v>209</v>
      </c>
      <c r="BK134" s="168" t="str">
        <f>BK91</f>
        <v>Feb'21</v>
      </c>
      <c r="BL134" s="168" t="str">
        <f>BL91</f>
        <v>Mar'21</v>
      </c>
      <c r="BM134" s="168" t="str">
        <f>BM91</f>
        <v>Apr'21</v>
      </c>
      <c r="BN134" s="168" t="str">
        <f>BN91</f>
        <v>May'21</v>
      </c>
      <c r="BO134" s="168" t="str">
        <f>BO91</f>
        <v>Jun'21</v>
      </c>
      <c r="BP134" s="168" t="str">
        <f t="shared" ref="BP134:BW134" si="32">BP91</f>
        <v>Jul'21</v>
      </c>
      <c r="BQ134" s="168" t="str">
        <f t="shared" si="32"/>
        <v>Aug'21</v>
      </c>
      <c r="BR134" s="168" t="str">
        <f t="shared" si="32"/>
        <v>Sep'21</v>
      </c>
      <c r="BS134" s="168" t="str">
        <f t="shared" si="32"/>
        <v>Oct'21</v>
      </c>
      <c r="BT134" s="168" t="str">
        <f t="shared" si="32"/>
        <v>Nov'21</v>
      </c>
      <c r="BU134" s="168" t="str">
        <f t="shared" si="32"/>
        <v>Dec'21</v>
      </c>
      <c r="BV134" s="168" t="str">
        <f t="shared" si="32"/>
        <v>Jan'22</v>
      </c>
      <c r="BW134" s="233" t="str">
        <f t="shared" si="32"/>
        <v>Feb'22</v>
      </c>
      <c r="BX134" s="168" t="str">
        <f t="shared" ref="BX134:CB134" si="33">BX91</f>
        <v>Mar'22</v>
      </c>
      <c r="BY134" s="168" t="str">
        <f t="shared" si="33"/>
        <v>Apr'22</v>
      </c>
      <c r="BZ134" s="168" t="str">
        <f t="shared" si="33"/>
        <v>May'22</v>
      </c>
      <c r="CA134" s="168" t="str">
        <f t="shared" si="33"/>
        <v>Jun'22</v>
      </c>
      <c r="CB134" s="168" t="str">
        <f t="shared" si="33"/>
        <v>Jul'22</v>
      </c>
      <c r="CC134" s="168" t="str">
        <f t="shared" ref="CC134:CD134" si="34">CC91</f>
        <v>Aug'22</v>
      </c>
      <c r="CD134" s="168" t="str">
        <f t="shared" si="34"/>
        <v>Sep'22</v>
      </c>
      <c r="CE134" s="168" t="s">
        <v>264</v>
      </c>
      <c r="CF134" s="168" t="s">
        <v>265</v>
      </c>
      <c r="CG134" s="168" t="s">
        <v>266</v>
      </c>
      <c r="CH134" s="168" t="s">
        <v>267</v>
      </c>
      <c r="CI134" s="168" t="s">
        <v>270</v>
      </c>
      <c r="CJ134" s="168" t="s">
        <v>272</v>
      </c>
      <c r="CK134" s="168" t="s">
        <v>276</v>
      </c>
      <c r="CL134" s="168" t="s">
        <v>277</v>
      </c>
      <c r="CM134" s="168" t="s">
        <v>279</v>
      </c>
      <c r="CN134" s="168" t="s">
        <v>281</v>
      </c>
      <c r="CO134" s="168" t="s">
        <v>282</v>
      </c>
      <c r="CP134" s="168" t="s">
        <v>288</v>
      </c>
      <c r="CQ134" s="168" t="s">
        <v>289</v>
      </c>
      <c r="CR134" s="168" t="s">
        <v>292</v>
      </c>
      <c r="CS134" s="168" t="s">
        <v>294</v>
      </c>
      <c r="CT134" s="168" t="s">
        <v>297</v>
      </c>
      <c r="CU134" s="168" t="s">
        <v>301</v>
      </c>
      <c r="CV134" s="168" t="s">
        <v>303</v>
      </c>
      <c r="CW134" s="168" t="s">
        <v>308</v>
      </c>
      <c r="CX134" s="168" t="s">
        <v>310</v>
      </c>
      <c r="CY134" s="168" t="s">
        <v>311</v>
      </c>
      <c r="CZ134" s="168" t="s">
        <v>313</v>
      </c>
      <c r="DA134" s="44" t="str">
        <f>DA43</f>
        <v>Aug'24</v>
      </c>
      <c r="DB134" s="45">
        <v>1</v>
      </c>
      <c r="DC134" s="45">
        <v>2</v>
      </c>
      <c r="DD134" s="45">
        <v>3</v>
      </c>
      <c r="DE134" s="45">
        <v>4</v>
      </c>
      <c r="DF134" s="45">
        <v>5</v>
      </c>
      <c r="DG134" s="45">
        <v>6</v>
      </c>
      <c r="DH134" s="45">
        <v>7</v>
      </c>
      <c r="DI134" s="45">
        <v>8</v>
      </c>
      <c r="DJ134" s="45">
        <v>9</v>
      </c>
      <c r="DK134" s="45">
        <v>10</v>
      </c>
      <c r="DL134" s="45">
        <v>11</v>
      </c>
      <c r="DM134" s="45">
        <v>12</v>
      </c>
      <c r="DN134" s="45">
        <v>13</v>
      </c>
      <c r="DO134" s="45">
        <v>14</v>
      </c>
      <c r="DP134" s="45">
        <v>15</v>
      </c>
      <c r="DQ134" s="45">
        <v>16</v>
      </c>
      <c r="DR134" s="45">
        <v>17</v>
      </c>
      <c r="DS134" s="45">
        <v>18</v>
      </c>
      <c r="DT134" s="45">
        <v>19</v>
      </c>
      <c r="DU134" s="45">
        <v>20</v>
      </c>
      <c r="DV134" s="45">
        <v>21</v>
      </c>
      <c r="DW134" s="45">
        <v>22</v>
      </c>
      <c r="DX134" s="45">
        <v>23</v>
      </c>
      <c r="DY134" s="45">
        <v>24</v>
      </c>
      <c r="DZ134" s="45">
        <v>25</v>
      </c>
      <c r="EA134" s="45">
        <v>26</v>
      </c>
      <c r="EB134" s="45">
        <v>27</v>
      </c>
      <c r="EC134" s="45">
        <v>28</v>
      </c>
      <c r="ED134" s="45">
        <v>29</v>
      </c>
      <c r="EE134" s="45">
        <v>30</v>
      </c>
      <c r="EF134" s="45">
        <v>31</v>
      </c>
    </row>
    <row r="135" spans="1:139" s="46" customFormat="1" ht="36" customHeight="1">
      <c r="A135" s="47" t="s">
        <v>1</v>
      </c>
      <c r="B135" s="48">
        <v>2761792</v>
      </c>
      <c r="C135" s="48">
        <v>2275247</v>
      </c>
      <c r="D135" s="48">
        <v>2817812</v>
      </c>
      <c r="E135" s="48">
        <f>E44</f>
        <v>2356109</v>
      </c>
      <c r="F135" s="48">
        <f t="shared" ref="F135:T135" si="35">F44</f>
        <v>1843415</v>
      </c>
      <c r="G135" s="48">
        <f t="shared" si="35"/>
        <v>1783271</v>
      </c>
      <c r="H135" s="48">
        <f t="shared" si="35"/>
        <v>1984128</v>
      </c>
      <c r="I135" s="48">
        <f t="shared" si="35"/>
        <v>1830285</v>
      </c>
      <c r="J135" s="48">
        <f t="shared" si="35"/>
        <v>2284997</v>
      </c>
      <c r="K135" s="48">
        <f t="shared" si="35"/>
        <v>2381017</v>
      </c>
      <c r="L135" s="48">
        <f t="shared" si="35"/>
        <v>2133640</v>
      </c>
      <c r="M135" s="48">
        <f t="shared" si="35"/>
        <v>1950576</v>
      </c>
      <c r="N135" s="48">
        <f t="shared" si="35"/>
        <v>1855788</v>
      </c>
      <c r="O135" s="48">
        <f t="shared" si="35"/>
        <v>1768672</v>
      </c>
      <c r="P135" s="48">
        <f t="shared" si="35"/>
        <v>2178549</v>
      </c>
      <c r="Q135" s="48">
        <f t="shared" si="35"/>
        <v>1908237</v>
      </c>
      <c r="R135" s="48">
        <f t="shared" si="35"/>
        <v>2557736</v>
      </c>
      <c r="S135" s="48">
        <f t="shared" si="35"/>
        <v>1908237</v>
      </c>
      <c r="T135" s="48">
        <f t="shared" si="35"/>
        <v>2548076</v>
      </c>
      <c r="U135" s="48">
        <f t="shared" ref="U135:AO135" si="36">U44</f>
        <v>2316711</v>
      </c>
      <c r="V135" s="48">
        <f t="shared" si="36"/>
        <v>2034985</v>
      </c>
      <c r="W135" s="48">
        <f t="shared" si="36"/>
        <v>3111505</v>
      </c>
      <c r="X135" s="48">
        <f t="shared" si="36"/>
        <v>2890059</v>
      </c>
      <c r="Y135" s="48">
        <f t="shared" si="36"/>
        <v>2672901</v>
      </c>
      <c r="Z135" s="48">
        <f t="shared" si="36"/>
        <v>2583467</v>
      </c>
      <c r="AA135" s="48">
        <f t="shared" si="36"/>
        <v>2583468</v>
      </c>
      <c r="AB135" s="48">
        <f t="shared" si="36"/>
        <v>2583469</v>
      </c>
      <c r="AC135" s="48">
        <f t="shared" si="36"/>
        <v>2583470</v>
      </c>
      <c r="AD135" s="48">
        <f t="shared" si="36"/>
        <v>2583471</v>
      </c>
      <c r="AE135" s="48">
        <f t="shared" si="36"/>
        <v>2583472</v>
      </c>
      <c r="AF135" s="48">
        <f t="shared" si="36"/>
        <v>2583473</v>
      </c>
      <c r="AG135" s="48">
        <f t="shared" si="36"/>
        <v>2583474</v>
      </c>
      <c r="AH135" s="48">
        <f t="shared" si="36"/>
        <v>2583475</v>
      </c>
      <c r="AI135" s="48">
        <f t="shared" si="36"/>
        <v>2583476</v>
      </c>
      <c r="AJ135" s="48">
        <f t="shared" si="36"/>
        <v>2583477</v>
      </c>
      <c r="AK135" s="48">
        <f t="shared" si="36"/>
        <v>2583478</v>
      </c>
      <c r="AL135" s="48">
        <f t="shared" si="36"/>
        <v>2583479</v>
      </c>
      <c r="AM135" s="48">
        <f t="shared" si="36"/>
        <v>2583480</v>
      </c>
      <c r="AN135" s="48">
        <f t="shared" si="36"/>
        <v>2583481</v>
      </c>
      <c r="AO135" s="48">
        <f t="shared" si="36"/>
        <v>2583482</v>
      </c>
      <c r="AP135" s="48">
        <v>2748757</v>
      </c>
      <c r="AQ135" s="48">
        <v>2634912</v>
      </c>
      <c r="AR135" s="48">
        <v>2620075</v>
      </c>
      <c r="AS135" s="48">
        <v>2597713</v>
      </c>
      <c r="AT135" s="48">
        <v>2597713</v>
      </c>
      <c r="AU135" s="48">
        <v>2188043</v>
      </c>
      <c r="AV135" s="48">
        <v>2509797</v>
      </c>
      <c r="AW135" s="48">
        <v>2480065</v>
      </c>
      <c r="AX135" s="48">
        <v>2897209</v>
      </c>
      <c r="AY135" s="48">
        <v>2379845</v>
      </c>
      <c r="AZ135" s="48">
        <v>2379845</v>
      </c>
      <c r="BA135" s="48">
        <v>2379845</v>
      </c>
      <c r="BB135" s="48">
        <v>2805472</v>
      </c>
      <c r="BC135" s="48">
        <v>3887739</v>
      </c>
      <c r="BD135" s="48">
        <v>3918972</v>
      </c>
      <c r="BE135" s="48">
        <v>4186380</v>
      </c>
      <c r="BF135" s="48">
        <v>4411016</v>
      </c>
      <c r="BG135" s="48">
        <v>4780834</v>
      </c>
      <c r="BH135" s="74">
        <v>5803555</v>
      </c>
      <c r="BI135" s="74">
        <v>5853665</v>
      </c>
      <c r="BJ135" s="74">
        <v>6208714</v>
      </c>
      <c r="BK135" s="74">
        <v>6218482</v>
      </c>
      <c r="BL135" s="49">
        <v>7025462</v>
      </c>
      <c r="BM135" s="49">
        <v>5848681</v>
      </c>
      <c r="BN135" s="49">
        <v>6812069</v>
      </c>
      <c r="BO135" s="49">
        <v>7218031</v>
      </c>
      <c r="BP135" s="49">
        <v>7695599</v>
      </c>
      <c r="BQ135" s="49">
        <v>6389913</v>
      </c>
      <c r="BR135" s="49">
        <v>6867615</v>
      </c>
      <c r="BS135" s="49">
        <v>6476515</v>
      </c>
      <c r="BT135" s="49">
        <v>7494418</v>
      </c>
      <c r="BU135" s="49">
        <v>4972628</v>
      </c>
      <c r="BV135" s="49">
        <v>5564985</v>
      </c>
      <c r="BW135" s="234">
        <v>5251269</v>
      </c>
      <c r="BX135" s="49">
        <v>4171294</v>
      </c>
      <c r="BY135" s="49">
        <v>176</v>
      </c>
      <c r="BZ135" s="49">
        <v>0</v>
      </c>
      <c r="CA135" s="49">
        <v>0</v>
      </c>
      <c r="CB135" s="49">
        <v>0</v>
      </c>
      <c r="CC135" s="49">
        <v>0</v>
      </c>
      <c r="CD135" s="49">
        <v>0</v>
      </c>
      <c r="CE135" s="49">
        <v>0</v>
      </c>
      <c r="CF135" s="49">
        <v>0</v>
      </c>
      <c r="CG135" s="49">
        <v>0</v>
      </c>
      <c r="CH135" s="49">
        <v>0</v>
      </c>
      <c r="CI135" s="49">
        <v>0</v>
      </c>
      <c r="CJ135" s="49">
        <v>0</v>
      </c>
      <c r="CK135" s="49">
        <v>0</v>
      </c>
      <c r="CL135" s="49">
        <v>0</v>
      </c>
      <c r="CM135" s="49">
        <v>0</v>
      </c>
      <c r="CN135" s="49">
        <v>0</v>
      </c>
      <c r="CO135" s="49">
        <v>0</v>
      </c>
      <c r="CP135" s="49">
        <v>0</v>
      </c>
      <c r="CQ135" s="49">
        <v>0</v>
      </c>
      <c r="CR135" s="49">
        <v>0</v>
      </c>
      <c r="CS135" s="49">
        <v>0</v>
      </c>
      <c r="CT135" s="49">
        <v>0</v>
      </c>
      <c r="CU135" s="49">
        <v>0</v>
      </c>
      <c r="CV135" s="49">
        <v>0</v>
      </c>
      <c r="CW135" s="49">
        <v>0</v>
      </c>
      <c r="CX135" s="49">
        <v>0</v>
      </c>
      <c r="CY135" s="49">
        <v>0</v>
      </c>
      <c r="CZ135" s="49">
        <v>0</v>
      </c>
      <c r="DA135" s="50">
        <f>SUM(DB135:EE135)</f>
        <v>0</v>
      </c>
      <c r="DB135" s="60">
        <f>DB44</f>
        <v>0</v>
      </c>
      <c r="DC135" s="60">
        <f t="shared" ref="DC135:EF135" si="37">DC44</f>
        <v>0</v>
      </c>
      <c r="DD135" s="60">
        <f t="shared" si="37"/>
        <v>0</v>
      </c>
      <c r="DE135" s="60">
        <f t="shared" si="37"/>
        <v>0</v>
      </c>
      <c r="DF135" s="60">
        <f t="shared" si="37"/>
        <v>0</v>
      </c>
      <c r="DG135" s="60">
        <f t="shared" si="37"/>
        <v>0</v>
      </c>
      <c r="DH135" s="60">
        <f t="shared" si="37"/>
        <v>0</v>
      </c>
      <c r="DI135" s="60">
        <f t="shared" si="37"/>
        <v>0</v>
      </c>
      <c r="DJ135" s="60">
        <f t="shared" si="37"/>
        <v>0</v>
      </c>
      <c r="DK135" s="60">
        <f t="shared" si="37"/>
        <v>0</v>
      </c>
      <c r="DL135" s="60">
        <f t="shared" si="37"/>
        <v>0</v>
      </c>
      <c r="DM135" s="60">
        <f t="shared" si="37"/>
        <v>0</v>
      </c>
      <c r="DN135" s="60">
        <f t="shared" si="37"/>
        <v>0</v>
      </c>
      <c r="DO135" s="60">
        <f t="shared" si="37"/>
        <v>0</v>
      </c>
      <c r="DP135" s="60">
        <f t="shared" si="37"/>
        <v>0</v>
      </c>
      <c r="DQ135" s="60">
        <f t="shared" si="37"/>
        <v>0</v>
      </c>
      <c r="DR135" s="60">
        <f t="shared" si="37"/>
        <v>0</v>
      </c>
      <c r="DS135" s="60">
        <f t="shared" si="37"/>
        <v>0</v>
      </c>
      <c r="DT135" s="60">
        <f t="shared" si="37"/>
        <v>0</v>
      </c>
      <c r="DU135" s="60">
        <f t="shared" si="37"/>
        <v>0</v>
      </c>
      <c r="DV135" s="60">
        <f t="shared" si="37"/>
        <v>0</v>
      </c>
      <c r="DW135" s="60">
        <f t="shared" si="37"/>
        <v>0</v>
      </c>
      <c r="DX135" s="60">
        <f t="shared" si="37"/>
        <v>0</v>
      </c>
      <c r="DY135" s="60">
        <f t="shared" si="37"/>
        <v>0</v>
      </c>
      <c r="DZ135" s="60">
        <f t="shared" si="37"/>
        <v>0</v>
      </c>
      <c r="EA135" s="60">
        <f t="shared" si="37"/>
        <v>0</v>
      </c>
      <c r="EB135" s="60">
        <f t="shared" si="37"/>
        <v>0</v>
      </c>
      <c r="EC135" s="60">
        <f t="shared" si="37"/>
        <v>0</v>
      </c>
      <c r="ED135" s="60">
        <f t="shared" si="37"/>
        <v>0</v>
      </c>
      <c r="EE135" s="60">
        <f t="shared" si="37"/>
        <v>0</v>
      </c>
      <c r="EF135" s="60">
        <f t="shared" si="37"/>
        <v>0</v>
      </c>
    </row>
    <row r="136" spans="1:139" s="46" customFormat="1" ht="36" customHeight="1">
      <c r="A136" s="47" t="s">
        <v>101</v>
      </c>
      <c r="B136" s="48">
        <v>5</v>
      </c>
      <c r="C136" s="48">
        <v>7</v>
      </c>
      <c r="D136" s="48">
        <v>1</v>
      </c>
      <c r="E136" s="48">
        <f>E49</f>
        <v>0</v>
      </c>
      <c r="F136" s="48">
        <f t="shared" ref="F136:T136" si="38">F49</f>
        <v>2</v>
      </c>
      <c r="G136" s="48">
        <f t="shared" si="38"/>
        <v>3</v>
      </c>
      <c r="H136" s="48">
        <f t="shared" si="38"/>
        <v>1</v>
      </c>
      <c r="I136" s="48">
        <f t="shared" si="38"/>
        <v>0</v>
      </c>
      <c r="J136" s="48">
        <f t="shared" si="38"/>
        <v>3</v>
      </c>
      <c r="K136" s="48">
        <f t="shared" si="38"/>
        <v>3</v>
      </c>
      <c r="L136" s="48">
        <f t="shared" si="38"/>
        <v>16</v>
      </c>
      <c r="M136" s="48">
        <f t="shared" si="38"/>
        <v>0</v>
      </c>
      <c r="N136" s="48">
        <f t="shared" si="38"/>
        <v>0</v>
      </c>
      <c r="O136" s="48">
        <f t="shared" si="38"/>
        <v>0</v>
      </c>
      <c r="P136" s="48">
        <f t="shared" si="38"/>
        <v>1</v>
      </c>
      <c r="Q136" s="48">
        <f t="shared" si="38"/>
        <v>1</v>
      </c>
      <c r="R136" s="48">
        <f t="shared" si="38"/>
        <v>0</v>
      </c>
      <c r="S136" s="48">
        <f t="shared" si="38"/>
        <v>1</v>
      </c>
      <c r="T136" s="48">
        <f t="shared" si="38"/>
        <v>1</v>
      </c>
      <c r="U136" s="48">
        <f t="shared" ref="U136:Z136" si="39">U49</f>
        <v>7</v>
      </c>
      <c r="V136" s="48">
        <f t="shared" si="39"/>
        <v>12</v>
      </c>
      <c r="W136" s="48">
        <f t="shared" si="39"/>
        <v>2</v>
      </c>
      <c r="X136" s="48">
        <f t="shared" si="39"/>
        <v>3</v>
      </c>
      <c r="Y136" s="48">
        <f t="shared" si="39"/>
        <v>6</v>
      </c>
      <c r="Z136" s="48">
        <f t="shared" si="39"/>
        <v>4</v>
      </c>
      <c r="AA136" s="48">
        <f t="shared" ref="AA136:AF136" si="40">AA49</f>
        <v>0</v>
      </c>
      <c r="AB136" s="48">
        <f t="shared" si="40"/>
        <v>0</v>
      </c>
      <c r="AC136" s="48">
        <f t="shared" si="40"/>
        <v>2</v>
      </c>
      <c r="AD136" s="48">
        <f t="shared" si="40"/>
        <v>2</v>
      </c>
      <c r="AE136" s="48">
        <f t="shared" si="40"/>
        <v>3</v>
      </c>
      <c r="AF136" s="48">
        <f t="shared" si="40"/>
        <v>6</v>
      </c>
      <c r="AG136" s="48">
        <f t="shared" ref="AG136:BH136" si="41">AG49</f>
        <v>0</v>
      </c>
      <c r="AH136" s="48">
        <f t="shared" si="41"/>
        <v>0</v>
      </c>
      <c r="AI136" s="48">
        <f t="shared" si="41"/>
        <v>1</v>
      </c>
      <c r="AJ136" s="48">
        <f t="shared" si="41"/>
        <v>0</v>
      </c>
      <c r="AK136" s="48">
        <f t="shared" si="41"/>
        <v>1</v>
      </c>
      <c r="AL136" s="74">
        <f t="shared" si="41"/>
        <v>1</v>
      </c>
      <c r="AM136" s="74">
        <f t="shared" si="41"/>
        <v>1</v>
      </c>
      <c r="AN136" s="74">
        <f t="shared" si="41"/>
        <v>2</v>
      </c>
      <c r="AO136" s="74">
        <f t="shared" si="41"/>
        <v>1</v>
      </c>
      <c r="AP136" s="74">
        <f t="shared" si="41"/>
        <v>1</v>
      </c>
      <c r="AQ136" s="74">
        <f t="shared" si="41"/>
        <v>16</v>
      </c>
      <c r="AR136" s="74">
        <f t="shared" si="41"/>
        <v>0</v>
      </c>
      <c r="AS136" s="74">
        <f t="shared" si="41"/>
        <v>0</v>
      </c>
      <c r="AT136" s="74">
        <f t="shared" si="41"/>
        <v>1</v>
      </c>
      <c r="AU136" s="74">
        <f t="shared" si="41"/>
        <v>0</v>
      </c>
      <c r="AV136" s="74">
        <f t="shared" si="41"/>
        <v>1</v>
      </c>
      <c r="AW136" s="74">
        <f t="shared" si="41"/>
        <v>0</v>
      </c>
      <c r="AX136" s="74">
        <f t="shared" si="41"/>
        <v>0</v>
      </c>
      <c r="AY136" s="74">
        <f t="shared" si="41"/>
        <v>0</v>
      </c>
      <c r="AZ136" s="74">
        <f t="shared" si="41"/>
        <v>0</v>
      </c>
      <c r="BA136" s="74">
        <f t="shared" si="41"/>
        <v>0</v>
      </c>
      <c r="BB136" s="74">
        <f t="shared" si="41"/>
        <v>0</v>
      </c>
      <c r="BC136" s="74">
        <f t="shared" si="41"/>
        <v>0</v>
      </c>
      <c r="BD136" s="74">
        <f t="shared" si="41"/>
        <v>3</v>
      </c>
      <c r="BE136" s="74">
        <f t="shared" si="41"/>
        <v>1</v>
      </c>
      <c r="BF136" s="74">
        <f t="shared" si="41"/>
        <v>0</v>
      </c>
      <c r="BG136" s="74">
        <f t="shared" si="41"/>
        <v>0</v>
      </c>
      <c r="BH136" s="74">
        <f t="shared" si="41"/>
        <v>0</v>
      </c>
      <c r="BI136" s="74">
        <f>BI49</f>
        <v>2</v>
      </c>
      <c r="BJ136" s="74">
        <f>BJ49</f>
        <v>0</v>
      </c>
      <c r="BK136" s="74">
        <v>0</v>
      </c>
      <c r="BL136" s="74">
        <v>0</v>
      </c>
      <c r="BM136" s="74">
        <v>1</v>
      </c>
      <c r="BN136" s="74">
        <v>4</v>
      </c>
      <c r="BO136" s="49">
        <v>4</v>
      </c>
      <c r="BP136" s="49">
        <v>20</v>
      </c>
      <c r="BQ136" s="49">
        <v>17</v>
      </c>
      <c r="BR136" s="49">
        <v>61</v>
      </c>
      <c r="BS136" s="49">
        <v>23</v>
      </c>
      <c r="BT136" s="49">
        <v>9</v>
      </c>
      <c r="BU136" s="49">
        <v>16</v>
      </c>
      <c r="BV136" s="49">
        <v>6</v>
      </c>
      <c r="BW136" s="234">
        <v>8</v>
      </c>
      <c r="BX136" s="49">
        <v>26</v>
      </c>
      <c r="BY136" s="49">
        <v>0</v>
      </c>
      <c r="BZ136" s="49">
        <v>0</v>
      </c>
      <c r="CA136" s="49">
        <v>0</v>
      </c>
      <c r="CB136" s="49">
        <v>0</v>
      </c>
      <c r="CC136" s="49">
        <v>0</v>
      </c>
      <c r="CD136" s="49">
        <v>0</v>
      </c>
      <c r="CE136" s="49">
        <v>0</v>
      </c>
      <c r="CF136" s="49">
        <v>0</v>
      </c>
      <c r="CG136" s="49">
        <v>0</v>
      </c>
      <c r="CH136" s="49">
        <v>0</v>
      </c>
      <c r="CI136" s="49">
        <v>0</v>
      </c>
      <c r="CJ136" s="49">
        <v>0</v>
      </c>
      <c r="CK136" s="49">
        <v>0</v>
      </c>
      <c r="CL136" s="49">
        <v>0</v>
      </c>
      <c r="CM136" s="49">
        <v>0</v>
      </c>
      <c r="CN136" s="49">
        <v>0</v>
      </c>
      <c r="CO136" s="49">
        <v>0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0</v>
      </c>
      <c r="CW136" s="49">
        <v>0</v>
      </c>
      <c r="CX136" s="49">
        <v>0</v>
      </c>
      <c r="CY136" s="49">
        <v>0</v>
      </c>
      <c r="CZ136" s="49">
        <v>0</v>
      </c>
      <c r="DA136" s="50">
        <f>SUM(DB136:EF136)</f>
        <v>0</v>
      </c>
      <c r="DB136" s="60">
        <f>DB49</f>
        <v>0</v>
      </c>
      <c r="DC136" s="60">
        <f t="shared" ref="DC136:EF136" si="42">DC49</f>
        <v>0</v>
      </c>
      <c r="DD136" s="60">
        <f t="shared" si="42"/>
        <v>0</v>
      </c>
      <c r="DE136" s="60">
        <f t="shared" si="42"/>
        <v>0</v>
      </c>
      <c r="DF136" s="60">
        <f t="shared" si="42"/>
        <v>0</v>
      </c>
      <c r="DG136" s="60">
        <f t="shared" si="42"/>
        <v>0</v>
      </c>
      <c r="DH136" s="60">
        <f t="shared" si="42"/>
        <v>0</v>
      </c>
      <c r="DI136" s="60">
        <f t="shared" si="42"/>
        <v>0</v>
      </c>
      <c r="DJ136" s="60">
        <f t="shared" si="42"/>
        <v>0</v>
      </c>
      <c r="DK136" s="60">
        <f t="shared" si="42"/>
        <v>0</v>
      </c>
      <c r="DL136" s="60">
        <f t="shared" si="42"/>
        <v>0</v>
      </c>
      <c r="DM136" s="60">
        <f t="shared" si="42"/>
        <v>0</v>
      </c>
      <c r="DN136" s="60">
        <f t="shared" si="42"/>
        <v>0</v>
      </c>
      <c r="DO136" s="60">
        <f t="shared" si="42"/>
        <v>0</v>
      </c>
      <c r="DP136" s="60">
        <f t="shared" si="42"/>
        <v>0</v>
      </c>
      <c r="DQ136" s="60">
        <f t="shared" si="42"/>
        <v>0</v>
      </c>
      <c r="DR136" s="60">
        <f t="shared" si="42"/>
        <v>0</v>
      </c>
      <c r="DS136" s="60">
        <f t="shared" si="42"/>
        <v>0</v>
      </c>
      <c r="DT136" s="60">
        <f t="shared" si="42"/>
        <v>0</v>
      </c>
      <c r="DU136" s="60">
        <f t="shared" si="42"/>
        <v>0</v>
      </c>
      <c r="DV136" s="60">
        <f t="shared" si="42"/>
        <v>0</v>
      </c>
      <c r="DW136" s="60">
        <f t="shared" si="42"/>
        <v>0</v>
      </c>
      <c r="DX136" s="60">
        <f t="shared" si="42"/>
        <v>0</v>
      </c>
      <c r="DY136" s="60">
        <f t="shared" si="42"/>
        <v>0</v>
      </c>
      <c r="DZ136" s="60">
        <f t="shared" si="42"/>
        <v>0</v>
      </c>
      <c r="EA136" s="60">
        <f t="shared" si="42"/>
        <v>0</v>
      </c>
      <c r="EB136" s="60">
        <f t="shared" si="42"/>
        <v>0</v>
      </c>
      <c r="EC136" s="60">
        <f t="shared" si="42"/>
        <v>0</v>
      </c>
      <c r="ED136" s="60">
        <f t="shared" si="42"/>
        <v>0</v>
      </c>
      <c r="EE136" s="60">
        <f t="shared" si="42"/>
        <v>0</v>
      </c>
      <c r="EF136" s="60">
        <f t="shared" si="42"/>
        <v>0</v>
      </c>
    </row>
    <row r="137" spans="1:139" s="46" customFormat="1" ht="36" customHeight="1">
      <c r="A137" s="47" t="s">
        <v>4</v>
      </c>
      <c r="B137" s="52">
        <v>1.8104187426134914E-6</v>
      </c>
      <c r="C137" s="52">
        <v>3.0765890472550891E-6</v>
      </c>
      <c r="D137" s="52">
        <v>3.5488527978445685E-7</v>
      </c>
      <c r="E137" s="52">
        <f t="shared" ref="E137:T137" si="43">E136/E135</f>
        <v>0</v>
      </c>
      <c r="F137" s="52">
        <f t="shared" si="43"/>
        <v>1.0849428913185583E-6</v>
      </c>
      <c r="G137" s="52">
        <f t="shared" si="43"/>
        <v>1.6823017926047135E-6</v>
      </c>
      <c r="H137" s="52">
        <f t="shared" si="43"/>
        <v>5.0399974195213213E-7</v>
      </c>
      <c r="I137" s="52">
        <f t="shared" si="43"/>
        <v>0</v>
      </c>
      <c r="J137" s="52">
        <f t="shared" si="43"/>
        <v>1.3129120081995731E-6</v>
      </c>
      <c r="K137" s="52">
        <f t="shared" si="43"/>
        <v>1.2599658045280652E-6</v>
      </c>
      <c r="L137" s="52">
        <f t="shared" si="43"/>
        <v>7.4989220299581938E-6</v>
      </c>
      <c r="M137" s="52">
        <f t="shared" si="43"/>
        <v>0</v>
      </c>
      <c r="N137" s="52">
        <f t="shared" si="43"/>
        <v>0</v>
      </c>
      <c r="O137" s="52">
        <f t="shared" si="43"/>
        <v>0</v>
      </c>
      <c r="P137" s="52">
        <f t="shared" si="43"/>
        <v>4.5902111910266878E-7</v>
      </c>
      <c r="Q137" s="52">
        <f t="shared" si="43"/>
        <v>5.2404392116912099E-7</v>
      </c>
      <c r="R137" s="52">
        <f t="shared" si="43"/>
        <v>0</v>
      </c>
      <c r="S137" s="52">
        <f t="shared" si="43"/>
        <v>5.2404392116912099E-7</v>
      </c>
      <c r="T137" s="52">
        <f t="shared" si="43"/>
        <v>3.9245297236032208E-7</v>
      </c>
      <c r="U137" s="52">
        <f t="shared" ref="U137:Z137" si="44">U136/U135</f>
        <v>3.0215249118254286E-6</v>
      </c>
      <c r="V137" s="52">
        <f t="shared" si="44"/>
        <v>5.8968493625260135E-6</v>
      </c>
      <c r="W137" s="52">
        <f t="shared" si="44"/>
        <v>6.4277576285431009E-7</v>
      </c>
      <c r="X137" s="52">
        <f t="shared" si="44"/>
        <v>1.0380410918946637E-6</v>
      </c>
      <c r="Y137" s="52">
        <f t="shared" si="44"/>
        <v>2.2447520503004041E-6</v>
      </c>
      <c r="Z137" s="52">
        <f t="shared" si="44"/>
        <v>1.5483069843740989E-6</v>
      </c>
      <c r="AA137" s="52">
        <f t="shared" ref="AA137:AF137" si="45">AA136/AA135</f>
        <v>0</v>
      </c>
      <c r="AB137" s="52">
        <f t="shared" si="45"/>
        <v>0</v>
      </c>
      <c r="AC137" s="52">
        <f t="shared" si="45"/>
        <v>7.7415259321764916E-7</v>
      </c>
      <c r="AD137" s="52">
        <f t="shared" si="45"/>
        <v>7.7415229356164636E-7</v>
      </c>
      <c r="AE137" s="52">
        <f t="shared" si="45"/>
        <v>1.1612279908588132E-6</v>
      </c>
      <c r="AF137" s="52">
        <f t="shared" si="45"/>
        <v>2.32245508275101E-6</v>
      </c>
      <c r="AG137" s="52">
        <f t="shared" ref="AG137:BI137" si="46">AG136/AG135</f>
        <v>0</v>
      </c>
      <c r="AH137" s="52">
        <f t="shared" si="46"/>
        <v>0</v>
      </c>
      <c r="AI137" s="52">
        <f t="shared" si="46"/>
        <v>3.8707539764255599E-7</v>
      </c>
      <c r="AJ137" s="52">
        <f t="shared" si="46"/>
        <v>0</v>
      </c>
      <c r="AK137" s="52">
        <f t="shared" si="46"/>
        <v>3.8707509798806107E-7</v>
      </c>
      <c r="AL137" s="173">
        <f t="shared" si="46"/>
        <v>3.8707494816098755E-7</v>
      </c>
      <c r="AM137" s="173">
        <f t="shared" si="46"/>
        <v>3.8707479833403006E-7</v>
      </c>
      <c r="AN137" s="173">
        <f t="shared" si="46"/>
        <v>7.7414929701437714E-7</v>
      </c>
      <c r="AO137" s="173">
        <f t="shared" si="46"/>
        <v>3.8707449868046301E-7</v>
      </c>
      <c r="AP137" s="173">
        <f t="shared" si="46"/>
        <v>3.6380080159868623E-7</v>
      </c>
      <c r="AQ137" s="173">
        <f t="shared" si="46"/>
        <v>6.0723090562417264E-6</v>
      </c>
      <c r="AR137" s="173">
        <f t="shared" si="46"/>
        <v>0</v>
      </c>
      <c r="AS137" s="173">
        <f t="shared" si="46"/>
        <v>0</v>
      </c>
      <c r="AT137" s="173">
        <f t="shared" si="46"/>
        <v>3.8495399607269931E-7</v>
      </c>
      <c r="AU137" s="173">
        <f t="shared" si="46"/>
        <v>0</v>
      </c>
      <c r="AV137" s="173">
        <f t="shared" si="46"/>
        <v>3.9843859881894831E-7</v>
      </c>
      <c r="AW137" s="173">
        <f t="shared" si="46"/>
        <v>0</v>
      </c>
      <c r="AX137" s="173">
        <f t="shared" si="46"/>
        <v>0</v>
      </c>
      <c r="AY137" s="173">
        <f t="shared" si="46"/>
        <v>0</v>
      </c>
      <c r="AZ137" s="173">
        <f t="shared" si="46"/>
        <v>0</v>
      </c>
      <c r="BA137" s="173">
        <f t="shared" si="46"/>
        <v>0</v>
      </c>
      <c r="BB137" s="173">
        <f t="shared" si="46"/>
        <v>0</v>
      </c>
      <c r="BC137" s="173">
        <f t="shared" si="46"/>
        <v>0</v>
      </c>
      <c r="BD137" s="173">
        <f t="shared" si="46"/>
        <v>7.6550687272070324E-7</v>
      </c>
      <c r="BE137" s="173">
        <f t="shared" si="46"/>
        <v>2.3886985892346129E-7</v>
      </c>
      <c r="BF137" s="173">
        <f t="shared" si="46"/>
        <v>0</v>
      </c>
      <c r="BG137" s="173">
        <f t="shared" si="46"/>
        <v>0</v>
      </c>
      <c r="BH137" s="173">
        <f t="shared" si="46"/>
        <v>0</v>
      </c>
      <c r="BI137" s="173">
        <f t="shared" si="46"/>
        <v>3.4166628941013875E-7</v>
      </c>
      <c r="BJ137" s="173">
        <f>BJ136/BJ135</f>
        <v>0</v>
      </c>
      <c r="BK137" s="167">
        <f>BK136/BK135</f>
        <v>0</v>
      </c>
      <c r="BL137" s="167">
        <v>0</v>
      </c>
      <c r="BM137" s="167">
        <f t="shared" ref="BM137:BW137" si="47">BM136/BM135</f>
        <v>1.7097872152712722E-7</v>
      </c>
      <c r="BN137" s="167">
        <f t="shared" si="47"/>
        <v>5.8719311269454263E-7</v>
      </c>
      <c r="BO137" s="167">
        <f t="shared" si="47"/>
        <v>5.5416775018006992E-7</v>
      </c>
      <c r="BP137" s="167">
        <f t="shared" si="47"/>
        <v>2.5988880137855416E-6</v>
      </c>
      <c r="BQ137" s="167">
        <f t="shared" si="47"/>
        <v>2.6604431077543622E-6</v>
      </c>
      <c r="BR137" s="167">
        <f t="shared" si="47"/>
        <v>8.8822684439940207E-6</v>
      </c>
      <c r="BS137" s="167">
        <f t="shared" si="47"/>
        <v>3.5512926319170108E-6</v>
      </c>
      <c r="BT137" s="167">
        <f t="shared" si="47"/>
        <v>1.2008937852145422E-6</v>
      </c>
      <c r="BU137" s="167">
        <f t="shared" si="47"/>
        <v>3.2176145088673435E-6</v>
      </c>
      <c r="BV137" s="167">
        <f t="shared" si="47"/>
        <v>1.0781700220216226E-6</v>
      </c>
      <c r="BW137" s="236">
        <f t="shared" si="47"/>
        <v>1.5234412862871812E-6</v>
      </c>
      <c r="BX137" s="167">
        <f t="shared" ref="BX137:DC137" si="48">BX136/BX135</f>
        <v>6.2330777931260655E-6</v>
      </c>
      <c r="BY137" s="167">
        <f t="shared" si="48"/>
        <v>0</v>
      </c>
      <c r="BZ137" s="167" t="e">
        <f t="shared" si="48"/>
        <v>#DIV/0!</v>
      </c>
      <c r="CA137" s="167" t="e">
        <f t="shared" ref="CA137:CD137" si="49">CA136/CA135</f>
        <v>#DIV/0!</v>
      </c>
      <c r="CB137" s="167" t="e">
        <f t="shared" si="49"/>
        <v>#DIV/0!</v>
      </c>
      <c r="CC137" s="167" t="e">
        <f t="shared" si="49"/>
        <v>#DIV/0!</v>
      </c>
      <c r="CD137" s="167" t="e">
        <f t="shared" si="49"/>
        <v>#DIV/0!</v>
      </c>
      <c r="CE137" s="167" t="e">
        <v>#DIV/0!</v>
      </c>
      <c r="CF137" s="167" t="e">
        <v>#DIV/0!</v>
      </c>
      <c r="CG137" s="167" t="e">
        <v>#DIV/0!</v>
      </c>
      <c r="CH137" s="167" t="e">
        <v>#DIV/0!</v>
      </c>
      <c r="CI137" s="167" t="e">
        <v>#DIV/0!</v>
      </c>
      <c r="CJ137" s="167" t="e">
        <v>#DIV/0!</v>
      </c>
      <c r="CK137" s="167" t="e">
        <v>#DIV/0!</v>
      </c>
      <c r="CL137" s="167" t="e">
        <v>#DIV/0!</v>
      </c>
      <c r="CM137" s="167" t="e">
        <v>#DIV/0!</v>
      </c>
      <c r="CN137" s="167" t="e">
        <v>#DIV/0!</v>
      </c>
      <c r="CO137" s="167" t="e">
        <v>#DIV/0!</v>
      </c>
      <c r="CP137" s="167" t="e">
        <v>#DIV/0!</v>
      </c>
      <c r="CQ137" s="167" t="e">
        <v>#DIV/0!</v>
      </c>
      <c r="CR137" s="167" t="e">
        <v>#DIV/0!</v>
      </c>
      <c r="CS137" s="167" t="e">
        <v>#DIV/0!</v>
      </c>
      <c r="CT137" s="167" t="e">
        <v>#DIV/0!</v>
      </c>
      <c r="CU137" s="167" t="e">
        <v>#DIV/0!</v>
      </c>
      <c r="CV137" s="167" t="e">
        <v>#DIV/0!</v>
      </c>
      <c r="CW137" s="167" t="e">
        <v>#DIV/0!</v>
      </c>
      <c r="CX137" s="167" t="e">
        <v>#DIV/0!</v>
      </c>
      <c r="CY137" s="167" t="e">
        <v>#DIV/0!</v>
      </c>
      <c r="CZ137" s="167" t="e">
        <v>#DIV/0!</v>
      </c>
      <c r="DA137" s="53" t="e">
        <f t="shared" si="48"/>
        <v>#DIV/0!</v>
      </c>
      <c r="DB137" s="61" t="e">
        <f t="shared" si="48"/>
        <v>#DIV/0!</v>
      </c>
      <c r="DC137" s="61" t="e">
        <f t="shared" si="48"/>
        <v>#DIV/0!</v>
      </c>
      <c r="DD137" s="61" t="e">
        <f t="shared" ref="DD137:EF137" si="50">DD136/DD135</f>
        <v>#DIV/0!</v>
      </c>
      <c r="DE137" s="61" t="e">
        <f t="shared" si="50"/>
        <v>#DIV/0!</v>
      </c>
      <c r="DF137" s="61" t="e">
        <f t="shared" si="50"/>
        <v>#DIV/0!</v>
      </c>
      <c r="DG137" s="61" t="e">
        <f t="shared" si="50"/>
        <v>#DIV/0!</v>
      </c>
      <c r="DH137" s="61" t="e">
        <f t="shared" si="50"/>
        <v>#DIV/0!</v>
      </c>
      <c r="DI137" s="61" t="e">
        <f t="shared" si="50"/>
        <v>#DIV/0!</v>
      </c>
      <c r="DJ137" s="61" t="e">
        <f t="shared" si="50"/>
        <v>#DIV/0!</v>
      </c>
      <c r="DK137" s="61" t="e">
        <f t="shared" si="50"/>
        <v>#DIV/0!</v>
      </c>
      <c r="DL137" s="61" t="e">
        <f t="shared" si="50"/>
        <v>#DIV/0!</v>
      </c>
      <c r="DM137" s="61" t="e">
        <f t="shared" si="50"/>
        <v>#DIV/0!</v>
      </c>
      <c r="DN137" s="61" t="e">
        <f t="shared" si="50"/>
        <v>#DIV/0!</v>
      </c>
      <c r="DO137" s="61" t="e">
        <f t="shared" si="50"/>
        <v>#DIV/0!</v>
      </c>
      <c r="DP137" s="61" t="e">
        <f t="shared" si="50"/>
        <v>#DIV/0!</v>
      </c>
      <c r="DQ137" s="61" t="e">
        <f t="shared" si="50"/>
        <v>#DIV/0!</v>
      </c>
      <c r="DR137" s="61" t="e">
        <f t="shared" si="50"/>
        <v>#DIV/0!</v>
      </c>
      <c r="DS137" s="61" t="e">
        <f t="shared" si="50"/>
        <v>#DIV/0!</v>
      </c>
      <c r="DT137" s="61" t="e">
        <f t="shared" si="50"/>
        <v>#DIV/0!</v>
      </c>
      <c r="DU137" s="61" t="e">
        <f t="shared" si="50"/>
        <v>#DIV/0!</v>
      </c>
      <c r="DV137" s="61" t="e">
        <f t="shared" si="50"/>
        <v>#DIV/0!</v>
      </c>
      <c r="DW137" s="61" t="e">
        <f t="shared" si="50"/>
        <v>#DIV/0!</v>
      </c>
      <c r="DX137" s="61" t="e">
        <f t="shared" si="50"/>
        <v>#DIV/0!</v>
      </c>
      <c r="DY137" s="61" t="e">
        <f t="shared" si="50"/>
        <v>#DIV/0!</v>
      </c>
      <c r="DZ137" s="61" t="e">
        <f t="shared" si="50"/>
        <v>#DIV/0!</v>
      </c>
      <c r="EA137" s="61" t="e">
        <f t="shared" si="50"/>
        <v>#DIV/0!</v>
      </c>
      <c r="EB137" s="61" t="e">
        <f t="shared" si="50"/>
        <v>#DIV/0!</v>
      </c>
      <c r="EC137" s="61" t="e">
        <f t="shared" si="50"/>
        <v>#DIV/0!</v>
      </c>
      <c r="ED137" s="61" t="e">
        <f t="shared" si="50"/>
        <v>#DIV/0!</v>
      </c>
      <c r="EE137" s="61" t="e">
        <f t="shared" si="50"/>
        <v>#DIV/0!</v>
      </c>
      <c r="EF137" s="61" t="e">
        <f t="shared" si="50"/>
        <v>#DIV/0!</v>
      </c>
      <c r="EG137" s="62"/>
      <c r="EH137" s="63"/>
      <c r="EI137" s="63"/>
    </row>
    <row r="138" spans="1:139" s="79" customFormat="1" ht="21" customHeight="1">
      <c r="A138" s="76" t="s">
        <v>58</v>
      </c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8"/>
      <c r="DC138" s="78"/>
      <c r="DD138" s="78"/>
      <c r="DE138" s="78"/>
      <c r="DF138" s="78"/>
      <c r="DG138" s="78"/>
      <c r="DH138" s="78"/>
      <c r="DI138" s="78"/>
      <c r="DJ138" s="78"/>
      <c r="DK138" s="78"/>
      <c r="DL138" s="78"/>
      <c r="DM138" s="78"/>
      <c r="DN138" s="78"/>
      <c r="DO138" s="78"/>
      <c r="DP138" s="78"/>
      <c r="DQ138" s="78"/>
      <c r="DR138" s="78"/>
      <c r="DS138" s="78"/>
      <c r="DT138" s="78"/>
      <c r="DU138" s="78"/>
      <c r="DV138" s="78"/>
      <c r="DW138" s="78"/>
      <c r="DX138" s="78"/>
      <c r="DY138" s="78"/>
      <c r="DZ138" s="78"/>
      <c r="EA138" s="78"/>
      <c r="EB138" s="78"/>
      <c r="EC138" s="78"/>
      <c r="ED138" s="78"/>
      <c r="EE138" s="78"/>
      <c r="EF138" s="78"/>
    </row>
    <row r="139" spans="1:139" s="28" customFormat="1" ht="26.25" customHeight="1">
      <c r="A139" s="179" t="s">
        <v>214</v>
      </c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79"/>
      <c r="X139" s="179"/>
      <c r="Y139" s="179"/>
      <c r="Z139" s="179"/>
      <c r="AA139" s="179"/>
      <c r="AB139" s="179"/>
      <c r="AC139" s="179"/>
      <c r="AD139" s="179"/>
      <c r="AE139" s="179"/>
      <c r="AF139" s="179"/>
      <c r="AG139" s="179"/>
      <c r="AH139" s="179"/>
      <c r="AI139" s="179"/>
      <c r="AJ139" s="179"/>
      <c r="AK139" s="179"/>
      <c r="AL139" s="180">
        <v>2E-3</v>
      </c>
      <c r="AM139" s="180">
        <v>2E-3</v>
      </c>
      <c r="AN139" s="180">
        <v>2E-3</v>
      </c>
      <c r="AO139" s="180">
        <v>2E-3</v>
      </c>
      <c r="AP139" s="180">
        <v>2E-3</v>
      </c>
      <c r="AQ139" s="180">
        <v>2E-3</v>
      </c>
      <c r="AR139" s="180">
        <v>2E-3</v>
      </c>
      <c r="AS139" s="180">
        <v>2E-3</v>
      </c>
      <c r="AT139" s="180">
        <v>2E-3</v>
      </c>
      <c r="AU139" s="180">
        <v>2E-3</v>
      </c>
      <c r="AV139" s="180">
        <v>2E-3</v>
      </c>
      <c r="AW139" s="180">
        <v>2E-3</v>
      </c>
      <c r="AX139" s="180">
        <v>5.0000000000000001E-3</v>
      </c>
      <c r="AY139" s="180">
        <v>5.0000000000000001E-3</v>
      </c>
      <c r="AZ139" s="180">
        <v>5.0000000000000001E-3</v>
      </c>
      <c r="BA139" s="180">
        <v>5.0000000000000001E-3</v>
      </c>
      <c r="BB139" s="180">
        <v>5.0000000000000001E-3</v>
      </c>
      <c r="BC139" s="180">
        <v>5.0000000000000001E-3</v>
      </c>
      <c r="BD139" s="180">
        <v>5.0000000000000001E-3</v>
      </c>
      <c r="BE139" s="180">
        <v>5.0000000000000001E-3</v>
      </c>
      <c r="BF139" s="180">
        <v>5.0000000000000001E-3</v>
      </c>
      <c r="BG139" s="180">
        <v>5.0000000000000001E-3</v>
      </c>
      <c r="BH139" s="180">
        <v>5.0000000000000001E-3</v>
      </c>
      <c r="BI139" s="180">
        <v>5.0000000000000001E-3</v>
      </c>
      <c r="BJ139" s="180">
        <v>2E-3</v>
      </c>
      <c r="BK139" s="180">
        <v>2E-3</v>
      </c>
      <c r="BL139" s="180">
        <v>2E-3</v>
      </c>
      <c r="BM139" s="180">
        <v>2E-3</v>
      </c>
      <c r="BN139" s="180">
        <v>2E-3</v>
      </c>
      <c r="BO139" s="180">
        <v>2E-3</v>
      </c>
      <c r="BP139" s="180">
        <v>2E-3</v>
      </c>
      <c r="BQ139" s="180">
        <v>2E-3</v>
      </c>
      <c r="BR139" s="180">
        <v>2E-3</v>
      </c>
      <c r="BS139" s="180">
        <v>2E-3</v>
      </c>
      <c r="BT139" s="180">
        <v>2E-3</v>
      </c>
      <c r="BU139" s="180">
        <v>2E-3</v>
      </c>
      <c r="BV139" s="180">
        <v>2E-3</v>
      </c>
      <c r="BW139" s="180">
        <v>2E-3</v>
      </c>
      <c r="BX139" s="180">
        <v>2E-3</v>
      </c>
      <c r="BY139" s="180">
        <v>5.0000000000000001E-4</v>
      </c>
      <c r="BZ139" s="180">
        <v>5.0000000000000001E-4</v>
      </c>
      <c r="CA139" s="180">
        <v>5.0000000000000001E-4</v>
      </c>
      <c r="CB139" s="180">
        <v>5.0000000000000001E-4</v>
      </c>
      <c r="CC139" s="180">
        <v>5.0000000000000001E-4</v>
      </c>
      <c r="CD139" s="180">
        <v>5.0000000000000001E-4</v>
      </c>
      <c r="CE139" s="180">
        <v>5.0000000000000001E-4</v>
      </c>
      <c r="CF139" s="180">
        <v>5.0000000000000001E-4</v>
      </c>
      <c r="CG139" s="180">
        <v>5.0000000000000001E-4</v>
      </c>
      <c r="CH139" s="180">
        <v>5.0000000000000001E-4</v>
      </c>
      <c r="CI139" s="180">
        <v>5.0000000000000001E-4</v>
      </c>
      <c r="CJ139" s="180">
        <v>5.0000000000000001E-4</v>
      </c>
      <c r="CK139" s="180">
        <v>5.0000000000000001E-4</v>
      </c>
      <c r="CL139" s="180">
        <v>5.0000000000000001E-4</v>
      </c>
      <c r="CM139" s="180">
        <v>5.0000000000000001E-4</v>
      </c>
      <c r="CN139" s="180">
        <v>5.0000000000000001E-4</v>
      </c>
      <c r="CO139" s="180">
        <v>5.0000000000000001E-4</v>
      </c>
      <c r="CP139" s="180">
        <v>5.0000000000000001E-4</v>
      </c>
      <c r="CQ139" s="180">
        <v>5.0000000000000001E-4</v>
      </c>
      <c r="CR139" s="180">
        <v>5.0000000000000001E-4</v>
      </c>
      <c r="CS139" s="180">
        <v>5.0000000000000001E-4</v>
      </c>
      <c r="CT139" s="180">
        <v>5.0000000000000001E-4</v>
      </c>
      <c r="CU139" s="180"/>
      <c r="CV139" s="180">
        <v>5.0000000000000001E-4</v>
      </c>
      <c r="CW139" s="180">
        <v>5.0000000000000001E-4</v>
      </c>
      <c r="CX139" s="180">
        <v>5.0000000000000001E-4</v>
      </c>
      <c r="CY139" s="180">
        <v>5.0000000000000001E-4</v>
      </c>
      <c r="CZ139" s="180">
        <v>5.0000000000000001E-4</v>
      </c>
      <c r="DA139" s="180">
        <v>5.0000000000000001E-4</v>
      </c>
      <c r="DB139" s="180">
        <v>5.0000000000000001E-4</v>
      </c>
      <c r="DC139" s="180">
        <v>5.0000000000000001E-4</v>
      </c>
      <c r="DD139" s="180">
        <v>5.0000000000000001E-4</v>
      </c>
      <c r="DE139" s="180">
        <v>5.0000000000000001E-4</v>
      </c>
      <c r="DF139" s="180">
        <v>5.0000000000000001E-4</v>
      </c>
      <c r="DG139" s="180">
        <v>5.0000000000000001E-4</v>
      </c>
      <c r="DH139" s="180">
        <v>5.0000000000000001E-4</v>
      </c>
      <c r="DI139" s="180">
        <v>5.0000000000000001E-4</v>
      </c>
      <c r="DJ139" s="180">
        <v>5.0000000000000001E-4</v>
      </c>
      <c r="DK139" s="180">
        <v>5.0000000000000001E-4</v>
      </c>
      <c r="DL139" s="180">
        <v>5.0000000000000001E-4</v>
      </c>
      <c r="DM139" s="180">
        <v>5.0000000000000001E-4</v>
      </c>
      <c r="DN139" s="180">
        <v>5.0000000000000001E-4</v>
      </c>
      <c r="DO139" s="180">
        <v>5.0000000000000001E-4</v>
      </c>
      <c r="DP139" s="180">
        <v>5.0000000000000001E-4</v>
      </c>
      <c r="DQ139" s="180">
        <v>5.0000000000000001E-4</v>
      </c>
      <c r="DR139" s="180">
        <v>5.0000000000000001E-4</v>
      </c>
      <c r="DS139" s="180">
        <v>5.0000000000000001E-4</v>
      </c>
      <c r="DT139" s="180">
        <v>5.0000000000000001E-4</v>
      </c>
      <c r="DU139" s="180">
        <v>5.0000000000000001E-4</v>
      </c>
      <c r="DV139" s="180">
        <v>5.0000000000000001E-4</v>
      </c>
      <c r="DW139" s="180">
        <v>5.0000000000000001E-4</v>
      </c>
      <c r="DX139" s="180">
        <v>5.0000000000000001E-4</v>
      </c>
      <c r="DY139" s="180">
        <v>5.0000000000000001E-4</v>
      </c>
      <c r="DZ139" s="180">
        <v>5.0000000000000001E-4</v>
      </c>
      <c r="EA139" s="180">
        <v>5.0000000000000001E-4</v>
      </c>
      <c r="EB139" s="180">
        <v>5.0000000000000001E-4</v>
      </c>
      <c r="EC139" s="180">
        <v>5.0000000000000001E-4</v>
      </c>
      <c r="ED139" s="180">
        <v>5.0000000000000001E-4</v>
      </c>
      <c r="EE139" s="180">
        <v>5.0000000000000001E-4</v>
      </c>
      <c r="EF139" s="180">
        <v>5.0000000000000001E-4</v>
      </c>
      <c r="EG139" s="243"/>
    </row>
    <row r="140" spans="1:139" ht="15" customHeight="1"/>
    <row r="141" spans="1:139" ht="15" customHeight="1"/>
    <row r="142" spans="1:139" ht="15" customHeight="1"/>
    <row r="143" spans="1:139" ht="15" customHeight="1"/>
    <row r="144" spans="1:139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spans="1:1" ht="15" customHeight="1"/>
    <row r="162" spans="1:1" ht="15" customHeight="1"/>
    <row r="163" spans="1:1" ht="15" customHeight="1"/>
    <row r="164" spans="1:1" ht="15" customHeight="1"/>
    <row r="165" spans="1:1" ht="15" customHeight="1"/>
    <row r="166" spans="1:1" ht="15" customHeight="1"/>
    <row r="167" spans="1:1" ht="15" customHeight="1"/>
    <row r="168" spans="1:1" ht="15" customHeight="1"/>
    <row r="169" spans="1:1" ht="15" customHeight="1"/>
    <row r="170" spans="1:1" ht="15" customHeight="1"/>
    <row r="171" spans="1:1" ht="15" customHeight="1"/>
    <row r="172" spans="1:1" ht="15" customHeight="1"/>
    <row r="173" spans="1:1" ht="15" customHeight="1"/>
    <row r="174" spans="1:1" ht="15" customHeight="1">
      <c r="A174" s="73" t="s">
        <v>86</v>
      </c>
    </row>
    <row r="175" spans="1:1" ht="22.5" customHeight="1">
      <c r="A175" s="73" t="s">
        <v>86</v>
      </c>
    </row>
    <row r="176" spans="1:1">
      <c r="A176" s="71" t="s">
        <v>87</v>
      </c>
    </row>
    <row r="177" spans="1:139" s="46" customFormat="1" ht="28.5" customHeight="1">
      <c r="A177" s="42" t="s">
        <v>0</v>
      </c>
      <c r="B177" s="59" t="s">
        <v>88</v>
      </c>
      <c r="C177" s="59" t="s">
        <v>89</v>
      </c>
      <c r="D177" s="59" t="s">
        <v>90</v>
      </c>
      <c r="E177" s="59" t="s">
        <v>91</v>
      </c>
      <c r="F177" s="59" t="s">
        <v>106</v>
      </c>
      <c r="G177" s="59" t="s">
        <v>93</v>
      </c>
      <c r="H177" s="59" t="s">
        <v>94</v>
      </c>
      <c r="I177" s="59" t="s">
        <v>95</v>
      </c>
      <c r="J177" s="59" t="s">
        <v>96</v>
      </c>
      <c r="K177" s="59" t="s">
        <v>97</v>
      </c>
      <c r="L177" s="59" t="s">
        <v>98</v>
      </c>
      <c r="M177" s="59" t="s">
        <v>99</v>
      </c>
      <c r="N177" s="59" t="s">
        <v>12</v>
      </c>
      <c r="O177" s="59" t="s">
        <v>20</v>
      </c>
      <c r="P177" s="59" t="s">
        <v>21</v>
      </c>
      <c r="Q177" s="59" t="s">
        <v>22</v>
      </c>
      <c r="R177" s="59" t="s">
        <v>23</v>
      </c>
      <c r="S177" s="43" t="s">
        <v>24</v>
      </c>
      <c r="T177" s="43" t="s">
        <v>25</v>
      </c>
      <c r="U177" s="43" t="s">
        <v>26</v>
      </c>
      <c r="V177" s="43" t="s">
        <v>27</v>
      </c>
      <c r="W177" s="43" t="s">
        <v>28</v>
      </c>
      <c r="X177" s="43" t="s">
        <v>29</v>
      </c>
      <c r="Y177" s="43" t="s">
        <v>30</v>
      </c>
      <c r="Z177" s="43" t="s">
        <v>11</v>
      </c>
      <c r="AA177" s="43" t="s">
        <v>13</v>
      </c>
      <c r="AB177" s="43" t="s">
        <v>14</v>
      </c>
      <c r="AC177" s="43" t="s">
        <v>15</v>
      </c>
      <c r="AD177" s="43" t="s">
        <v>16</v>
      </c>
      <c r="AE177" s="43" t="s">
        <v>17</v>
      </c>
      <c r="AF177" s="43" t="s">
        <v>18</v>
      </c>
      <c r="AG177" s="43" t="s">
        <v>19</v>
      </c>
      <c r="AH177" s="43" t="s">
        <v>109</v>
      </c>
      <c r="AI177" s="43" t="s">
        <v>111</v>
      </c>
      <c r="AJ177" s="43" t="s">
        <v>117</v>
      </c>
      <c r="AK177" s="43" t="s">
        <v>118</v>
      </c>
      <c r="AL177" s="43" t="s">
        <v>120</v>
      </c>
      <c r="AM177" s="43" t="s">
        <v>123</v>
      </c>
      <c r="AN177" s="43" t="s">
        <v>130</v>
      </c>
      <c r="AO177" s="43" t="s">
        <v>134</v>
      </c>
      <c r="AP177" s="43" t="s">
        <v>142</v>
      </c>
      <c r="AQ177" s="43" t="s">
        <v>143</v>
      </c>
      <c r="AR177" s="43" t="s">
        <v>148</v>
      </c>
      <c r="AS177" s="43" t="s">
        <v>153</v>
      </c>
      <c r="AT177" s="43" t="s">
        <v>154</v>
      </c>
      <c r="AU177" s="43" t="s">
        <v>156</v>
      </c>
      <c r="AV177" s="43" t="s">
        <v>157</v>
      </c>
      <c r="AW177" s="43" t="s">
        <v>159</v>
      </c>
      <c r="AX177" s="43" t="s">
        <v>163</v>
      </c>
      <c r="AY177" s="43" t="s">
        <v>166</v>
      </c>
      <c r="AZ177" s="43" t="s">
        <v>169</v>
      </c>
      <c r="BA177" s="43" t="s">
        <v>177</v>
      </c>
      <c r="BB177" s="43" t="s">
        <v>182</v>
      </c>
      <c r="BC177" s="43" t="s">
        <v>186</v>
      </c>
      <c r="BD177" s="43" t="s">
        <v>189</v>
      </c>
      <c r="BE177" s="43" t="s">
        <v>190</v>
      </c>
      <c r="BF177" s="43" t="s">
        <v>195</v>
      </c>
      <c r="BG177" s="43" t="s">
        <v>197</v>
      </c>
      <c r="BH177" s="43" t="s">
        <v>199</v>
      </c>
      <c r="BI177" s="168" t="s">
        <v>204</v>
      </c>
      <c r="BJ177" s="168" t="s">
        <v>209</v>
      </c>
      <c r="BK177" s="168" t="str">
        <f>BK134</f>
        <v>Feb'21</v>
      </c>
      <c r="BL177" s="168" t="str">
        <f>BL134</f>
        <v>Mar'21</v>
      </c>
      <c r="BM177" s="168" t="str">
        <f>BM134</f>
        <v>Apr'21</v>
      </c>
      <c r="BN177" s="168" t="str">
        <f>BN134</f>
        <v>May'21</v>
      </c>
      <c r="BO177" s="168" t="str">
        <f>BO134</f>
        <v>Jun'21</v>
      </c>
      <c r="BP177" s="168" t="str">
        <f t="shared" ref="BP177:BW177" si="51">BP134</f>
        <v>Jul'21</v>
      </c>
      <c r="BQ177" s="168" t="str">
        <f t="shared" si="51"/>
        <v>Aug'21</v>
      </c>
      <c r="BR177" s="168" t="str">
        <f t="shared" si="51"/>
        <v>Sep'21</v>
      </c>
      <c r="BS177" s="168" t="str">
        <f t="shared" si="51"/>
        <v>Oct'21</v>
      </c>
      <c r="BT177" s="168" t="str">
        <f t="shared" si="51"/>
        <v>Nov'21</v>
      </c>
      <c r="BU177" s="168" t="str">
        <f t="shared" si="51"/>
        <v>Dec'21</v>
      </c>
      <c r="BV177" s="168" t="str">
        <f t="shared" si="51"/>
        <v>Jan'22</v>
      </c>
      <c r="BW177" s="233" t="str">
        <f t="shared" si="51"/>
        <v>Feb'22</v>
      </c>
      <c r="BX177" s="168" t="str">
        <f t="shared" ref="BX177:CB177" si="52">BX134</f>
        <v>Mar'22</v>
      </c>
      <c r="BY177" s="168" t="str">
        <f t="shared" si="52"/>
        <v>Apr'22</v>
      </c>
      <c r="BZ177" s="168" t="str">
        <f t="shared" si="52"/>
        <v>May'22</v>
      </c>
      <c r="CA177" s="168" t="str">
        <f t="shared" si="52"/>
        <v>Jun'22</v>
      </c>
      <c r="CB177" s="168" t="str">
        <f t="shared" si="52"/>
        <v>Jul'22</v>
      </c>
      <c r="CC177" s="168" t="str">
        <f t="shared" ref="CC177:CD177" si="53">CC134</f>
        <v>Aug'22</v>
      </c>
      <c r="CD177" s="168" t="str">
        <f t="shared" si="53"/>
        <v>Sep'22</v>
      </c>
      <c r="CE177" s="168" t="s">
        <v>264</v>
      </c>
      <c r="CF177" s="168" t="s">
        <v>265</v>
      </c>
      <c r="CG177" s="168" t="s">
        <v>266</v>
      </c>
      <c r="CH177" s="168" t="s">
        <v>267</v>
      </c>
      <c r="CI177" s="168" t="s">
        <v>270</v>
      </c>
      <c r="CJ177" s="168" t="s">
        <v>272</v>
      </c>
      <c r="CK177" s="168" t="s">
        <v>276</v>
      </c>
      <c r="CL177" s="168" t="s">
        <v>277</v>
      </c>
      <c r="CM177" s="168" t="s">
        <v>279</v>
      </c>
      <c r="CN177" s="168" t="s">
        <v>281</v>
      </c>
      <c r="CO177" s="168" t="s">
        <v>282</v>
      </c>
      <c r="CP177" s="168" t="s">
        <v>288</v>
      </c>
      <c r="CQ177" s="168" t="s">
        <v>289</v>
      </c>
      <c r="CR177" s="168" t="s">
        <v>292</v>
      </c>
      <c r="CS177" s="168" t="s">
        <v>294</v>
      </c>
      <c r="CT177" s="168" t="s">
        <v>297</v>
      </c>
      <c r="CU177" s="168" t="s">
        <v>301</v>
      </c>
      <c r="CV177" s="168" t="s">
        <v>303</v>
      </c>
      <c r="CW177" s="168" t="s">
        <v>308</v>
      </c>
      <c r="CX177" s="168" t="s">
        <v>310</v>
      </c>
      <c r="CY177" s="168" t="s">
        <v>311</v>
      </c>
      <c r="CZ177" s="168" t="s">
        <v>313</v>
      </c>
      <c r="DA177" s="44" t="str">
        <f>DA43</f>
        <v>Aug'24</v>
      </c>
      <c r="DB177" s="45">
        <v>1</v>
      </c>
      <c r="DC177" s="45">
        <v>2</v>
      </c>
      <c r="DD177" s="45">
        <v>3</v>
      </c>
      <c r="DE177" s="45">
        <v>4</v>
      </c>
      <c r="DF177" s="45">
        <v>5</v>
      </c>
      <c r="DG177" s="45">
        <v>6</v>
      </c>
      <c r="DH177" s="45">
        <v>7</v>
      </c>
      <c r="DI177" s="45">
        <v>8</v>
      </c>
      <c r="DJ177" s="45">
        <v>9</v>
      </c>
      <c r="DK177" s="45">
        <v>10</v>
      </c>
      <c r="DL177" s="45">
        <v>11</v>
      </c>
      <c r="DM177" s="45">
        <v>12</v>
      </c>
      <c r="DN177" s="45">
        <v>13</v>
      </c>
      <c r="DO177" s="45">
        <v>14</v>
      </c>
      <c r="DP177" s="45">
        <v>15</v>
      </c>
      <c r="DQ177" s="45">
        <v>16</v>
      </c>
      <c r="DR177" s="45">
        <v>17</v>
      </c>
      <c r="DS177" s="45">
        <v>18</v>
      </c>
      <c r="DT177" s="45">
        <v>19</v>
      </c>
      <c r="DU177" s="45">
        <v>20</v>
      </c>
      <c r="DV177" s="45">
        <v>21</v>
      </c>
      <c r="DW177" s="45">
        <v>22</v>
      </c>
      <c r="DX177" s="45">
        <v>23</v>
      </c>
      <c r="DY177" s="45">
        <v>24</v>
      </c>
      <c r="DZ177" s="45">
        <v>25</v>
      </c>
      <c r="EA177" s="45">
        <v>26</v>
      </c>
      <c r="EB177" s="45">
        <v>27</v>
      </c>
      <c r="EC177" s="45">
        <v>28</v>
      </c>
      <c r="ED177" s="45">
        <v>29</v>
      </c>
      <c r="EE177" s="45">
        <v>30</v>
      </c>
      <c r="EF177" s="45">
        <v>31</v>
      </c>
    </row>
    <row r="178" spans="1:139" s="46" customFormat="1" ht="36" customHeight="1">
      <c r="A178" s="47" t="s">
        <v>1</v>
      </c>
      <c r="B178" s="48">
        <v>2761792</v>
      </c>
      <c r="C178" s="48">
        <v>2275247</v>
      </c>
      <c r="D178" s="48">
        <v>2817812</v>
      </c>
      <c r="E178" s="48">
        <f>E44</f>
        <v>2356109</v>
      </c>
      <c r="F178" s="48">
        <f t="shared" ref="F178:T178" si="54">F44</f>
        <v>1843415</v>
      </c>
      <c r="G178" s="48">
        <f t="shared" si="54"/>
        <v>1783271</v>
      </c>
      <c r="H178" s="48">
        <f t="shared" si="54"/>
        <v>1984128</v>
      </c>
      <c r="I178" s="48">
        <f t="shared" si="54"/>
        <v>1830285</v>
      </c>
      <c r="J178" s="48">
        <f t="shared" si="54"/>
        <v>2284997</v>
      </c>
      <c r="K178" s="48">
        <f t="shared" si="54"/>
        <v>2381017</v>
      </c>
      <c r="L178" s="48">
        <f t="shared" si="54"/>
        <v>2133640</v>
      </c>
      <c r="M178" s="48">
        <f t="shared" si="54"/>
        <v>1950576</v>
      </c>
      <c r="N178" s="48">
        <f t="shared" si="54"/>
        <v>1855788</v>
      </c>
      <c r="O178" s="48">
        <f t="shared" si="54"/>
        <v>1768672</v>
      </c>
      <c r="P178" s="48">
        <f t="shared" si="54"/>
        <v>2178549</v>
      </c>
      <c r="Q178" s="48">
        <f t="shared" si="54"/>
        <v>1908237</v>
      </c>
      <c r="R178" s="48">
        <f t="shared" si="54"/>
        <v>2557736</v>
      </c>
      <c r="S178" s="48">
        <f t="shared" si="54"/>
        <v>1908237</v>
      </c>
      <c r="T178" s="48">
        <f t="shared" si="54"/>
        <v>2548076</v>
      </c>
      <c r="U178" s="48">
        <f t="shared" ref="U178:AO178" si="55">U44</f>
        <v>2316711</v>
      </c>
      <c r="V178" s="48">
        <f t="shared" si="55"/>
        <v>2034985</v>
      </c>
      <c r="W178" s="48">
        <f t="shared" si="55"/>
        <v>3111505</v>
      </c>
      <c r="X178" s="48">
        <f t="shared" si="55"/>
        <v>2890059</v>
      </c>
      <c r="Y178" s="48">
        <f t="shared" si="55"/>
        <v>2672901</v>
      </c>
      <c r="Z178" s="48">
        <f t="shared" si="55"/>
        <v>2583467</v>
      </c>
      <c r="AA178" s="48">
        <f t="shared" si="55"/>
        <v>2583468</v>
      </c>
      <c r="AB178" s="48">
        <f t="shared" si="55"/>
        <v>2583469</v>
      </c>
      <c r="AC178" s="48">
        <f t="shared" si="55"/>
        <v>2583470</v>
      </c>
      <c r="AD178" s="48">
        <f t="shared" si="55"/>
        <v>2583471</v>
      </c>
      <c r="AE178" s="48">
        <f t="shared" si="55"/>
        <v>2583472</v>
      </c>
      <c r="AF178" s="48">
        <f t="shared" si="55"/>
        <v>2583473</v>
      </c>
      <c r="AG178" s="48">
        <f t="shared" si="55"/>
        <v>2583474</v>
      </c>
      <c r="AH178" s="48">
        <f t="shared" si="55"/>
        <v>2583475</v>
      </c>
      <c r="AI178" s="48">
        <f t="shared" si="55"/>
        <v>2583476</v>
      </c>
      <c r="AJ178" s="48">
        <f t="shared" si="55"/>
        <v>2583477</v>
      </c>
      <c r="AK178" s="48">
        <f t="shared" si="55"/>
        <v>2583478</v>
      </c>
      <c r="AL178" s="48">
        <f t="shared" si="55"/>
        <v>2583479</v>
      </c>
      <c r="AM178" s="48">
        <f t="shared" si="55"/>
        <v>2583480</v>
      </c>
      <c r="AN178" s="48">
        <f t="shared" si="55"/>
        <v>2583481</v>
      </c>
      <c r="AO178" s="48">
        <f t="shared" si="55"/>
        <v>2583482</v>
      </c>
      <c r="AP178" s="48">
        <v>2748757</v>
      </c>
      <c r="AQ178" s="48">
        <v>2634912</v>
      </c>
      <c r="AR178" s="48">
        <v>2620075</v>
      </c>
      <c r="AS178" s="48">
        <v>2597713</v>
      </c>
      <c r="AT178" s="48">
        <v>2597713</v>
      </c>
      <c r="AU178" s="48">
        <v>2188043</v>
      </c>
      <c r="AV178" s="48">
        <v>2509797</v>
      </c>
      <c r="AW178" s="48">
        <v>2480065</v>
      </c>
      <c r="AX178" s="48">
        <v>2897209</v>
      </c>
      <c r="AY178" s="48">
        <v>2379845</v>
      </c>
      <c r="AZ178" s="48">
        <v>2379845</v>
      </c>
      <c r="BA178" s="48">
        <v>2379845</v>
      </c>
      <c r="BB178" s="48">
        <v>2805472</v>
      </c>
      <c r="BC178" s="48">
        <v>3887739</v>
      </c>
      <c r="BD178" s="48">
        <v>3918972</v>
      </c>
      <c r="BE178" s="48">
        <v>4186380</v>
      </c>
      <c r="BF178" s="48">
        <v>4411016</v>
      </c>
      <c r="BG178" s="48">
        <v>4780834</v>
      </c>
      <c r="BH178" s="48">
        <v>5803555</v>
      </c>
      <c r="BI178" s="74">
        <v>5853665</v>
      </c>
      <c r="BJ178" s="74">
        <v>6208714</v>
      </c>
      <c r="BK178" s="74">
        <v>6218482</v>
      </c>
      <c r="BL178" s="49">
        <v>7025462</v>
      </c>
      <c r="BM178" s="49">
        <v>5848681</v>
      </c>
      <c r="BN178" s="49">
        <v>6812069</v>
      </c>
      <c r="BO178" s="49">
        <v>7218031</v>
      </c>
      <c r="BP178" s="49">
        <v>7695599</v>
      </c>
      <c r="BQ178" s="49">
        <v>6389913</v>
      </c>
      <c r="BR178" s="49">
        <v>6867615</v>
      </c>
      <c r="BS178" s="49">
        <v>6476515</v>
      </c>
      <c r="BT178" s="49">
        <v>7494418</v>
      </c>
      <c r="BU178" s="49">
        <v>4972628</v>
      </c>
      <c r="BV178" s="49">
        <v>5564985</v>
      </c>
      <c r="BW178" s="234">
        <v>5251269</v>
      </c>
      <c r="BX178" s="49">
        <v>4171294</v>
      </c>
      <c r="BY178" s="49">
        <v>176</v>
      </c>
      <c r="BZ178" s="49">
        <v>0</v>
      </c>
      <c r="CA178" s="49">
        <v>0</v>
      </c>
      <c r="CB178" s="49">
        <v>0</v>
      </c>
      <c r="CC178" s="49">
        <v>0</v>
      </c>
      <c r="CD178" s="49">
        <v>0</v>
      </c>
      <c r="CE178" s="49">
        <v>0</v>
      </c>
      <c r="CF178" s="49">
        <v>0</v>
      </c>
      <c r="CG178" s="49">
        <v>0</v>
      </c>
      <c r="CH178" s="49">
        <v>0</v>
      </c>
      <c r="CI178" s="49">
        <v>0</v>
      </c>
      <c r="CJ178" s="49">
        <v>0</v>
      </c>
      <c r="CK178" s="49">
        <v>0</v>
      </c>
      <c r="CL178" s="49">
        <v>0</v>
      </c>
      <c r="CM178" s="49">
        <v>0</v>
      </c>
      <c r="CN178" s="49">
        <v>0</v>
      </c>
      <c r="CO178" s="49">
        <v>0</v>
      </c>
      <c r="CP178" s="49">
        <v>0</v>
      </c>
      <c r="CQ178" s="49">
        <v>0</v>
      </c>
      <c r="CR178" s="49">
        <v>0</v>
      </c>
      <c r="CS178" s="49">
        <v>0</v>
      </c>
      <c r="CT178" s="49">
        <v>0</v>
      </c>
      <c r="CU178" s="49">
        <v>0</v>
      </c>
      <c r="CV178" s="49">
        <v>0</v>
      </c>
      <c r="CW178" s="49">
        <v>0</v>
      </c>
      <c r="CX178" s="49">
        <v>0</v>
      </c>
      <c r="CY178" s="49">
        <v>0</v>
      </c>
      <c r="CZ178" s="49">
        <v>0</v>
      </c>
      <c r="DA178" s="50">
        <f>SUM(DB178:EE178)</f>
        <v>0</v>
      </c>
      <c r="DB178" s="65">
        <f>DB44</f>
        <v>0</v>
      </c>
      <c r="DC178" s="65">
        <f t="shared" ref="DC178:EF178" si="56">DC44</f>
        <v>0</v>
      </c>
      <c r="DD178" s="65">
        <f t="shared" si="56"/>
        <v>0</v>
      </c>
      <c r="DE178" s="65">
        <f t="shared" si="56"/>
        <v>0</v>
      </c>
      <c r="DF178" s="65">
        <f t="shared" si="56"/>
        <v>0</v>
      </c>
      <c r="DG178" s="65">
        <f t="shared" si="56"/>
        <v>0</v>
      </c>
      <c r="DH178" s="65">
        <f t="shared" si="56"/>
        <v>0</v>
      </c>
      <c r="DI178" s="65">
        <f t="shared" si="56"/>
        <v>0</v>
      </c>
      <c r="DJ178" s="65">
        <f t="shared" si="56"/>
        <v>0</v>
      </c>
      <c r="DK178" s="65">
        <f t="shared" si="56"/>
        <v>0</v>
      </c>
      <c r="DL178" s="65">
        <f t="shared" si="56"/>
        <v>0</v>
      </c>
      <c r="DM178" s="65">
        <f t="shared" si="56"/>
        <v>0</v>
      </c>
      <c r="DN178" s="65">
        <f t="shared" si="56"/>
        <v>0</v>
      </c>
      <c r="DO178" s="65">
        <f t="shared" si="56"/>
        <v>0</v>
      </c>
      <c r="DP178" s="65">
        <f t="shared" si="56"/>
        <v>0</v>
      </c>
      <c r="DQ178" s="65">
        <f t="shared" si="56"/>
        <v>0</v>
      </c>
      <c r="DR178" s="65">
        <f t="shared" si="56"/>
        <v>0</v>
      </c>
      <c r="DS178" s="65">
        <f t="shared" si="56"/>
        <v>0</v>
      </c>
      <c r="DT178" s="65">
        <f t="shared" si="56"/>
        <v>0</v>
      </c>
      <c r="DU178" s="65">
        <f t="shared" si="56"/>
        <v>0</v>
      </c>
      <c r="DV178" s="65">
        <f t="shared" si="56"/>
        <v>0</v>
      </c>
      <c r="DW178" s="65">
        <f t="shared" si="56"/>
        <v>0</v>
      </c>
      <c r="DX178" s="65">
        <f t="shared" si="56"/>
        <v>0</v>
      </c>
      <c r="DY178" s="65">
        <f t="shared" si="56"/>
        <v>0</v>
      </c>
      <c r="DZ178" s="65">
        <f t="shared" si="56"/>
        <v>0</v>
      </c>
      <c r="EA178" s="65">
        <f t="shared" si="56"/>
        <v>0</v>
      </c>
      <c r="EB178" s="65">
        <f t="shared" si="56"/>
        <v>0</v>
      </c>
      <c r="EC178" s="65">
        <f t="shared" si="56"/>
        <v>0</v>
      </c>
      <c r="ED178" s="65">
        <f t="shared" si="56"/>
        <v>0</v>
      </c>
      <c r="EE178" s="65">
        <f t="shared" si="56"/>
        <v>0</v>
      </c>
      <c r="EF178" s="65">
        <f t="shared" si="56"/>
        <v>0</v>
      </c>
    </row>
    <row r="179" spans="1:139" s="46" customFormat="1" ht="36" customHeight="1">
      <c r="A179" s="47" t="s">
        <v>102</v>
      </c>
      <c r="B179" s="48">
        <v>0</v>
      </c>
      <c r="C179" s="48">
        <v>0</v>
      </c>
      <c r="D179" s="48">
        <v>0</v>
      </c>
      <c r="E179" s="48">
        <f>E50</f>
        <v>0</v>
      </c>
      <c r="F179" s="48">
        <f t="shared" ref="F179:T179" si="57">F50</f>
        <v>0</v>
      </c>
      <c r="G179" s="48">
        <f t="shared" si="57"/>
        <v>0</v>
      </c>
      <c r="H179" s="48">
        <f t="shared" si="57"/>
        <v>949</v>
      </c>
      <c r="I179" s="48">
        <f t="shared" si="57"/>
        <v>1</v>
      </c>
      <c r="J179" s="48">
        <f t="shared" si="57"/>
        <v>0</v>
      </c>
      <c r="K179" s="48">
        <f t="shared" si="57"/>
        <v>0</v>
      </c>
      <c r="L179" s="48">
        <f t="shared" si="57"/>
        <v>2</v>
      </c>
      <c r="M179" s="48">
        <f t="shared" si="57"/>
        <v>0</v>
      </c>
      <c r="N179" s="48">
        <f t="shared" si="57"/>
        <v>0</v>
      </c>
      <c r="O179" s="48">
        <f t="shared" si="57"/>
        <v>1</v>
      </c>
      <c r="P179" s="48">
        <f t="shared" si="57"/>
        <v>0</v>
      </c>
      <c r="Q179" s="48">
        <f t="shared" si="57"/>
        <v>0</v>
      </c>
      <c r="R179" s="48">
        <f t="shared" si="57"/>
        <v>0</v>
      </c>
      <c r="S179" s="48">
        <f t="shared" si="57"/>
        <v>0</v>
      </c>
      <c r="T179" s="48">
        <f t="shared" si="57"/>
        <v>0</v>
      </c>
      <c r="U179" s="48">
        <f t="shared" ref="U179:Z179" si="58">U50</f>
        <v>0</v>
      </c>
      <c r="V179" s="48">
        <f t="shared" si="58"/>
        <v>0</v>
      </c>
      <c r="W179" s="48">
        <f t="shared" si="58"/>
        <v>0</v>
      </c>
      <c r="X179" s="48">
        <f t="shared" si="58"/>
        <v>0</v>
      </c>
      <c r="Y179" s="48">
        <f t="shared" si="58"/>
        <v>0</v>
      </c>
      <c r="Z179" s="48">
        <f t="shared" si="58"/>
        <v>0</v>
      </c>
      <c r="AA179" s="48">
        <f t="shared" ref="AA179:AF179" si="59">AA50</f>
        <v>0</v>
      </c>
      <c r="AB179" s="48">
        <f t="shared" si="59"/>
        <v>0</v>
      </c>
      <c r="AC179" s="48">
        <f t="shared" si="59"/>
        <v>0</v>
      </c>
      <c r="AD179" s="48">
        <f t="shared" si="59"/>
        <v>0</v>
      </c>
      <c r="AE179" s="48">
        <f t="shared" si="59"/>
        <v>0</v>
      </c>
      <c r="AF179" s="48">
        <f t="shared" si="59"/>
        <v>0</v>
      </c>
      <c r="AG179" s="48">
        <f t="shared" ref="AG179:BI179" si="60">AG50</f>
        <v>0</v>
      </c>
      <c r="AH179" s="48">
        <f t="shared" si="60"/>
        <v>0</v>
      </c>
      <c r="AI179" s="48">
        <f t="shared" si="60"/>
        <v>0</v>
      </c>
      <c r="AJ179" s="48">
        <f t="shared" si="60"/>
        <v>0</v>
      </c>
      <c r="AK179" s="48">
        <f t="shared" si="60"/>
        <v>0</v>
      </c>
      <c r="AL179" s="74">
        <f t="shared" si="60"/>
        <v>0</v>
      </c>
      <c r="AM179" s="74">
        <f t="shared" si="60"/>
        <v>0</v>
      </c>
      <c r="AN179" s="74">
        <f t="shared" si="60"/>
        <v>0</v>
      </c>
      <c r="AO179" s="74">
        <f t="shared" si="60"/>
        <v>0</v>
      </c>
      <c r="AP179" s="74">
        <f t="shared" si="60"/>
        <v>5</v>
      </c>
      <c r="AQ179" s="74">
        <f t="shared" si="60"/>
        <v>1</v>
      </c>
      <c r="AR179" s="74">
        <f t="shared" si="60"/>
        <v>0</v>
      </c>
      <c r="AS179" s="74">
        <f t="shared" si="60"/>
        <v>0</v>
      </c>
      <c r="AT179" s="74">
        <f t="shared" si="60"/>
        <v>0</v>
      </c>
      <c r="AU179" s="74">
        <f t="shared" si="60"/>
        <v>0</v>
      </c>
      <c r="AV179" s="74">
        <f t="shared" si="60"/>
        <v>1</v>
      </c>
      <c r="AW179" s="74">
        <f t="shared" si="60"/>
        <v>0</v>
      </c>
      <c r="AX179" s="74">
        <f t="shared" si="60"/>
        <v>0</v>
      </c>
      <c r="AY179" s="74">
        <f t="shared" si="60"/>
        <v>0</v>
      </c>
      <c r="AZ179" s="74">
        <f t="shared" si="60"/>
        <v>8</v>
      </c>
      <c r="BA179" s="74">
        <f t="shared" si="60"/>
        <v>0</v>
      </c>
      <c r="BB179" s="74">
        <f t="shared" si="60"/>
        <v>0</v>
      </c>
      <c r="BC179" s="74">
        <f t="shared" si="60"/>
        <v>0</v>
      </c>
      <c r="BD179" s="74">
        <f t="shared" si="60"/>
        <v>0</v>
      </c>
      <c r="BE179" s="74">
        <f t="shared" si="60"/>
        <v>0</v>
      </c>
      <c r="BF179" s="74">
        <f t="shared" si="60"/>
        <v>0</v>
      </c>
      <c r="BG179" s="74">
        <f t="shared" si="60"/>
        <v>0</v>
      </c>
      <c r="BH179" s="74">
        <f t="shared" si="60"/>
        <v>0</v>
      </c>
      <c r="BI179" s="74">
        <f t="shared" si="60"/>
        <v>0</v>
      </c>
      <c r="BJ179" s="74">
        <f>BJ50</f>
        <v>0</v>
      </c>
      <c r="BK179" s="74">
        <v>0</v>
      </c>
      <c r="BL179" s="49">
        <v>0</v>
      </c>
      <c r="BM179" s="49">
        <v>0</v>
      </c>
      <c r="BN179" s="49">
        <v>0</v>
      </c>
      <c r="BO179" s="49">
        <v>0</v>
      </c>
      <c r="BP179" s="49">
        <v>0</v>
      </c>
      <c r="BQ179" s="49">
        <v>1</v>
      </c>
      <c r="BR179" s="49">
        <v>2</v>
      </c>
      <c r="BS179" s="49">
        <v>0</v>
      </c>
      <c r="BT179" s="49">
        <v>0</v>
      </c>
      <c r="BU179" s="49">
        <v>0</v>
      </c>
      <c r="BV179" s="49">
        <v>0</v>
      </c>
      <c r="BW179" s="234">
        <v>0</v>
      </c>
      <c r="BX179" s="49">
        <v>0</v>
      </c>
      <c r="BY179" s="49">
        <v>0</v>
      </c>
      <c r="BZ179" s="49">
        <v>0</v>
      </c>
      <c r="CA179" s="49">
        <v>0</v>
      </c>
      <c r="CB179" s="49">
        <v>0</v>
      </c>
      <c r="CC179" s="49">
        <v>0</v>
      </c>
      <c r="CD179" s="49">
        <v>0</v>
      </c>
      <c r="CE179" s="49">
        <v>0</v>
      </c>
      <c r="CF179" s="49">
        <v>0</v>
      </c>
      <c r="CG179" s="49">
        <v>0</v>
      </c>
      <c r="CH179" s="49">
        <v>0</v>
      </c>
      <c r="CI179" s="49">
        <v>0</v>
      </c>
      <c r="CJ179" s="49">
        <v>0</v>
      </c>
      <c r="CK179" s="49">
        <v>0</v>
      </c>
      <c r="CL179" s="49">
        <v>0</v>
      </c>
      <c r="CM179" s="49">
        <v>0</v>
      </c>
      <c r="CN179" s="49">
        <v>0</v>
      </c>
      <c r="CO179" s="49">
        <v>0</v>
      </c>
      <c r="CP179" s="49">
        <v>0</v>
      </c>
      <c r="CQ179" s="49">
        <v>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  <c r="CY179" s="49">
        <v>0</v>
      </c>
      <c r="CZ179" s="49">
        <v>0</v>
      </c>
      <c r="DA179" s="50">
        <f>SUM(DB179:EF179)</f>
        <v>0</v>
      </c>
      <c r="DB179" s="65">
        <f>DB50</f>
        <v>0</v>
      </c>
      <c r="DC179" s="65">
        <f>DC50</f>
        <v>0</v>
      </c>
      <c r="DD179" s="65">
        <f t="shared" ref="DD179:EF179" si="61">DD50</f>
        <v>0</v>
      </c>
      <c r="DE179" s="65">
        <f t="shared" si="61"/>
        <v>0</v>
      </c>
      <c r="DF179" s="65">
        <f t="shared" si="61"/>
        <v>0</v>
      </c>
      <c r="DG179" s="65">
        <f t="shared" si="61"/>
        <v>0</v>
      </c>
      <c r="DH179" s="65">
        <f t="shared" si="61"/>
        <v>0</v>
      </c>
      <c r="DI179" s="65">
        <f t="shared" si="61"/>
        <v>0</v>
      </c>
      <c r="DJ179" s="65">
        <f t="shared" si="61"/>
        <v>0</v>
      </c>
      <c r="DK179" s="65">
        <f t="shared" si="61"/>
        <v>0</v>
      </c>
      <c r="DL179" s="65">
        <f t="shared" si="61"/>
        <v>0</v>
      </c>
      <c r="DM179" s="65">
        <f t="shared" si="61"/>
        <v>0</v>
      </c>
      <c r="DN179" s="65">
        <f t="shared" si="61"/>
        <v>0</v>
      </c>
      <c r="DO179" s="65">
        <f t="shared" si="61"/>
        <v>0</v>
      </c>
      <c r="DP179" s="65">
        <f t="shared" si="61"/>
        <v>0</v>
      </c>
      <c r="DQ179" s="65">
        <f t="shared" si="61"/>
        <v>0</v>
      </c>
      <c r="DR179" s="65">
        <f t="shared" si="61"/>
        <v>0</v>
      </c>
      <c r="DS179" s="65">
        <f t="shared" si="61"/>
        <v>0</v>
      </c>
      <c r="DT179" s="65">
        <f t="shared" si="61"/>
        <v>0</v>
      </c>
      <c r="DU179" s="65">
        <f t="shared" si="61"/>
        <v>0</v>
      </c>
      <c r="DV179" s="65">
        <f t="shared" si="61"/>
        <v>0</v>
      </c>
      <c r="DW179" s="65">
        <f t="shared" si="61"/>
        <v>0</v>
      </c>
      <c r="DX179" s="65">
        <f t="shared" si="61"/>
        <v>0</v>
      </c>
      <c r="DY179" s="65">
        <f t="shared" si="61"/>
        <v>0</v>
      </c>
      <c r="DZ179" s="65">
        <f t="shared" si="61"/>
        <v>0</v>
      </c>
      <c r="EA179" s="65">
        <f t="shared" si="61"/>
        <v>0</v>
      </c>
      <c r="EB179" s="65">
        <f t="shared" si="61"/>
        <v>0</v>
      </c>
      <c r="EC179" s="65">
        <f t="shared" si="61"/>
        <v>0</v>
      </c>
      <c r="ED179" s="65">
        <f t="shared" si="61"/>
        <v>0</v>
      </c>
      <c r="EE179" s="65">
        <f t="shared" si="61"/>
        <v>0</v>
      </c>
      <c r="EF179" s="65">
        <f t="shared" si="61"/>
        <v>0</v>
      </c>
    </row>
    <row r="180" spans="1:139" s="46" customFormat="1" ht="36" customHeight="1">
      <c r="A180" s="47" t="s">
        <v>4</v>
      </c>
      <c r="B180" s="52">
        <v>0</v>
      </c>
      <c r="C180" s="52">
        <v>0</v>
      </c>
      <c r="D180" s="52">
        <v>0</v>
      </c>
      <c r="E180" s="52">
        <f t="shared" ref="E180:T180" si="62">E179/E178</f>
        <v>0</v>
      </c>
      <c r="F180" s="52">
        <f t="shared" si="62"/>
        <v>0</v>
      </c>
      <c r="G180" s="52">
        <f t="shared" si="62"/>
        <v>0</v>
      </c>
      <c r="H180" s="52">
        <f t="shared" si="62"/>
        <v>4.7829575511257338E-4</v>
      </c>
      <c r="I180" s="52">
        <f t="shared" si="62"/>
        <v>5.4636299811231583E-7</v>
      </c>
      <c r="J180" s="52">
        <f t="shared" si="62"/>
        <v>0</v>
      </c>
      <c r="K180" s="52">
        <f t="shared" si="62"/>
        <v>0</v>
      </c>
      <c r="L180" s="52">
        <f t="shared" si="62"/>
        <v>9.3736525374477423E-7</v>
      </c>
      <c r="M180" s="52">
        <f t="shared" si="62"/>
        <v>0</v>
      </c>
      <c r="N180" s="52">
        <f t="shared" si="62"/>
        <v>0</v>
      </c>
      <c r="O180" s="52">
        <f t="shared" si="62"/>
        <v>5.6539595809737477E-7</v>
      </c>
      <c r="P180" s="52">
        <f t="shared" si="62"/>
        <v>0</v>
      </c>
      <c r="Q180" s="52">
        <f t="shared" si="62"/>
        <v>0</v>
      </c>
      <c r="R180" s="52">
        <f t="shared" si="62"/>
        <v>0</v>
      </c>
      <c r="S180" s="52">
        <f t="shared" si="62"/>
        <v>0</v>
      </c>
      <c r="T180" s="52">
        <f t="shared" si="62"/>
        <v>0</v>
      </c>
      <c r="U180" s="52">
        <f t="shared" ref="U180:Z180" si="63">U179/U178</f>
        <v>0</v>
      </c>
      <c r="V180" s="52">
        <f t="shared" si="63"/>
        <v>0</v>
      </c>
      <c r="W180" s="52">
        <f t="shared" si="63"/>
        <v>0</v>
      </c>
      <c r="X180" s="52">
        <f t="shared" si="63"/>
        <v>0</v>
      </c>
      <c r="Y180" s="52">
        <f t="shared" si="63"/>
        <v>0</v>
      </c>
      <c r="Z180" s="52">
        <f t="shared" si="63"/>
        <v>0</v>
      </c>
      <c r="AA180" s="52">
        <f t="shared" ref="AA180:AF180" si="64">AA179/AA178</f>
        <v>0</v>
      </c>
      <c r="AB180" s="52">
        <f t="shared" si="64"/>
        <v>0</v>
      </c>
      <c r="AC180" s="52">
        <f t="shared" si="64"/>
        <v>0</v>
      </c>
      <c r="AD180" s="52">
        <f t="shared" si="64"/>
        <v>0</v>
      </c>
      <c r="AE180" s="52">
        <f t="shared" si="64"/>
        <v>0</v>
      </c>
      <c r="AF180" s="52">
        <f t="shared" si="64"/>
        <v>0</v>
      </c>
      <c r="AG180" s="52">
        <f t="shared" ref="AG180:BI180" si="65">AG179/AG178</f>
        <v>0</v>
      </c>
      <c r="AH180" s="52">
        <f t="shared" si="65"/>
        <v>0</v>
      </c>
      <c r="AI180" s="52">
        <f t="shared" si="65"/>
        <v>0</v>
      </c>
      <c r="AJ180" s="52">
        <f t="shared" si="65"/>
        <v>0</v>
      </c>
      <c r="AK180" s="52">
        <f t="shared" si="65"/>
        <v>0</v>
      </c>
      <c r="AL180" s="173">
        <f t="shared" si="65"/>
        <v>0</v>
      </c>
      <c r="AM180" s="173">
        <f t="shared" si="65"/>
        <v>0</v>
      </c>
      <c r="AN180" s="173">
        <f t="shared" si="65"/>
        <v>0</v>
      </c>
      <c r="AO180" s="173">
        <f t="shared" si="65"/>
        <v>0</v>
      </c>
      <c r="AP180" s="173">
        <f t="shared" si="65"/>
        <v>1.8190040079934313E-6</v>
      </c>
      <c r="AQ180" s="173">
        <f t="shared" si="65"/>
        <v>3.795193160151079E-7</v>
      </c>
      <c r="AR180" s="173">
        <f t="shared" si="65"/>
        <v>0</v>
      </c>
      <c r="AS180" s="173">
        <f t="shared" si="65"/>
        <v>0</v>
      </c>
      <c r="AT180" s="173">
        <f t="shared" si="65"/>
        <v>0</v>
      </c>
      <c r="AU180" s="173">
        <f t="shared" si="65"/>
        <v>0</v>
      </c>
      <c r="AV180" s="173">
        <f t="shared" si="65"/>
        <v>3.9843859881894831E-7</v>
      </c>
      <c r="AW180" s="173">
        <f t="shared" si="65"/>
        <v>0</v>
      </c>
      <c r="AX180" s="173">
        <f t="shared" si="65"/>
        <v>0</v>
      </c>
      <c r="AY180" s="173">
        <f t="shared" si="65"/>
        <v>0</v>
      </c>
      <c r="AZ180" s="173">
        <f t="shared" si="65"/>
        <v>3.3615634631667188E-6</v>
      </c>
      <c r="BA180" s="173">
        <f t="shared" si="65"/>
        <v>0</v>
      </c>
      <c r="BB180" s="173">
        <f t="shared" si="65"/>
        <v>0</v>
      </c>
      <c r="BC180" s="173">
        <f t="shared" si="65"/>
        <v>0</v>
      </c>
      <c r="BD180" s="173">
        <f t="shared" si="65"/>
        <v>0</v>
      </c>
      <c r="BE180" s="173">
        <f t="shared" si="65"/>
        <v>0</v>
      </c>
      <c r="BF180" s="173">
        <f t="shared" si="65"/>
        <v>0</v>
      </c>
      <c r="BG180" s="173">
        <f t="shared" si="65"/>
        <v>0</v>
      </c>
      <c r="BH180" s="173">
        <f t="shared" si="65"/>
        <v>0</v>
      </c>
      <c r="BI180" s="173">
        <f t="shared" si="65"/>
        <v>0</v>
      </c>
      <c r="BJ180" s="173">
        <f>BJ179/BJ178</f>
        <v>0</v>
      </c>
      <c r="BK180" s="167">
        <f>BK179/BK178</f>
        <v>0</v>
      </c>
      <c r="BL180" s="167">
        <v>0</v>
      </c>
      <c r="BM180" s="167">
        <f>BM179/BM178</f>
        <v>0</v>
      </c>
      <c r="BN180" s="167">
        <f>BN179/BN178</f>
        <v>0</v>
      </c>
      <c r="BO180" s="167">
        <f>BO179/BO178</f>
        <v>0</v>
      </c>
      <c r="BP180" s="167">
        <f t="shared" ref="BP180:BW180" si="66">BP179/BP178</f>
        <v>0</v>
      </c>
      <c r="BQ180" s="167">
        <f t="shared" si="66"/>
        <v>1.5649665339731543E-7</v>
      </c>
      <c r="BR180" s="167">
        <f t="shared" si="66"/>
        <v>2.912219161965253E-7</v>
      </c>
      <c r="BS180" s="167">
        <f t="shared" si="66"/>
        <v>0</v>
      </c>
      <c r="BT180" s="167">
        <f t="shared" si="66"/>
        <v>0</v>
      </c>
      <c r="BU180" s="167">
        <f t="shared" si="66"/>
        <v>0</v>
      </c>
      <c r="BV180" s="167">
        <f t="shared" si="66"/>
        <v>0</v>
      </c>
      <c r="BW180" s="236">
        <f t="shared" si="66"/>
        <v>0</v>
      </c>
      <c r="BX180" s="167">
        <f t="shared" ref="BX180:DC180" si="67">BX179/BX178</f>
        <v>0</v>
      </c>
      <c r="BY180" s="167">
        <f t="shared" si="67"/>
        <v>0</v>
      </c>
      <c r="BZ180" s="167" t="e">
        <f t="shared" si="67"/>
        <v>#DIV/0!</v>
      </c>
      <c r="CA180" s="167" t="e">
        <f t="shared" ref="CA180:CD180" si="68">CA179/CA178</f>
        <v>#DIV/0!</v>
      </c>
      <c r="CB180" s="167" t="e">
        <f t="shared" si="68"/>
        <v>#DIV/0!</v>
      </c>
      <c r="CC180" s="167" t="e">
        <f t="shared" si="68"/>
        <v>#DIV/0!</v>
      </c>
      <c r="CD180" s="167" t="e">
        <f t="shared" si="68"/>
        <v>#DIV/0!</v>
      </c>
      <c r="CE180" s="167" t="e">
        <v>#DIV/0!</v>
      </c>
      <c r="CF180" s="167" t="e">
        <v>#DIV/0!</v>
      </c>
      <c r="CG180" s="167" t="e">
        <v>#DIV/0!</v>
      </c>
      <c r="CH180" s="167" t="e">
        <v>#DIV/0!</v>
      </c>
      <c r="CI180" s="167" t="e">
        <v>#DIV/0!</v>
      </c>
      <c r="CJ180" s="167" t="e">
        <v>#DIV/0!</v>
      </c>
      <c r="CK180" s="167" t="e">
        <v>#DIV/0!</v>
      </c>
      <c r="CL180" s="167" t="e">
        <v>#DIV/0!</v>
      </c>
      <c r="CM180" s="167" t="e">
        <v>#DIV/0!</v>
      </c>
      <c r="CN180" s="167" t="e">
        <v>#DIV/0!</v>
      </c>
      <c r="CO180" s="167" t="e">
        <v>#DIV/0!</v>
      </c>
      <c r="CP180" s="167" t="e">
        <v>#DIV/0!</v>
      </c>
      <c r="CQ180" s="167" t="e">
        <v>#DIV/0!</v>
      </c>
      <c r="CR180" s="167" t="e">
        <v>#DIV/0!</v>
      </c>
      <c r="CS180" s="167" t="e">
        <v>#DIV/0!</v>
      </c>
      <c r="CT180" s="167" t="e">
        <v>#DIV/0!</v>
      </c>
      <c r="CU180" s="167" t="e">
        <v>#DIV/0!</v>
      </c>
      <c r="CV180" s="167" t="e">
        <v>#DIV/0!</v>
      </c>
      <c r="CW180" s="167" t="e">
        <v>#DIV/0!</v>
      </c>
      <c r="CX180" s="167" t="e">
        <v>#DIV/0!</v>
      </c>
      <c r="CY180" s="167" t="e">
        <v>#DIV/0!</v>
      </c>
      <c r="CZ180" s="167" t="e">
        <v>#DIV/0!</v>
      </c>
      <c r="DA180" s="53" t="e">
        <f t="shared" si="67"/>
        <v>#DIV/0!</v>
      </c>
      <c r="DB180" s="61" t="e">
        <f t="shared" si="67"/>
        <v>#DIV/0!</v>
      </c>
      <c r="DC180" s="61" t="e">
        <f t="shared" si="67"/>
        <v>#DIV/0!</v>
      </c>
      <c r="DD180" s="61" t="e">
        <f t="shared" ref="DD180:EF180" si="69">DD179/DD178</f>
        <v>#DIV/0!</v>
      </c>
      <c r="DE180" s="61" t="e">
        <f t="shared" si="69"/>
        <v>#DIV/0!</v>
      </c>
      <c r="DF180" s="61" t="e">
        <f t="shared" si="69"/>
        <v>#DIV/0!</v>
      </c>
      <c r="DG180" s="61" t="e">
        <f t="shared" si="69"/>
        <v>#DIV/0!</v>
      </c>
      <c r="DH180" s="61" t="e">
        <f t="shared" si="69"/>
        <v>#DIV/0!</v>
      </c>
      <c r="DI180" s="61" t="e">
        <f t="shared" si="69"/>
        <v>#DIV/0!</v>
      </c>
      <c r="DJ180" s="61" t="e">
        <f t="shared" si="69"/>
        <v>#DIV/0!</v>
      </c>
      <c r="DK180" s="61" t="e">
        <f t="shared" si="69"/>
        <v>#DIV/0!</v>
      </c>
      <c r="DL180" s="61" t="e">
        <f t="shared" si="69"/>
        <v>#DIV/0!</v>
      </c>
      <c r="DM180" s="61" t="e">
        <f t="shared" si="69"/>
        <v>#DIV/0!</v>
      </c>
      <c r="DN180" s="61" t="e">
        <f t="shared" si="69"/>
        <v>#DIV/0!</v>
      </c>
      <c r="DO180" s="61" t="e">
        <f t="shared" si="69"/>
        <v>#DIV/0!</v>
      </c>
      <c r="DP180" s="61" t="e">
        <f t="shared" si="69"/>
        <v>#DIV/0!</v>
      </c>
      <c r="DQ180" s="61" t="e">
        <f t="shared" si="69"/>
        <v>#DIV/0!</v>
      </c>
      <c r="DR180" s="61" t="e">
        <f t="shared" si="69"/>
        <v>#DIV/0!</v>
      </c>
      <c r="DS180" s="61" t="e">
        <f t="shared" si="69"/>
        <v>#DIV/0!</v>
      </c>
      <c r="DT180" s="61" t="e">
        <f t="shared" si="69"/>
        <v>#DIV/0!</v>
      </c>
      <c r="DU180" s="61" t="e">
        <f t="shared" si="69"/>
        <v>#DIV/0!</v>
      </c>
      <c r="DV180" s="61" t="e">
        <f t="shared" si="69"/>
        <v>#DIV/0!</v>
      </c>
      <c r="DW180" s="61" t="e">
        <f t="shared" si="69"/>
        <v>#DIV/0!</v>
      </c>
      <c r="DX180" s="61" t="e">
        <f t="shared" si="69"/>
        <v>#DIV/0!</v>
      </c>
      <c r="DY180" s="61" t="e">
        <f t="shared" si="69"/>
        <v>#DIV/0!</v>
      </c>
      <c r="DZ180" s="61" t="e">
        <f t="shared" si="69"/>
        <v>#DIV/0!</v>
      </c>
      <c r="EA180" s="61" t="e">
        <f t="shared" si="69"/>
        <v>#DIV/0!</v>
      </c>
      <c r="EB180" s="61" t="e">
        <f t="shared" si="69"/>
        <v>#DIV/0!</v>
      </c>
      <c r="EC180" s="61" t="e">
        <f t="shared" si="69"/>
        <v>#DIV/0!</v>
      </c>
      <c r="ED180" s="61" t="e">
        <f t="shared" si="69"/>
        <v>#DIV/0!</v>
      </c>
      <c r="EE180" s="61" t="e">
        <f t="shared" si="69"/>
        <v>#DIV/0!</v>
      </c>
      <c r="EF180" s="61" t="e">
        <f t="shared" si="69"/>
        <v>#DIV/0!</v>
      </c>
      <c r="EG180" s="62"/>
      <c r="EH180" s="63"/>
      <c r="EI180" s="63"/>
    </row>
    <row r="181" spans="1:139" s="79" customFormat="1" ht="21" customHeight="1">
      <c r="A181" s="76" t="s">
        <v>58</v>
      </c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8"/>
      <c r="DC181" s="78"/>
      <c r="DD181" s="78"/>
      <c r="DE181" s="78"/>
      <c r="DF181" s="78"/>
      <c r="DG181" s="78"/>
      <c r="DH181" s="78"/>
      <c r="DI181" s="78"/>
      <c r="DJ181" s="78"/>
      <c r="DK181" s="78"/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/>
      <c r="EA181" s="78"/>
      <c r="EB181" s="78"/>
      <c r="EC181" s="78"/>
      <c r="ED181" s="78"/>
      <c r="EE181" s="78"/>
      <c r="EF181" s="78"/>
    </row>
    <row r="182" spans="1:139" s="28" customFormat="1" ht="26.25" customHeight="1">
      <c r="A182" s="179" t="s">
        <v>214</v>
      </c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  <c r="Q182" s="179"/>
      <c r="R182" s="179"/>
      <c r="S182" s="179"/>
      <c r="T182" s="179"/>
      <c r="U182" s="179"/>
      <c r="V182" s="179"/>
      <c r="W182" s="179"/>
      <c r="X182" s="179"/>
      <c r="Y182" s="179"/>
      <c r="Z182" s="179"/>
      <c r="AA182" s="179"/>
      <c r="AB182" s="179"/>
      <c r="AC182" s="179"/>
      <c r="AD182" s="179"/>
      <c r="AE182" s="179"/>
      <c r="AF182" s="179"/>
      <c r="AG182" s="179"/>
      <c r="AH182" s="179"/>
      <c r="AI182" s="179"/>
      <c r="AJ182" s="179"/>
      <c r="AK182" s="179"/>
      <c r="AL182" s="180">
        <v>2E-3</v>
      </c>
      <c r="AM182" s="180">
        <v>2E-3</v>
      </c>
      <c r="AN182" s="180">
        <v>2E-3</v>
      </c>
      <c r="AO182" s="180">
        <v>2E-3</v>
      </c>
      <c r="AP182" s="180">
        <v>2E-3</v>
      </c>
      <c r="AQ182" s="180">
        <v>2E-3</v>
      </c>
      <c r="AR182" s="180">
        <v>2E-3</v>
      </c>
      <c r="AS182" s="180">
        <v>2E-3</v>
      </c>
      <c r="AT182" s="180">
        <v>2E-3</v>
      </c>
      <c r="AU182" s="180">
        <v>2E-3</v>
      </c>
      <c r="AV182" s="180">
        <v>2E-3</v>
      </c>
      <c r="AW182" s="180">
        <v>2E-3</v>
      </c>
      <c r="AX182" s="180">
        <v>5.0000000000000001E-3</v>
      </c>
      <c r="AY182" s="180">
        <v>5.0000000000000001E-3</v>
      </c>
      <c r="AZ182" s="180">
        <v>5.0000000000000001E-3</v>
      </c>
      <c r="BA182" s="180">
        <v>5.0000000000000001E-3</v>
      </c>
      <c r="BB182" s="180">
        <v>5.0000000000000001E-3</v>
      </c>
      <c r="BC182" s="180">
        <v>5.0000000000000001E-3</v>
      </c>
      <c r="BD182" s="180">
        <v>5.0000000000000001E-3</v>
      </c>
      <c r="BE182" s="180">
        <v>5.0000000000000001E-3</v>
      </c>
      <c r="BF182" s="180">
        <v>5.0000000000000001E-3</v>
      </c>
      <c r="BG182" s="180">
        <v>5.0000000000000001E-3</v>
      </c>
      <c r="BH182" s="180">
        <v>5.0000000000000001E-3</v>
      </c>
      <c r="BI182" s="180">
        <v>5.0000000000000001E-3</v>
      </c>
      <c r="BJ182" s="180">
        <v>2E-3</v>
      </c>
      <c r="BK182" s="180">
        <v>2E-3</v>
      </c>
      <c r="BL182" s="180">
        <v>2E-3</v>
      </c>
      <c r="BM182" s="180">
        <v>2E-3</v>
      </c>
      <c r="BN182" s="180">
        <v>2E-3</v>
      </c>
      <c r="BO182" s="180">
        <v>2E-3</v>
      </c>
      <c r="BP182" s="180">
        <v>2E-3</v>
      </c>
      <c r="BQ182" s="180">
        <v>2E-3</v>
      </c>
      <c r="BR182" s="180">
        <v>2E-3</v>
      </c>
      <c r="BS182" s="180">
        <v>2E-3</v>
      </c>
      <c r="BT182" s="180">
        <v>2E-3</v>
      </c>
      <c r="BU182" s="180">
        <v>2E-3</v>
      </c>
      <c r="BV182" s="180">
        <v>2E-3</v>
      </c>
      <c r="BW182" s="180">
        <v>2E-3</v>
      </c>
      <c r="BX182" s="180">
        <v>2E-3</v>
      </c>
      <c r="BY182" s="180">
        <v>5.0000000000000001E-4</v>
      </c>
      <c r="BZ182" s="180">
        <v>5.0000000000000001E-4</v>
      </c>
      <c r="CA182" s="180">
        <v>5.0000000000000001E-4</v>
      </c>
      <c r="CB182" s="180">
        <v>5.0000000000000001E-4</v>
      </c>
      <c r="CC182" s="180">
        <v>5.0000000000000001E-4</v>
      </c>
      <c r="CD182" s="180">
        <v>5.0000000000000001E-4</v>
      </c>
      <c r="CE182" s="180">
        <v>5.0000000000000001E-4</v>
      </c>
      <c r="CF182" s="180">
        <v>5.0000000000000001E-4</v>
      </c>
      <c r="CG182" s="180">
        <v>5.0000000000000001E-4</v>
      </c>
      <c r="CH182" s="180">
        <v>5.0000000000000001E-4</v>
      </c>
      <c r="CI182" s="180">
        <v>5.0000000000000001E-4</v>
      </c>
      <c r="CJ182" s="180">
        <v>5.0000000000000001E-4</v>
      </c>
      <c r="CK182" s="180">
        <v>5.0000000000000001E-4</v>
      </c>
      <c r="CL182" s="180">
        <v>5.0000000000000001E-4</v>
      </c>
      <c r="CM182" s="180">
        <v>5.0000000000000001E-4</v>
      </c>
      <c r="CN182" s="180">
        <v>5.0000000000000001E-4</v>
      </c>
      <c r="CO182" s="180">
        <v>5.0000000000000001E-4</v>
      </c>
      <c r="CP182" s="180">
        <v>5.0000000000000001E-4</v>
      </c>
      <c r="CQ182" s="180">
        <v>5.0000000000000001E-4</v>
      </c>
      <c r="CR182" s="180">
        <v>5.0000000000000001E-4</v>
      </c>
      <c r="CS182" s="180">
        <v>5.0000000000000001E-4</v>
      </c>
      <c r="CT182" s="180">
        <v>5.0000000000000001E-4</v>
      </c>
      <c r="CU182" s="180"/>
      <c r="CV182" s="180">
        <v>5.0000000000000001E-4</v>
      </c>
      <c r="CW182" s="180">
        <v>5.0000000000000001E-4</v>
      </c>
      <c r="CX182" s="180">
        <v>5.0000000000000001E-4</v>
      </c>
      <c r="CY182" s="180">
        <v>5.0000000000000001E-4</v>
      </c>
      <c r="CZ182" s="180">
        <v>5.0000000000000001E-4</v>
      </c>
      <c r="DA182" s="180">
        <v>5.0000000000000001E-4</v>
      </c>
      <c r="DB182" s="180">
        <v>5.0000000000000001E-4</v>
      </c>
      <c r="DC182" s="180">
        <v>5.0000000000000001E-4</v>
      </c>
      <c r="DD182" s="180">
        <v>5.0000000000000001E-4</v>
      </c>
      <c r="DE182" s="180">
        <v>5.0000000000000001E-4</v>
      </c>
      <c r="DF182" s="180">
        <v>5.0000000000000001E-4</v>
      </c>
      <c r="DG182" s="180">
        <v>5.0000000000000001E-4</v>
      </c>
      <c r="DH182" s="180">
        <v>5.0000000000000001E-4</v>
      </c>
      <c r="DI182" s="180">
        <v>5.0000000000000001E-4</v>
      </c>
      <c r="DJ182" s="180">
        <v>5.0000000000000001E-4</v>
      </c>
      <c r="DK182" s="180">
        <v>5.0000000000000001E-4</v>
      </c>
      <c r="DL182" s="180">
        <v>5.0000000000000001E-4</v>
      </c>
      <c r="DM182" s="180">
        <v>5.0000000000000001E-4</v>
      </c>
      <c r="DN182" s="180">
        <v>5.0000000000000001E-4</v>
      </c>
      <c r="DO182" s="180">
        <v>5.0000000000000001E-4</v>
      </c>
      <c r="DP182" s="180">
        <v>5.0000000000000001E-4</v>
      </c>
      <c r="DQ182" s="180">
        <v>5.0000000000000001E-4</v>
      </c>
      <c r="DR182" s="180">
        <v>5.0000000000000001E-4</v>
      </c>
      <c r="DS182" s="180">
        <v>5.0000000000000001E-4</v>
      </c>
      <c r="DT182" s="180">
        <v>5.0000000000000001E-4</v>
      </c>
      <c r="DU182" s="180">
        <v>5.0000000000000001E-4</v>
      </c>
      <c r="DV182" s="180">
        <v>5.0000000000000001E-4</v>
      </c>
      <c r="DW182" s="180">
        <v>5.0000000000000001E-4</v>
      </c>
      <c r="DX182" s="180">
        <v>5.0000000000000001E-4</v>
      </c>
      <c r="DY182" s="180">
        <v>5.0000000000000001E-4</v>
      </c>
      <c r="DZ182" s="180">
        <v>5.0000000000000001E-4</v>
      </c>
      <c r="EA182" s="180">
        <v>5.0000000000000001E-4</v>
      </c>
      <c r="EB182" s="180">
        <v>5.0000000000000001E-4</v>
      </c>
      <c r="EC182" s="180">
        <v>5.0000000000000001E-4</v>
      </c>
      <c r="ED182" s="180">
        <v>5.0000000000000001E-4</v>
      </c>
      <c r="EE182" s="180">
        <v>5.0000000000000001E-4</v>
      </c>
      <c r="EF182" s="180">
        <v>5.0000000000000001E-4</v>
      </c>
    </row>
    <row r="183" spans="1:139" ht="15" customHeight="1"/>
    <row r="184" spans="1:139" ht="15" customHeight="1"/>
    <row r="185" spans="1:139" ht="15" customHeight="1"/>
    <row r="186" spans="1:139" ht="15" customHeight="1"/>
    <row r="187" spans="1:139" ht="15" customHeight="1"/>
    <row r="188" spans="1:139" ht="15" customHeight="1"/>
    <row r="189" spans="1:139" ht="15" customHeight="1"/>
    <row r="190" spans="1:139" ht="15" customHeight="1"/>
    <row r="191" spans="1:139" ht="15" customHeight="1"/>
    <row r="192" spans="1:139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spans="1:139" ht="15" customHeight="1"/>
    <row r="210" spans="1:139" ht="15" customHeight="1"/>
    <row r="211" spans="1:139" ht="15" customHeight="1"/>
    <row r="212" spans="1:139" ht="15" customHeight="1"/>
    <row r="213" spans="1:139" ht="15" customHeight="1"/>
    <row r="214" spans="1:139" ht="15" customHeight="1"/>
    <row r="215" spans="1:139" ht="15" customHeight="1"/>
    <row r="216" spans="1:139" ht="15" customHeight="1"/>
    <row r="217" spans="1:139" ht="15" customHeight="1">
      <c r="A217" s="73" t="s">
        <v>86</v>
      </c>
    </row>
    <row r="218" spans="1:139" ht="22.5" customHeight="1">
      <c r="A218" s="73" t="s">
        <v>86</v>
      </c>
    </row>
    <row r="219" spans="1:139">
      <c r="A219" s="71" t="s">
        <v>87</v>
      </c>
    </row>
    <row r="220" spans="1:139" s="46" customFormat="1" ht="28.5" customHeight="1">
      <c r="A220" s="42" t="s">
        <v>0</v>
      </c>
      <c r="B220" s="59" t="s">
        <v>88</v>
      </c>
      <c r="C220" s="59" t="s">
        <v>89</v>
      </c>
      <c r="D220" s="59" t="s">
        <v>90</v>
      </c>
      <c r="E220" s="59" t="s">
        <v>91</v>
      </c>
      <c r="F220" s="59" t="s">
        <v>106</v>
      </c>
      <c r="G220" s="59" t="s">
        <v>93</v>
      </c>
      <c r="H220" s="59" t="s">
        <v>94</v>
      </c>
      <c r="I220" s="59" t="s">
        <v>95</v>
      </c>
      <c r="J220" s="59" t="s">
        <v>96</v>
      </c>
      <c r="K220" s="59" t="s">
        <v>97</v>
      </c>
      <c r="L220" s="59" t="s">
        <v>98</v>
      </c>
      <c r="M220" s="59" t="s">
        <v>99</v>
      </c>
      <c r="N220" s="59" t="s">
        <v>12</v>
      </c>
      <c r="O220" s="59" t="s">
        <v>20</v>
      </c>
      <c r="P220" s="59" t="s">
        <v>21</v>
      </c>
      <c r="Q220" s="59" t="s">
        <v>22</v>
      </c>
      <c r="R220" s="59" t="s">
        <v>23</v>
      </c>
      <c r="S220" s="43" t="s">
        <v>24</v>
      </c>
      <c r="T220" s="43" t="s">
        <v>25</v>
      </c>
      <c r="U220" s="43" t="s">
        <v>26</v>
      </c>
      <c r="V220" s="43" t="s">
        <v>27</v>
      </c>
      <c r="W220" s="43" t="s">
        <v>28</v>
      </c>
      <c r="X220" s="43" t="s">
        <v>29</v>
      </c>
      <c r="Y220" s="43" t="s">
        <v>30</v>
      </c>
      <c r="Z220" s="43" t="s">
        <v>11</v>
      </c>
      <c r="AA220" s="43" t="s">
        <v>13</v>
      </c>
      <c r="AB220" s="43" t="s">
        <v>14</v>
      </c>
      <c r="AC220" s="43" t="s">
        <v>15</v>
      </c>
      <c r="AD220" s="43" t="s">
        <v>16</v>
      </c>
      <c r="AE220" s="43" t="s">
        <v>17</v>
      </c>
      <c r="AF220" s="43" t="s">
        <v>18</v>
      </c>
      <c r="AG220" s="43" t="s">
        <v>19</v>
      </c>
      <c r="AH220" s="43" t="s">
        <v>109</v>
      </c>
      <c r="AI220" s="43" t="s">
        <v>111</v>
      </c>
      <c r="AJ220" s="43" t="s">
        <v>117</v>
      </c>
      <c r="AK220" s="43" t="s">
        <v>118</v>
      </c>
      <c r="AL220" s="43" t="s">
        <v>120</v>
      </c>
      <c r="AM220" s="43" t="s">
        <v>123</v>
      </c>
      <c r="AN220" s="43" t="s">
        <v>130</v>
      </c>
      <c r="AO220" s="43" t="s">
        <v>134</v>
      </c>
      <c r="AP220" s="43" t="s">
        <v>142</v>
      </c>
      <c r="AQ220" s="43" t="s">
        <v>143</v>
      </c>
      <c r="AR220" s="43" t="s">
        <v>148</v>
      </c>
      <c r="AS220" s="43" t="s">
        <v>153</v>
      </c>
      <c r="AT220" s="43" t="s">
        <v>154</v>
      </c>
      <c r="AU220" s="43" t="s">
        <v>156</v>
      </c>
      <c r="AV220" s="43" t="s">
        <v>157</v>
      </c>
      <c r="AW220" s="43" t="s">
        <v>159</v>
      </c>
      <c r="AX220" s="43" t="s">
        <v>163</v>
      </c>
      <c r="AY220" s="43" t="s">
        <v>166</v>
      </c>
      <c r="AZ220" s="43" t="s">
        <v>169</v>
      </c>
      <c r="BA220" s="43" t="s">
        <v>177</v>
      </c>
      <c r="BB220" s="43" t="s">
        <v>182</v>
      </c>
      <c r="BC220" s="43" t="s">
        <v>186</v>
      </c>
      <c r="BD220" s="43" t="s">
        <v>189</v>
      </c>
      <c r="BE220" s="43" t="s">
        <v>190</v>
      </c>
      <c r="BF220" s="43" t="s">
        <v>195</v>
      </c>
      <c r="BG220" s="43" t="s">
        <v>197</v>
      </c>
      <c r="BH220" s="43" t="s">
        <v>199</v>
      </c>
      <c r="BI220" s="168" t="s">
        <v>204</v>
      </c>
      <c r="BJ220" s="168" t="s">
        <v>209</v>
      </c>
      <c r="BK220" s="168" t="str">
        <f>BK177</f>
        <v>Feb'21</v>
      </c>
      <c r="BL220" s="168" t="str">
        <f>BL177</f>
        <v>Mar'21</v>
      </c>
      <c r="BM220" s="168" t="str">
        <f>BM177</f>
        <v>Apr'21</v>
      </c>
      <c r="BN220" s="168" t="str">
        <f>BN177</f>
        <v>May'21</v>
      </c>
      <c r="BO220" s="168" t="str">
        <f>BO177</f>
        <v>Jun'21</v>
      </c>
      <c r="BP220" s="168" t="str">
        <f t="shared" ref="BP220:BW220" si="70">BP177</f>
        <v>Jul'21</v>
      </c>
      <c r="BQ220" s="168" t="str">
        <f t="shared" si="70"/>
        <v>Aug'21</v>
      </c>
      <c r="BR220" s="168" t="str">
        <f t="shared" si="70"/>
        <v>Sep'21</v>
      </c>
      <c r="BS220" s="168" t="str">
        <f t="shared" si="70"/>
        <v>Oct'21</v>
      </c>
      <c r="BT220" s="168" t="str">
        <f t="shared" si="70"/>
        <v>Nov'21</v>
      </c>
      <c r="BU220" s="168" t="str">
        <f t="shared" si="70"/>
        <v>Dec'21</v>
      </c>
      <c r="BV220" s="168" t="str">
        <f t="shared" si="70"/>
        <v>Jan'22</v>
      </c>
      <c r="BW220" s="233" t="str">
        <f t="shared" si="70"/>
        <v>Feb'22</v>
      </c>
      <c r="BX220" s="168" t="str">
        <f t="shared" ref="BX220:CB220" si="71">BX177</f>
        <v>Mar'22</v>
      </c>
      <c r="BY220" s="168" t="str">
        <f t="shared" si="71"/>
        <v>Apr'22</v>
      </c>
      <c r="BZ220" s="168" t="str">
        <f t="shared" si="71"/>
        <v>May'22</v>
      </c>
      <c r="CA220" s="168" t="str">
        <f t="shared" si="71"/>
        <v>Jun'22</v>
      </c>
      <c r="CB220" s="168" t="str">
        <f t="shared" si="71"/>
        <v>Jul'22</v>
      </c>
      <c r="CC220" s="168" t="str">
        <f t="shared" ref="CC220:CD220" si="72">CC177</f>
        <v>Aug'22</v>
      </c>
      <c r="CD220" s="168" t="str">
        <f t="shared" si="72"/>
        <v>Sep'22</v>
      </c>
      <c r="CE220" s="168" t="s">
        <v>264</v>
      </c>
      <c r="CF220" s="168" t="s">
        <v>265</v>
      </c>
      <c r="CG220" s="168" t="s">
        <v>266</v>
      </c>
      <c r="CH220" s="168" t="s">
        <v>267</v>
      </c>
      <c r="CI220" s="168" t="s">
        <v>270</v>
      </c>
      <c r="CJ220" s="168" t="s">
        <v>272</v>
      </c>
      <c r="CK220" s="168" t="s">
        <v>276</v>
      </c>
      <c r="CL220" s="168" t="s">
        <v>277</v>
      </c>
      <c r="CM220" s="168" t="s">
        <v>279</v>
      </c>
      <c r="CN220" s="168" t="s">
        <v>281</v>
      </c>
      <c r="CO220" s="168" t="s">
        <v>282</v>
      </c>
      <c r="CP220" s="168" t="s">
        <v>288</v>
      </c>
      <c r="CQ220" s="168" t="s">
        <v>289</v>
      </c>
      <c r="CR220" s="168" t="s">
        <v>292</v>
      </c>
      <c r="CS220" s="168" t="s">
        <v>294</v>
      </c>
      <c r="CT220" s="168" t="s">
        <v>297</v>
      </c>
      <c r="CU220" s="168" t="s">
        <v>301</v>
      </c>
      <c r="CV220" s="168" t="s">
        <v>303</v>
      </c>
      <c r="CW220" s="168" t="s">
        <v>308</v>
      </c>
      <c r="CX220" s="168" t="s">
        <v>310</v>
      </c>
      <c r="CY220" s="168" t="s">
        <v>311</v>
      </c>
      <c r="CZ220" s="168" t="s">
        <v>313</v>
      </c>
      <c r="DA220" s="44" t="str">
        <f>+DA43</f>
        <v>Aug'24</v>
      </c>
      <c r="DB220" s="45">
        <v>1</v>
      </c>
      <c r="DC220" s="45">
        <v>2</v>
      </c>
      <c r="DD220" s="45">
        <v>3</v>
      </c>
      <c r="DE220" s="45">
        <v>4</v>
      </c>
      <c r="DF220" s="45">
        <v>5</v>
      </c>
      <c r="DG220" s="45">
        <v>6</v>
      </c>
      <c r="DH220" s="45">
        <v>7</v>
      </c>
      <c r="DI220" s="45">
        <v>8</v>
      </c>
      <c r="DJ220" s="45">
        <v>9</v>
      </c>
      <c r="DK220" s="45">
        <v>10</v>
      </c>
      <c r="DL220" s="45">
        <v>11</v>
      </c>
      <c r="DM220" s="45">
        <v>12</v>
      </c>
      <c r="DN220" s="45">
        <v>13</v>
      </c>
      <c r="DO220" s="45">
        <v>14</v>
      </c>
      <c r="DP220" s="45">
        <v>15</v>
      </c>
      <c r="DQ220" s="45">
        <v>16</v>
      </c>
      <c r="DR220" s="45">
        <v>17</v>
      </c>
      <c r="DS220" s="45">
        <v>18</v>
      </c>
      <c r="DT220" s="45">
        <v>19</v>
      </c>
      <c r="DU220" s="45">
        <v>20</v>
      </c>
      <c r="DV220" s="45">
        <v>21</v>
      </c>
      <c r="DW220" s="45">
        <v>22</v>
      </c>
      <c r="DX220" s="45">
        <v>23</v>
      </c>
      <c r="DY220" s="45">
        <v>24</v>
      </c>
      <c r="DZ220" s="45">
        <v>25</v>
      </c>
      <c r="EA220" s="45">
        <v>26</v>
      </c>
      <c r="EB220" s="45">
        <v>27</v>
      </c>
      <c r="EC220" s="45">
        <v>28</v>
      </c>
      <c r="ED220" s="45">
        <v>29</v>
      </c>
      <c r="EE220" s="45">
        <v>30</v>
      </c>
      <c r="EF220" s="45">
        <v>31</v>
      </c>
    </row>
    <row r="221" spans="1:139" s="46" customFormat="1" ht="36" customHeight="1">
      <c r="A221" s="47" t="s">
        <v>1</v>
      </c>
      <c r="B221" s="48">
        <v>2761792</v>
      </c>
      <c r="C221" s="48">
        <v>2275247</v>
      </c>
      <c r="D221" s="48">
        <v>2817812</v>
      </c>
      <c r="E221" s="48">
        <f>E44</f>
        <v>2356109</v>
      </c>
      <c r="F221" s="48">
        <f t="shared" ref="F221:T221" si="73">F44</f>
        <v>1843415</v>
      </c>
      <c r="G221" s="48">
        <f t="shared" si="73"/>
        <v>1783271</v>
      </c>
      <c r="H221" s="48">
        <f t="shared" si="73"/>
        <v>1984128</v>
      </c>
      <c r="I221" s="48">
        <f t="shared" si="73"/>
        <v>1830285</v>
      </c>
      <c r="J221" s="48">
        <f t="shared" si="73"/>
        <v>2284997</v>
      </c>
      <c r="K221" s="48">
        <f t="shared" si="73"/>
        <v>2381017</v>
      </c>
      <c r="L221" s="48">
        <f t="shared" si="73"/>
        <v>2133640</v>
      </c>
      <c r="M221" s="48">
        <f t="shared" si="73"/>
        <v>1950576</v>
      </c>
      <c r="N221" s="48">
        <f t="shared" si="73"/>
        <v>1855788</v>
      </c>
      <c r="O221" s="48">
        <f t="shared" si="73"/>
        <v>1768672</v>
      </c>
      <c r="P221" s="48">
        <f t="shared" si="73"/>
        <v>2178549</v>
      </c>
      <c r="Q221" s="48">
        <f t="shared" si="73"/>
        <v>1908237</v>
      </c>
      <c r="R221" s="48">
        <f t="shared" si="73"/>
        <v>2557736</v>
      </c>
      <c r="S221" s="48">
        <f t="shared" si="73"/>
        <v>1908237</v>
      </c>
      <c r="T221" s="48">
        <f t="shared" si="73"/>
        <v>2548076</v>
      </c>
      <c r="U221" s="48">
        <f t="shared" ref="U221:AO221" si="74">U44</f>
        <v>2316711</v>
      </c>
      <c r="V221" s="48">
        <f t="shared" si="74"/>
        <v>2034985</v>
      </c>
      <c r="W221" s="48">
        <f t="shared" si="74"/>
        <v>3111505</v>
      </c>
      <c r="X221" s="48">
        <f t="shared" si="74"/>
        <v>2890059</v>
      </c>
      <c r="Y221" s="48">
        <f t="shared" si="74"/>
        <v>2672901</v>
      </c>
      <c r="Z221" s="48">
        <f t="shared" si="74"/>
        <v>2583467</v>
      </c>
      <c r="AA221" s="48">
        <f t="shared" si="74"/>
        <v>2583468</v>
      </c>
      <c r="AB221" s="48">
        <f t="shared" si="74"/>
        <v>2583469</v>
      </c>
      <c r="AC221" s="48">
        <f t="shared" si="74"/>
        <v>2583470</v>
      </c>
      <c r="AD221" s="48">
        <f t="shared" si="74"/>
        <v>2583471</v>
      </c>
      <c r="AE221" s="48">
        <f t="shared" si="74"/>
        <v>2583472</v>
      </c>
      <c r="AF221" s="48">
        <f t="shared" si="74"/>
        <v>2583473</v>
      </c>
      <c r="AG221" s="48">
        <f t="shared" si="74"/>
        <v>2583474</v>
      </c>
      <c r="AH221" s="48">
        <f t="shared" si="74"/>
        <v>2583475</v>
      </c>
      <c r="AI221" s="48">
        <f t="shared" si="74"/>
        <v>2583476</v>
      </c>
      <c r="AJ221" s="48">
        <f t="shared" si="74"/>
        <v>2583477</v>
      </c>
      <c r="AK221" s="48">
        <f t="shared" si="74"/>
        <v>2583478</v>
      </c>
      <c r="AL221" s="48">
        <f t="shared" si="74"/>
        <v>2583479</v>
      </c>
      <c r="AM221" s="48">
        <f t="shared" si="74"/>
        <v>2583480</v>
      </c>
      <c r="AN221" s="48">
        <f t="shared" si="74"/>
        <v>2583481</v>
      </c>
      <c r="AO221" s="48">
        <f t="shared" si="74"/>
        <v>2583482</v>
      </c>
      <c r="AP221" s="48">
        <v>2748757</v>
      </c>
      <c r="AQ221" s="48">
        <v>2634912</v>
      </c>
      <c r="AR221" s="48">
        <v>2620075</v>
      </c>
      <c r="AS221" s="48">
        <v>2597713</v>
      </c>
      <c r="AT221" s="48">
        <v>2597713</v>
      </c>
      <c r="AU221" s="48">
        <v>2188043</v>
      </c>
      <c r="AV221" s="48">
        <v>2509797</v>
      </c>
      <c r="AW221" s="48">
        <v>2480065</v>
      </c>
      <c r="AX221" s="48">
        <v>2897209</v>
      </c>
      <c r="AY221" s="48">
        <v>2379845</v>
      </c>
      <c r="AZ221" s="48">
        <v>2379845</v>
      </c>
      <c r="BA221" s="48">
        <v>2379845</v>
      </c>
      <c r="BB221" s="48">
        <v>2805472</v>
      </c>
      <c r="BC221" s="48">
        <v>3887739</v>
      </c>
      <c r="BD221" s="48">
        <v>3918972</v>
      </c>
      <c r="BE221" s="48">
        <v>4186380</v>
      </c>
      <c r="BF221" s="48">
        <v>4411016</v>
      </c>
      <c r="BG221" s="48">
        <v>4780834</v>
      </c>
      <c r="BH221" s="48">
        <v>5803555</v>
      </c>
      <c r="BI221" s="74">
        <v>5853665</v>
      </c>
      <c r="BJ221" s="74">
        <v>6208714</v>
      </c>
      <c r="BK221" s="74">
        <v>6218482</v>
      </c>
      <c r="BL221" s="49">
        <v>7025462</v>
      </c>
      <c r="BM221" s="49">
        <v>5848681</v>
      </c>
      <c r="BN221" s="49">
        <v>6812069</v>
      </c>
      <c r="BO221" s="49">
        <v>7218031</v>
      </c>
      <c r="BP221" s="49">
        <v>7695599</v>
      </c>
      <c r="BQ221" s="49">
        <v>6389913</v>
      </c>
      <c r="BR221" s="228">
        <v>6867615</v>
      </c>
      <c r="BS221" s="49">
        <v>6476515</v>
      </c>
      <c r="BT221" s="49">
        <v>7494418</v>
      </c>
      <c r="BU221" s="49">
        <v>4972628</v>
      </c>
      <c r="BV221" s="49">
        <v>5564985</v>
      </c>
      <c r="BW221" s="234">
        <v>5251269</v>
      </c>
      <c r="BX221" s="49">
        <v>4171294</v>
      </c>
      <c r="BY221" s="49">
        <v>176</v>
      </c>
      <c r="BZ221" s="49">
        <v>0</v>
      </c>
      <c r="CA221" s="49">
        <v>0</v>
      </c>
      <c r="CB221" s="49">
        <v>0</v>
      </c>
      <c r="CC221" s="49">
        <v>0</v>
      </c>
      <c r="CD221" s="49">
        <v>0</v>
      </c>
      <c r="CE221" s="49">
        <v>0</v>
      </c>
      <c r="CF221" s="49">
        <v>0</v>
      </c>
      <c r="CG221" s="49">
        <v>0</v>
      </c>
      <c r="CH221" s="49">
        <v>0</v>
      </c>
      <c r="CI221" s="49">
        <v>0</v>
      </c>
      <c r="CJ221" s="49">
        <v>0</v>
      </c>
      <c r="CK221" s="49">
        <v>0</v>
      </c>
      <c r="CL221" s="49">
        <v>0</v>
      </c>
      <c r="CM221" s="49">
        <v>0</v>
      </c>
      <c r="CN221" s="49">
        <v>0</v>
      </c>
      <c r="CO221" s="49">
        <v>0</v>
      </c>
      <c r="CP221" s="49">
        <v>0</v>
      </c>
      <c r="CQ221" s="49">
        <v>0</v>
      </c>
      <c r="CR221" s="49">
        <v>0</v>
      </c>
      <c r="CS221" s="49">
        <v>0</v>
      </c>
      <c r="CT221" s="49">
        <v>0</v>
      </c>
      <c r="CU221" s="49">
        <v>0</v>
      </c>
      <c r="CV221" s="49">
        <v>0</v>
      </c>
      <c r="CW221" s="49">
        <v>0</v>
      </c>
      <c r="CX221" s="49">
        <v>0</v>
      </c>
      <c r="CY221" s="49">
        <v>0</v>
      </c>
      <c r="CZ221" s="49">
        <v>0</v>
      </c>
      <c r="DA221" s="50">
        <f>SUM(DB221:EE221)</f>
        <v>0</v>
      </c>
      <c r="DB221" s="65">
        <f>DB44</f>
        <v>0</v>
      </c>
      <c r="DC221" s="65">
        <f t="shared" ref="DC221:EF221" si="75">DC44</f>
        <v>0</v>
      </c>
      <c r="DD221" s="65">
        <f t="shared" si="75"/>
        <v>0</v>
      </c>
      <c r="DE221" s="65">
        <f t="shared" si="75"/>
        <v>0</v>
      </c>
      <c r="DF221" s="65">
        <f t="shared" si="75"/>
        <v>0</v>
      </c>
      <c r="DG221" s="65">
        <f t="shared" si="75"/>
        <v>0</v>
      </c>
      <c r="DH221" s="65">
        <f t="shared" si="75"/>
        <v>0</v>
      </c>
      <c r="DI221" s="65">
        <f t="shared" si="75"/>
        <v>0</v>
      </c>
      <c r="DJ221" s="65">
        <f t="shared" si="75"/>
        <v>0</v>
      </c>
      <c r="DK221" s="65">
        <f t="shared" si="75"/>
        <v>0</v>
      </c>
      <c r="DL221" s="65">
        <f t="shared" si="75"/>
        <v>0</v>
      </c>
      <c r="DM221" s="65">
        <f t="shared" si="75"/>
        <v>0</v>
      </c>
      <c r="DN221" s="65">
        <f t="shared" si="75"/>
        <v>0</v>
      </c>
      <c r="DO221" s="65">
        <f t="shared" si="75"/>
        <v>0</v>
      </c>
      <c r="DP221" s="65">
        <f t="shared" si="75"/>
        <v>0</v>
      </c>
      <c r="DQ221" s="65">
        <f t="shared" si="75"/>
        <v>0</v>
      </c>
      <c r="DR221" s="65">
        <f t="shared" si="75"/>
        <v>0</v>
      </c>
      <c r="DS221" s="65">
        <f t="shared" si="75"/>
        <v>0</v>
      </c>
      <c r="DT221" s="65">
        <f t="shared" si="75"/>
        <v>0</v>
      </c>
      <c r="DU221" s="65">
        <f t="shared" si="75"/>
        <v>0</v>
      </c>
      <c r="DV221" s="65">
        <f t="shared" si="75"/>
        <v>0</v>
      </c>
      <c r="DW221" s="65">
        <f t="shared" si="75"/>
        <v>0</v>
      </c>
      <c r="DX221" s="65">
        <f t="shared" si="75"/>
        <v>0</v>
      </c>
      <c r="DY221" s="65">
        <f t="shared" si="75"/>
        <v>0</v>
      </c>
      <c r="DZ221" s="65">
        <f t="shared" si="75"/>
        <v>0</v>
      </c>
      <c r="EA221" s="65">
        <f t="shared" si="75"/>
        <v>0</v>
      </c>
      <c r="EB221" s="65">
        <f t="shared" si="75"/>
        <v>0</v>
      </c>
      <c r="EC221" s="65">
        <f t="shared" si="75"/>
        <v>0</v>
      </c>
      <c r="ED221" s="65">
        <f t="shared" si="75"/>
        <v>0</v>
      </c>
      <c r="EE221" s="65">
        <f t="shared" si="75"/>
        <v>0</v>
      </c>
      <c r="EF221" s="65">
        <f t="shared" si="75"/>
        <v>0</v>
      </c>
    </row>
    <row r="222" spans="1:139" s="46" customFormat="1" ht="36" customHeight="1">
      <c r="A222" s="47" t="s">
        <v>108</v>
      </c>
      <c r="B222" s="48">
        <f>B51</f>
        <v>83</v>
      </c>
      <c r="C222" s="48">
        <f>C51</f>
        <v>72</v>
      </c>
      <c r="D222" s="48">
        <v>50</v>
      </c>
      <c r="E222" s="48">
        <f>E51</f>
        <v>96</v>
      </c>
      <c r="F222" s="48">
        <f t="shared" ref="F222:T222" si="76">F51</f>
        <v>66</v>
      </c>
      <c r="G222" s="48">
        <f t="shared" si="76"/>
        <v>20</v>
      </c>
      <c r="H222" s="48">
        <f t="shared" si="76"/>
        <v>63</v>
      </c>
      <c r="I222" s="48">
        <f t="shared" si="76"/>
        <v>62</v>
      </c>
      <c r="J222" s="48">
        <f t="shared" si="76"/>
        <v>228</v>
      </c>
      <c r="K222" s="48">
        <f t="shared" si="76"/>
        <v>39</v>
      </c>
      <c r="L222" s="48">
        <f t="shared" si="76"/>
        <v>54</v>
      </c>
      <c r="M222" s="48">
        <f t="shared" si="76"/>
        <v>33</v>
      </c>
      <c r="N222" s="48">
        <f t="shared" si="76"/>
        <v>75</v>
      </c>
      <c r="O222" s="48">
        <f t="shared" si="76"/>
        <v>313</v>
      </c>
      <c r="P222" s="48">
        <f t="shared" si="76"/>
        <v>72</v>
      </c>
      <c r="Q222" s="48">
        <f t="shared" si="76"/>
        <v>109</v>
      </c>
      <c r="R222" s="48">
        <f t="shared" si="76"/>
        <v>42</v>
      </c>
      <c r="S222" s="48">
        <f t="shared" si="76"/>
        <v>109</v>
      </c>
      <c r="T222" s="48">
        <f t="shared" si="76"/>
        <v>42</v>
      </c>
      <c r="U222" s="48">
        <f t="shared" ref="U222:Z222" si="77">U51</f>
        <v>47</v>
      </c>
      <c r="V222" s="48">
        <f t="shared" si="77"/>
        <v>30</v>
      </c>
      <c r="W222" s="48">
        <f t="shared" si="77"/>
        <v>49</v>
      </c>
      <c r="X222" s="48">
        <f t="shared" si="77"/>
        <v>31</v>
      </c>
      <c r="Y222" s="48">
        <f t="shared" si="77"/>
        <v>101</v>
      </c>
      <c r="Z222" s="48">
        <f t="shared" si="77"/>
        <v>28</v>
      </c>
      <c r="AA222" s="48">
        <f t="shared" ref="AA222:AF222" si="78">AA51</f>
        <v>30</v>
      </c>
      <c r="AB222" s="48">
        <f t="shared" si="78"/>
        <v>23</v>
      </c>
      <c r="AC222" s="48">
        <f t="shared" si="78"/>
        <v>40</v>
      </c>
      <c r="AD222" s="48">
        <f t="shared" si="78"/>
        <v>49</v>
      </c>
      <c r="AE222" s="48">
        <f t="shared" si="78"/>
        <v>30</v>
      </c>
      <c r="AF222" s="48">
        <f t="shared" si="78"/>
        <v>101</v>
      </c>
      <c r="AG222" s="48">
        <f t="shared" ref="AG222:BI222" si="79">AG51</f>
        <v>8</v>
      </c>
      <c r="AH222" s="48">
        <f t="shared" si="79"/>
        <v>3</v>
      </c>
      <c r="AI222" s="48">
        <f t="shared" si="79"/>
        <v>2</v>
      </c>
      <c r="AJ222" s="48">
        <f t="shared" si="79"/>
        <v>24</v>
      </c>
      <c r="AK222" s="48">
        <f t="shared" si="79"/>
        <v>22</v>
      </c>
      <c r="AL222" s="74">
        <f t="shared" si="79"/>
        <v>15</v>
      </c>
      <c r="AM222" s="74">
        <f t="shared" si="79"/>
        <v>9</v>
      </c>
      <c r="AN222" s="74">
        <f t="shared" si="79"/>
        <v>17</v>
      </c>
      <c r="AO222" s="74">
        <f t="shared" si="79"/>
        <v>87</v>
      </c>
      <c r="AP222" s="74">
        <f t="shared" si="79"/>
        <v>179</v>
      </c>
      <c r="AQ222" s="74">
        <f t="shared" si="79"/>
        <v>167</v>
      </c>
      <c r="AR222" s="74">
        <f t="shared" si="79"/>
        <v>0</v>
      </c>
      <c r="AS222" s="74">
        <f t="shared" si="79"/>
        <v>0</v>
      </c>
      <c r="AT222" s="74">
        <f t="shared" si="79"/>
        <v>18</v>
      </c>
      <c r="AU222" s="74">
        <f t="shared" si="79"/>
        <v>30</v>
      </c>
      <c r="AV222" s="74">
        <f t="shared" si="79"/>
        <v>22</v>
      </c>
      <c r="AW222" s="74">
        <f t="shared" si="79"/>
        <v>34</v>
      </c>
      <c r="AX222" s="74">
        <f t="shared" si="79"/>
        <v>5</v>
      </c>
      <c r="AY222" s="74">
        <f t="shared" si="79"/>
        <v>5</v>
      </c>
      <c r="AZ222" s="74">
        <f t="shared" si="79"/>
        <v>15</v>
      </c>
      <c r="BA222" s="74">
        <f t="shared" si="79"/>
        <v>1</v>
      </c>
      <c r="BB222" s="74">
        <f t="shared" si="79"/>
        <v>28</v>
      </c>
      <c r="BC222" s="74">
        <f t="shared" si="79"/>
        <v>281</v>
      </c>
      <c r="BD222" s="74">
        <f t="shared" si="79"/>
        <v>90</v>
      </c>
      <c r="BE222" s="74">
        <f t="shared" si="79"/>
        <v>9</v>
      </c>
      <c r="BF222" s="74">
        <f t="shared" si="79"/>
        <v>9</v>
      </c>
      <c r="BG222" s="74">
        <f t="shared" si="79"/>
        <v>3</v>
      </c>
      <c r="BH222" s="74">
        <f t="shared" si="79"/>
        <v>15</v>
      </c>
      <c r="BI222" s="74">
        <f t="shared" si="79"/>
        <v>52</v>
      </c>
      <c r="BJ222" s="74">
        <f>BJ51</f>
        <v>2</v>
      </c>
      <c r="BK222" s="74">
        <v>48</v>
      </c>
      <c r="BL222" s="49">
        <v>1</v>
      </c>
      <c r="BM222" s="49">
        <v>4</v>
      </c>
      <c r="BN222" s="49">
        <v>17</v>
      </c>
      <c r="BO222" s="49">
        <v>11</v>
      </c>
      <c r="BP222" s="49">
        <v>8</v>
      </c>
      <c r="BQ222" s="49">
        <v>13</v>
      </c>
      <c r="BR222" s="49">
        <v>13</v>
      </c>
      <c r="BS222" s="49">
        <v>5</v>
      </c>
      <c r="BT222" s="49">
        <v>12</v>
      </c>
      <c r="BU222" s="49">
        <v>5</v>
      </c>
      <c r="BV222" s="49">
        <v>31</v>
      </c>
      <c r="BW222" s="234">
        <v>31</v>
      </c>
      <c r="BX222" s="49">
        <v>15</v>
      </c>
      <c r="BY222" s="49">
        <v>0</v>
      </c>
      <c r="BZ222" s="49">
        <v>0</v>
      </c>
      <c r="CA222" s="49">
        <v>0</v>
      </c>
      <c r="CB222" s="49">
        <v>0</v>
      </c>
      <c r="CC222" s="49">
        <v>0</v>
      </c>
      <c r="CD222" s="49">
        <v>0</v>
      </c>
      <c r="CE222" s="49">
        <v>0</v>
      </c>
      <c r="CF222" s="49">
        <v>0</v>
      </c>
      <c r="CG222" s="49">
        <v>0</v>
      </c>
      <c r="CH222" s="49">
        <v>0</v>
      </c>
      <c r="CI222" s="49">
        <v>0</v>
      </c>
      <c r="CJ222" s="49">
        <v>0</v>
      </c>
      <c r="CK222" s="49">
        <v>0</v>
      </c>
      <c r="CL222" s="49">
        <v>0</v>
      </c>
      <c r="CM222" s="49">
        <v>0</v>
      </c>
      <c r="CN222" s="49">
        <v>0</v>
      </c>
      <c r="CO222" s="49">
        <v>0</v>
      </c>
      <c r="CP222" s="49">
        <v>0</v>
      </c>
      <c r="CQ222" s="49">
        <v>0</v>
      </c>
      <c r="CR222" s="49">
        <v>0</v>
      </c>
      <c r="CS222" s="49">
        <v>0</v>
      </c>
      <c r="CT222" s="49">
        <v>0</v>
      </c>
      <c r="CU222" s="49">
        <v>0</v>
      </c>
      <c r="CV222" s="49">
        <v>0</v>
      </c>
      <c r="CW222" s="49">
        <v>0</v>
      </c>
      <c r="CX222" s="49">
        <v>0</v>
      </c>
      <c r="CY222" s="49">
        <v>0</v>
      </c>
      <c r="CZ222" s="49">
        <v>0</v>
      </c>
      <c r="DA222" s="50">
        <f>SUM(DB222:EF222)</f>
        <v>0</v>
      </c>
      <c r="DB222" s="65">
        <f>DB51</f>
        <v>0</v>
      </c>
      <c r="DC222" s="65">
        <f t="shared" ref="DC222:EF222" si="80">DC51</f>
        <v>0</v>
      </c>
      <c r="DD222" s="65">
        <f t="shared" si="80"/>
        <v>0</v>
      </c>
      <c r="DE222" s="65">
        <f t="shared" si="80"/>
        <v>0</v>
      </c>
      <c r="DF222" s="65">
        <f t="shared" si="80"/>
        <v>0</v>
      </c>
      <c r="DG222" s="65">
        <f t="shared" si="80"/>
        <v>0</v>
      </c>
      <c r="DH222" s="65">
        <f t="shared" si="80"/>
        <v>0</v>
      </c>
      <c r="DI222" s="65">
        <f t="shared" si="80"/>
        <v>0</v>
      </c>
      <c r="DJ222" s="65">
        <f t="shared" si="80"/>
        <v>0</v>
      </c>
      <c r="DK222" s="65">
        <f t="shared" si="80"/>
        <v>0</v>
      </c>
      <c r="DL222" s="65">
        <f t="shared" si="80"/>
        <v>0</v>
      </c>
      <c r="DM222" s="65">
        <f t="shared" si="80"/>
        <v>0</v>
      </c>
      <c r="DN222" s="65">
        <f t="shared" si="80"/>
        <v>0</v>
      </c>
      <c r="DO222" s="65">
        <f t="shared" si="80"/>
        <v>0</v>
      </c>
      <c r="DP222" s="65">
        <f t="shared" si="80"/>
        <v>0</v>
      </c>
      <c r="DQ222" s="65">
        <f t="shared" si="80"/>
        <v>0</v>
      </c>
      <c r="DR222" s="65">
        <f t="shared" si="80"/>
        <v>0</v>
      </c>
      <c r="DS222" s="65">
        <f t="shared" si="80"/>
        <v>0</v>
      </c>
      <c r="DT222" s="65">
        <f t="shared" si="80"/>
        <v>0</v>
      </c>
      <c r="DU222" s="65">
        <f t="shared" si="80"/>
        <v>0</v>
      </c>
      <c r="DV222" s="65">
        <f t="shared" si="80"/>
        <v>0</v>
      </c>
      <c r="DW222" s="65">
        <f t="shared" si="80"/>
        <v>0</v>
      </c>
      <c r="DX222" s="65">
        <f t="shared" si="80"/>
        <v>0</v>
      </c>
      <c r="DY222" s="65">
        <f t="shared" si="80"/>
        <v>0</v>
      </c>
      <c r="DZ222" s="65">
        <f t="shared" si="80"/>
        <v>0</v>
      </c>
      <c r="EA222" s="65">
        <f t="shared" si="80"/>
        <v>0</v>
      </c>
      <c r="EB222" s="65">
        <f t="shared" si="80"/>
        <v>0</v>
      </c>
      <c r="EC222" s="65">
        <f t="shared" si="80"/>
        <v>0</v>
      </c>
      <c r="ED222" s="65">
        <f t="shared" si="80"/>
        <v>0</v>
      </c>
      <c r="EE222" s="65">
        <f t="shared" si="80"/>
        <v>0</v>
      </c>
      <c r="EF222" s="65">
        <f t="shared" si="80"/>
        <v>0</v>
      </c>
    </row>
    <row r="223" spans="1:139" s="46" customFormat="1" ht="36" customHeight="1">
      <c r="A223" s="47" t="s">
        <v>4</v>
      </c>
      <c r="B223" s="52">
        <f>B222/B221</f>
        <v>3.0052951127383958E-5</v>
      </c>
      <c r="C223" s="52">
        <f>C222/C221</f>
        <v>3.1644915914623778E-5</v>
      </c>
      <c r="D223" s="52">
        <v>1.7744263989222844E-5</v>
      </c>
      <c r="E223" s="52">
        <f t="shared" ref="E223:T223" si="81">E222/E221</f>
        <v>4.0745143794281167E-5</v>
      </c>
      <c r="F223" s="52">
        <f t="shared" si="81"/>
        <v>3.5803115413512422E-5</v>
      </c>
      <c r="G223" s="52">
        <f t="shared" si="81"/>
        <v>1.1215345284031424E-5</v>
      </c>
      <c r="H223" s="52">
        <f t="shared" si="81"/>
        <v>3.1751983742984325E-5</v>
      </c>
      <c r="I223" s="52">
        <f t="shared" si="81"/>
        <v>3.3874505882963579E-5</v>
      </c>
      <c r="J223" s="52">
        <f t="shared" si="81"/>
        <v>9.9781312623167559E-5</v>
      </c>
      <c r="K223" s="52">
        <f t="shared" si="81"/>
        <v>1.6379555458864848E-5</v>
      </c>
      <c r="L223" s="52">
        <f t="shared" si="81"/>
        <v>2.5308861851108905E-5</v>
      </c>
      <c r="M223" s="52">
        <f t="shared" si="81"/>
        <v>1.6918079582646357E-5</v>
      </c>
      <c r="N223" s="52">
        <f t="shared" si="81"/>
        <v>4.0414099024241995E-5</v>
      </c>
      <c r="O223" s="52">
        <f t="shared" si="81"/>
        <v>1.7696893488447829E-4</v>
      </c>
      <c r="P223" s="52">
        <f t="shared" si="81"/>
        <v>3.3049520575392155E-5</v>
      </c>
      <c r="Q223" s="52">
        <f t="shared" si="81"/>
        <v>5.7120787407434193E-5</v>
      </c>
      <c r="R223" s="52">
        <f t="shared" si="81"/>
        <v>1.6420772120343928E-5</v>
      </c>
      <c r="S223" s="52">
        <f t="shared" si="81"/>
        <v>5.7120787407434193E-5</v>
      </c>
      <c r="T223" s="52">
        <f t="shared" si="81"/>
        <v>1.6483024839133525E-5</v>
      </c>
      <c r="U223" s="52">
        <f t="shared" ref="U223:Z223" si="82">U222/U221</f>
        <v>2.0287381550827877E-5</v>
      </c>
      <c r="V223" s="52">
        <f t="shared" si="82"/>
        <v>1.4742123406315034E-5</v>
      </c>
      <c r="W223" s="52">
        <f t="shared" si="82"/>
        <v>1.5748006189930596E-5</v>
      </c>
      <c r="X223" s="52">
        <f t="shared" si="82"/>
        <v>1.0726424616244858E-5</v>
      </c>
      <c r="Y223" s="52">
        <f t="shared" si="82"/>
        <v>3.7786659513390135E-5</v>
      </c>
      <c r="Z223" s="52">
        <f t="shared" si="82"/>
        <v>1.0838148890618691E-5</v>
      </c>
      <c r="AA223" s="52">
        <f t="shared" ref="AA223:AF223" si="83">AA222/AA221</f>
        <v>1.1612297887955259E-5</v>
      </c>
      <c r="AB223" s="52">
        <f t="shared" si="83"/>
        <v>8.9027582680496653E-6</v>
      </c>
      <c r="AC223" s="52">
        <f t="shared" si="83"/>
        <v>1.5483051864352982E-5</v>
      </c>
      <c r="AD223" s="52">
        <f t="shared" si="83"/>
        <v>1.8966731192260335E-5</v>
      </c>
      <c r="AE223" s="52">
        <f t="shared" si="83"/>
        <v>1.1612279908588132E-5</v>
      </c>
      <c r="AF223" s="52">
        <f t="shared" si="83"/>
        <v>3.9094660559642001E-5</v>
      </c>
      <c r="AG223" s="52">
        <f t="shared" ref="AG223:BI223" si="84">AG222/AG221</f>
        <v>3.096605578380119E-6</v>
      </c>
      <c r="AH223" s="52">
        <f t="shared" si="84"/>
        <v>1.1612266424099323E-6</v>
      </c>
      <c r="AI223" s="52">
        <f t="shared" si="84"/>
        <v>7.7415079528511198E-7</v>
      </c>
      <c r="AJ223" s="52">
        <f t="shared" si="84"/>
        <v>9.2898059475660129E-6</v>
      </c>
      <c r="AK223" s="52">
        <f t="shared" si="84"/>
        <v>8.5156521557373437E-6</v>
      </c>
      <c r="AL223" s="173">
        <f t="shared" si="84"/>
        <v>5.8061242224148134E-6</v>
      </c>
      <c r="AM223" s="173">
        <f t="shared" si="84"/>
        <v>3.4836731850062708E-6</v>
      </c>
      <c r="AN223" s="173">
        <f t="shared" si="84"/>
        <v>6.5802690246222056E-6</v>
      </c>
      <c r="AO223" s="173">
        <f t="shared" si="84"/>
        <v>3.3675481385200282E-5</v>
      </c>
      <c r="AP223" s="173">
        <f t="shared" si="84"/>
        <v>6.5120343486164831E-5</v>
      </c>
      <c r="AQ223" s="173">
        <f t="shared" si="84"/>
        <v>6.3379725774523018E-5</v>
      </c>
      <c r="AR223" s="173">
        <f t="shared" si="84"/>
        <v>0</v>
      </c>
      <c r="AS223" s="173">
        <f t="shared" si="84"/>
        <v>0</v>
      </c>
      <c r="AT223" s="173">
        <f t="shared" si="84"/>
        <v>6.9291719293085883E-6</v>
      </c>
      <c r="AU223" s="173">
        <f t="shared" si="84"/>
        <v>1.3710882281563937E-5</v>
      </c>
      <c r="AV223" s="173">
        <f t="shared" si="84"/>
        <v>8.765649174016863E-6</v>
      </c>
      <c r="AW223" s="173">
        <f t="shared" si="84"/>
        <v>1.3709318102549732E-5</v>
      </c>
      <c r="AX223" s="173">
        <f t="shared" si="84"/>
        <v>1.7257988636649961E-6</v>
      </c>
      <c r="AY223" s="173">
        <f t="shared" si="84"/>
        <v>2.1009771644791992E-6</v>
      </c>
      <c r="AZ223" s="173">
        <f t="shared" si="84"/>
        <v>6.3029314934375976E-6</v>
      </c>
      <c r="BA223" s="173">
        <f t="shared" si="84"/>
        <v>4.2019543289583985E-7</v>
      </c>
      <c r="BB223" s="173">
        <f t="shared" si="84"/>
        <v>9.9804952606905357E-6</v>
      </c>
      <c r="BC223" s="173">
        <f t="shared" si="84"/>
        <v>7.2278514581354349E-5</v>
      </c>
      <c r="BD223" s="173">
        <f t="shared" si="84"/>
        <v>2.2965206181621097E-5</v>
      </c>
      <c r="BE223" s="173">
        <f t="shared" si="84"/>
        <v>2.149828730311152E-6</v>
      </c>
      <c r="BF223" s="173">
        <f t="shared" si="84"/>
        <v>2.0403462603626917E-6</v>
      </c>
      <c r="BG223" s="173">
        <f t="shared" si="84"/>
        <v>6.2750557747874115E-7</v>
      </c>
      <c r="BH223" s="173">
        <f t="shared" si="84"/>
        <v>2.5846227010858001E-6</v>
      </c>
      <c r="BI223" s="173">
        <f t="shared" si="84"/>
        <v>8.8833235246636083E-6</v>
      </c>
      <c r="BJ223" s="173">
        <f>BJ222/BJ221</f>
        <v>3.2212789959402218E-7</v>
      </c>
      <c r="BK223" s="167">
        <f>BK222/BK221</f>
        <v>7.71892561560844E-6</v>
      </c>
      <c r="BL223" s="167">
        <v>1.4233939348045722E-7</v>
      </c>
      <c r="BM223" s="167">
        <f t="shared" ref="BM223:DA223" si="85">BM222/BM221</f>
        <v>6.8391488610850887E-7</v>
      </c>
      <c r="BN223" s="167">
        <f t="shared" si="85"/>
        <v>2.4955707289518058E-6</v>
      </c>
      <c r="BO223" s="167">
        <f t="shared" si="85"/>
        <v>1.5239613129951921E-6</v>
      </c>
      <c r="BP223" s="167">
        <f t="shared" si="85"/>
        <v>1.0395552055142165E-6</v>
      </c>
      <c r="BQ223" s="167">
        <f t="shared" si="85"/>
        <v>2.0344564941651004E-6</v>
      </c>
      <c r="BR223" s="229">
        <f t="shared" ref="BR223:CD223" si="86">BR222/BR221</f>
        <v>1.8929424552774144E-6</v>
      </c>
      <c r="BS223" s="167">
        <f t="shared" si="86"/>
        <v>7.7202013737326325E-7</v>
      </c>
      <c r="BT223" s="167">
        <f t="shared" si="86"/>
        <v>1.6011917136193898E-6</v>
      </c>
      <c r="BU223" s="167">
        <f t="shared" si="86"/>
        <v>1.0055045340210448E-6</v>
      </c>
      <c r="BV223" s="167">
        <f t="shared" si="86"/>
        <v>5.5705451137783842E-6</v>
      </c>
      <c r="BW223" s="236">
        <f t="shared" si="86"/>
        <v>5.9033349843628271E-6</v>
      </c>
      <c r="BX223" s="167">
        <f t="shared" si="86"/>
        <v>3.5960064191111918E-6</v>
      </c>
      <c r="BY223" s="167">
        <f t="shared" si="86"/>
        <v>0</v>
      </c>
      <c r="BZ223" s="167" t="e">
        <f t="shared" si="86"/>
        <v>#DIV/0!</v>
      </c>
      <c r="CA223" s="167" t="e">
        <f t="shared" si="86"/>
        <v>#DIV/0!</v>
      </c>
      <c r="CB223" s="167" t="e">
        <f t="shared" si="86"/>
        <v>#DIV/0!</v>
      </c>
      <c r="CC223" s="167" t="e">
        <f t="shared" si="86"/>
        <v>#DIV/0!</v>
      </c>
      <c r="CD223" s="167" t="e">
        <f t="shared" si="86"/>
        <v>#DIV/0!</v>
      </c>
      <c r="CE223" s="167" t="e">
        <v>#DIV/0!</v>
      </c>
      <c r="CF223" s="167" t="e">
        <v>#DIV/0!</v>
      </c>
      <c r="CG223" s="167" t="e">
        <v>#DIV/0!</v>
      </c>
      <c r="CH223" s="167" t="e">
        <v>#DIV/0!</v>
      </c>
      <c r="CI223" s="167" t="e">
        <v>#DIV/0!</v>
      </c>
      <c r="CJ223" s="167" t="e">
        <v>#DIV/0!</v>
      </c>
      <c r="CK223" s="167" t="e">
        <v>#DIV/0!</v>
      </c>
      <c r="CL223" s="167" t="e">
        <v>#DIV/0!</v>
      </c>
      <c r="CM223" s="167" t="e">
        <v>#DIV/0!</v>
      </c>
      <c r="CN223" s="167" t="e">
        <v>#DIV/0!</v>
      </c>
      <c r="CO223" s="167" t="e">
        <v>#DIV/0!</v>
      </c>
      <c r="CP223" s="167" t="e">
        <v>#DIV/0!</v>
      </c>
      <c r="CQ223" s="167" t="e">
        <v>#DIV/0!</v>
      </c>
      <c r="CR223" s="167" t="e">
        <v>#DIV/0!</v>
      </c>
      <c r="CS223" s="167" t="e">
        <v>#DIV/0!</v>
      </c>
      <c r="CT223" s="167" t="e">
        <v>#DIV/0!</v>
      </c>
      <c r="CU223" s="167" t="e">
        <v>#DIV/0!</v>
      </c>
      <c r="CV223" s="167" t="e">
        <v>#DIV/0!</v>
      </c>
      <c r="CW223" s="167" t="e">
        <v>#DIV/0!</v>
      </c>
      <c r="CX223" s="167" t="e">
        <v>#DIV/0!</v>
      </c>
      <c r="CY223" s="167" t="e">
        <v>#DIV/0!</v>
      </c>
      <c r="CZ223" s="167" t="e">
        <v>#DIV/0!</v>
      </c>
      <c r="DA223" s="53" t="e">
        <f t="shared" si="85"/>
        <v>#DIV/0!</v>
      </c>
      <c r="DB223" s="61" t="e">
        <f>DB222/DB221</f>
        <v>#DIV/0!</v>
      </c>
      <c r="DC223" s="61" t="e">
        <f t="shared" ref="DC223:EF223" si="87">DC222/DC221</f>
        <v>#DIV/0!</v>
      </c>
      <c r="DD223" s="61" t="e">
        <f t="shared" si="87"/>
        <v>#DIV/0!</v>
      </c>
      <c r="DE223" s="61" t="e">
        <f t="shared" si="87"/>
        <v>#DIV/0!</v>
      </c>
      <c r="DF223" s="61" t="e">
        <f>DF222/DF221</f>
        <v>#DIV/0!</v>
      </c>
      <c r="DG223" s="61" t="e">
        <f t="shared" si="87"/>
        <v>#DIV/0!</v>
      </c>
      <c r="DH223" s="61" t="e">
        <f t="shared" si="87"/>
        <v>#DIV/0!</v>
      </c>
      <c r="DI223" s="61" t="e">
        <f t="shared" si="87"/>
        <v>#DIV/0!</v>
      </c>
      <c r="DJ223" s="61" t="e">
        <f t="shared" si="87"/>
        <v>#DIV/0!</v>
      </c>
      <c r="DK223" s="61" t="e">
        <f t="shared" si="87"/>
        <v>#DIV/0!</v>
      </c>
      <c r="DL223" s="61" t="e">
        <f t="shared" si="87"/>
        <v>#DIV/0!</v>
      </c>
      <c r="DM223" s="61" t="e">
        <f t="shared" si="87"/>
        <v>#DIV/0!</v>
      </c>
      <c r="DN223" s="61" t="e">
        <f t="shared" si="87"/>
        <v>#DIV/0!</v>
      </c>
      <c r="DO223" s="61" t="e">
        <f t="shared" si="87"/>
        <v>#DIV/0!</v>
      </c>
      <c r="DP223" s="61" t="e">
        <f t="shared" si="87"/>
        <v>#DIV/0!</v>
      </c>
      <c r="DQ223" s="61" t="e">
        <f t="shared" si="87"/>
        <v>#DIV/0!</v>
      </c>
      <c r="DR223" s="61" t="e">
        <f t="shared" si="87"/>
        <v>#DIV/0!</v>
      </c>
      <c r="DS223" s="61" t="e">
        <f t="shared" si="87"/>
        <v>#DIV/0!</v>
      </c>
      <c r="DT223" s="61" t="e">
        <f t="shared" si="87"/>
        <v>#DIV/0!</v>
      </c>
      <c r="DU223" s="61" t="e">
        <f t="shared" si="87"/>
        <v>#DIV/0!</v>
      </c>
      <c r="DV223" s="61" t="e">
        <f t="shared" si="87"/>
        <v>#DIV/0!</v>
      </c>
      <c r="DW223" s="61" t="e">
        <f t="shared" si="87"/>
        <v>#DIV/0!</v>
      </c>
      <c r="DX223" s="61" t="e">
        <f t="shared" si="87"/>
        <v>#DIV/0!</v>
      </c>
      <c r="DY223" s="61" t="e">
        <f t="shared" si="87"/>
        <v>#DIV/0!</v>
      </c>
      <c r="DZ223" s="61" t="e">
        <f t="shared" si="87"/>
        <v>#DIV/0!</v>
      </c>
      <c r="EA223" s="61" t="e">
        <f t="shared" si="87"/>
        <v>#DIV/0!</v>
      </c>
      <c r="EB223" s="61" t="e">
        <f t="shared" si="87"/>
        <v>#DIV/0!</v>
      </c>
      <c r="EC223" s="61" t="e">
        <f t="shared" si="87"/>
        <v>#DIV/0!</v>
      </c>
      <c r="ED223" s="61" t="e">
        <f t="shared" si="87"/>
        <v>#DIV/0!</v>
      </c>
      <c r="EE223" s="61" t="e">
        <f t="shared" si="87"/>
        <v>#DIV/0!</v>
      </c>
      <c r="EF223" s="61" t="e">
        <f t="shared" si="87"/>
        <v>#DIV/0!</v>
      </c>
      <c r="EG223" s="62"/>
      <c r="EH223" s="63"/>
      <c r="EI223" s="63"/>
    </row>
    <row r="224" spans="1:139" s="79" customFormat="1" ht="21" customHeight="1">
      <c r="A224" s="76" t="s">
        <v>58</v>
      </c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  <c r="BU224" s="77"/>
      <c r="BV224" s="77"/>
      <c r="BW224" s="77"/>
      <c r="BX224" s="77"/>
      <c r="BY224" s="77"/>
      <c r="BZ224" s="77"/>
      <c r="CA224" s="77"/>
      <c r="CB224" s="77"/>
      <c r="CC224" s="77"/>
      <c r="CD224" s="77"/>
      <c r="CE224" s="77"/>
      <c r="CF224" s="77"/>
      <c r="CG224" s="77"/>
      <c r="CH224" s="77"/>
      <c r="CI224" s="77"/>
      <c r="CJ224" s="77"/>
      <c r="CK224" s="77"/>
      <c r="CL224" s="77"/>
      <c r="CM224" s="77"/>
      <c r="CN224" s="77"/>
      <c r="CO224" s="77"/>
      <c r="CP224" s="77"/>
      <c r="CQ224" s="77"/>
      <c r="CR224" s="77"/>
      <c r="CS224" s="77"/>
      <c r="CT224" s="77"/>
      <c r="CU224" s="77"/>
      <c r="CV224" s="77"/>
      <c r="CW224" s="77"/>
      <c r="CX224" s="77"/>
      <c r="CY224" s="77"/>
      <c r="CZ224" s="77"/>
      <c r="DA224" s="77"/>
      <c r="DB224" s="78"/>
      <c r="DC224" s="78"/>
      <c r="DD224" s="78"/>
      <c r="DE224" s="78"/>
      <c r="DF224" s="78"/>
      <c r="DG224" s="78"/>
      <c r="DH224" s="78"/>
      <c r="DI224" s="78"/>
      <c r="DJ224" s="78"/>
      <c r="DK224" s="78"/>
      <c r="DL224" s="78"/>
      <c r="DM224" s="78"/>
      <c r="DN224" s="78"/>
      <c r="DO224" s="78"/>
      <c r="DP224" s="78"/>
      <c r="DQ224" s="78"/>
      <c r="DR224" s="78"/>
      <c r="DS224" s="78"/>
      <c r="DT224" s="78"/>
      <c r="DU224" s="78"/>
      <c r="DV224" s="78"/>
      <c r="DW224" s="78"/>
      <c r="DX224" s="78"/>
      <c r="DY224" s="78"/>
      <c r="DZ224" s="78"/>
      <c r="EA224" s="78"/>
      <c r="EB224" s="78"/>
      <c r="EC224" s="78"/>
      <c r="ED224" s="78"/>
      <c r="EE224" s="78"/>
      <c r="EF224" s="78"/>
    </row>
    <row r="225" spans="1:136" s="28" customFormat="1" ht="26.25" customHeight="1">
      <c r="A225" s="179" t="s">
        <v>214</v>
      </c>
      <c r="B225" s="179"/>
      <c r="C225" s="179"/>
      <c r="D225" s="179"/>
      <c r="E225" s="179"/>
      <c r="F225" s="179"/>
      <c r="G225" s="179"/>
      <c r="H225" s="179"/>
      <c r="I225" s="179"/>
      <c r="J225" s="179"/>
      <c r="K225" s="179"/>
      <c r="L225" s="179"/>
      <c r="M225" s="179"/>
      <c r="N225" s="179"/>
      <c r="O225" s="179"/>
      <c r="P225" s="179"/>
      <c r="Q225" s="179"/>
      <c r="R225" s="179"/>
      <c r="S225" s="179"/>
      <c r="T225" s="179"/>
      <c r="U225" s="179"/>
      <c r="V225" s="179"/>
      <c r="W225" s="179"/>
      <c r="X225" s="179"/>
      <c r="Y225" s="179"/>
      <c r="Z225" s="179"/>
      <c r="AA225" s="179"/>
      <c r="AB225" s="179"/>
      <c r="AC225" s="179"/>
      <c r="AD225" s="179"/>
      <c r="AE225" s="179"/>
      <c r="AF225" s="179"/>
      <c r="AG225" s="179"/>
      <c r="AH225" s="179"/>
      <c r="AI225" s="179"/>
      <c r="AJ225" s="179"/>
      <c r="AK225" s="179"/>
      <c r="AL225" s="180">
        <v>2E-3</v>
      </c>
      <c r="AM225" s="180">
        <v>2E-3</v>
      </c>
      <c r="AN225" s="180">
        <v>2E-3</v>
      </c>
      <c r="AO225" s="180">
        <v>2E-3</v>
      </c>
      <c r="AP225" s="180">
        <v>2E-3</v>
      </c>
      <c r="AQ225" s="180">
        <v>2E-3</v>
      </c>
      <c r="AR225" s="180">
        <v>2E-3</v>
      </c>
      <c r="AS225" s="180">
        <v>2E-3</v>
      </c>
      <c r="AT225" s="180">
        <v>2E-3</v>
      </c>
      <c r="AU225" s="180">
        <v>2E-3</v>
      </c>
      <c r="AV225" s="180">
        <v>2E-3</v>
      </c>
      <c r="AW225" s="180">
        <v>2E-3</v>
      </c>
      <c r="AX225" s="180">
        <v>2E-3</v>
      </c>
      <c r="AY225" s="180">
        <v>2E-3</v>
      </c>
      <c r="AZ225" s="180">
        <v>2E-3</v>
      </c>
      <c r="BA225" s="180">
        <v>2E-3</v>
      </c>
      <c r="BB225" s="180">
        <v>2E-3</v>
      </c>
      <c r="BC225" s="180">
        <v>2E-3</v>
      </c>
      <c r="BD225" s="180">
        <v>2E-3</v>
      </c>
      <c r="BE225" s="180">
        <v>2E-3</v>
      </c>
      <c r="BF225" s="180">
        <v>2E-3</v>
      </c>
      <c r="BG225" s="180">
        <v>2E-3</v>
      </c>
      <c r="BH225" s="180">
        <v>2E-3</v>
      </c>
      <c r="BI225" s="180">
        <v>2E-3</v>
      </c>
      <c r="BJ225" s="180">
        <v>2E-3</v>
      </c>
      <c r="BK225" s="180">
        <v>2E-3</v>
      </c>
      <c r="BL225" s="180">
        <v>2E-3</v>
      </c>
      <c r="BM225" s="180">
        <v>2E-3</v>
      </c>
      <c r="BN225" s="180">
        <v>2E-3</v>
      </c>
      <c r="BO225" s="180">
        <v>2E-3</v>
      </c>
      <c r="BP225" s="180">
        <v>2E-3</v>
      </c>
      <c r="BQ225" s="180">
        <v>2E-3</v>
      </c>
      <c r="BR225" s="180">
        <v>2E-3</v>
      </c>
      <c r="BS225" s="180">
        <v>2E-3</v>
      </c>
      <c r="BT225" s="180">
        <v>2E-3</v>
      </c>
      <c r="BU225" s="180">
        <v>2E-3</v>
      </c>
      <c r="BV225" s="180">
        <v>2E-3</v>
      </c>
      <c r="BW225" s="180">
        <v>2E-3</v>
      </c>
      <c r="BX225" s="180">
        <v>2E-3</v>
      </c>
      <c r="BY225" s="180">
        <v>5.0000000000000001E-4</v>
      </c>
      <c r="BZ225" s="180">
        <v>5.0000000000000001E-4</v>
      </c>
      <c r="CA225" s="180">
        <v>5.0000000000000001E-4</v>
      </c>
      <c r="CB225" s="180">
        <v>5.0000000000000001E-4</v>
      </c>
      <c r="CC225" s="180">
        <v>5.0000000000000001E-4</v>
      </c>
      <c r="CD225" s="180">
        <v>5.0000000000000001E-4</v>
      </c>
      <c r="CE225" s="180">
        <v>5.0000000000000001E-4</v>
      </c>
      <c r="CF225" s="180">
        <v>5.0000000000000001E-4</v>
      </c>
      <c r="CG225" s="180">
        <v>5.0000000000000001E-4</v>
      </c>
      <c r="CH225" s="180">
        <v>5.0000000000000001E-4</v>
      </c>
      <c r="CI225" s="180">
        <v>5.0000000000000001E-4</v>
      </c>
      <c r="CJ225" s="180">
        <v>5.0000000000000001E-4</v>
      </c>
      <c r="CK225" s="180">
        <v>5.0000000000000001E-4</v>
      </c>
      <c r="CL225" s="180">
        <v>5.0000000000000001E-4</v>
      </c>
      <c r="CM225" s="180">
        <v>5.0000000000000001E-4</v>
      </c>
      <c r="CN225" s="180">
        <v>5.0000000000000001E-4</v>
      </c>
      <c r="CO225" s="180">
        <v>5.0000000000000001E-4</v>
      </c>
      <c r="CP225" s="180">
        <v>5.0000000000000001E-4</v>
      </c>
      <c r="CQ225" s="180">
        <v>5.0000000000000001E-4</v>
      </c>
      <c r="CR225" s="180">
        <v>5.0000000000000001E-4</v>
      </c>
      <c r="CS225" s="180">
        <v>5.0000000000000001E-4</v>
      </c>
      <c r="CT225" s="180">
        <v>5.0000000000000001E-4</v>
      </c>
      <c r="CU225" s="180">
        <v>5.0000000000000001E-4</v>
      </c>
      <c r="CV225" s="180">
        <v>5.0000000000000001E-4</v>
      </c>
      <c r="CW225" s="180">
        <v>5.0000000000000001E-4</v>
      </c>
      <c r="CX225" s="180">
        <v>5.0000000000000001E-4</v>
      </c>
      <c r="CY225" s="180">
        <v>5.0000000000000001E-4</v>
      </c>
      <c r="CZ225" s="180">
        <v>5.0000000000000001E-4</v>
      </c>
      <c r="DA225" s="180">
        <v>5.0000000000000001E-4</v>
      </c>
      <c r="DB225" s="180">
        <v>5.0000000000000001E-4</v>
      </c>
      <c r="DC225" s="180">
        <v>5.0000000000000001E-4</v>
      </c>
      <c r="DD225" s="180">
        <v>5.0000000000000001E-4</v>
      </c>
      <c r="DE225" s="180">
        <v>5.0000000000000001E-4</v>
      </c>
      <c r="DF225" s="180">
        <v>5.0000000000000001E-4</v>
      </c>
      <c r="DG225" s="180">
        <v>5.0000000000000001E-4</v>
      </c>
      <c r="DH225" s="180">
        <v>5.0000000000000001E-4</v>
      </c>
      <c r="DI225" s="180">
        <v>5.0000000000000001E-4</v>
      </c>
      <c r="DJ225" s="180">
        <v>5.0000000000000001E-4</v>
      </c>
      <c r="DK225" s="180">
        <v>5.0000000000000001E-4</v>
      </c>
      <c r="DL225" s="180">
        <v>5.0000000000000001E-4</v>
      </c>
      <c r="DM225" s="180">
        <v>5.0000000000000001E-4</v>
      </c>
      <c r="DN225" s="180">
        <v>5.0000000000000001E-4</v>
      </c>
      <c r="DO225" s="180">
        <v>5.0000000000000001E-4</v>
      </c>
      <c r="DP225" s="180">
        <v>5.0000000000000001E-4</v>
      </c>
      <c r="DQ225" s="180">
        <v>5.0000000000000001E-4</v>
      </c>
      <c r="DR225" s="180">
        <v>5.0000000000000001E-4</v>
      </c>
      <c r="DS225" s="180">
        <v>5.0000000000000001E-4</v>
      </c>
      <c r="DT225" s="180">
        <v>5.0000000000000001E-4</v>
      </c>
      <c r="DU225" s="180">
        <v>5.0000000000000001E-4</v>
      </c>
      <c r="DV225" s="180">
        <v>5.0000000000000001E-4</v>
      </c>
      <c r="DW225" s="180">
        <v>5.0000000000000001E-4</v>
      </c>
      <c r="DX225" s="180">
        <v>5.0000000000000001E-4</v>
      </c>
      <c r="DY225" s="180">
        <v>5.0000000000000001E-4</v>
      </c>
      <c r="DZ225" s="180">
        <v>5.0000000000000001E-4</v>
      </c>
      <c r="EA225" s="180">
        <v>5.0000000000000001E-4</v>
      </c>
      <c r="EB225" s="180">
        <v>5.0000000000000001E-4</v>
      </c>
      <c r="EC225" s="180">
        <v>5.0000000000000001E-4</v>
      </c>
      <c r="ED225" s="180">
        <v>5.0000000000000001E-4</v>
      </c>
      <c r="EE225" s="180">
        <v>5.0000000000000001E-4</v>
      </c>
      <c r="EF225" s="180">
        <v>5.0000000000000001E-4</v>
      </c>
    </row>
  </sheetData>
  <dataConsolidate/>
  <printOptions horizontalCentered="1" verticalCentered="1"/>
  <pageMargins left="0.19685039370078741" right="0.19685039370078741" top="0.15748031496062992" bottom="0.15748031496062992" header="0.19685039370078741" footer="0.15748031496062992"/>
  <pageSetup paperSize="9" scale="17" orientation="landscape" r:id="rId1"/>
  <rowBreaks count="1" manualBreakCount="1">
    <brk id="138" max="9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N103"/>
  <sheetViews>
    <sheetView showGridLines="0" zoomScale="60" zoomScaleNormal="60" workbookViewId="0">
      <selection activeCell="U44" sqref="U44"/>
    </sheetView>
  </sheetViews>
  <sheetFormatPr defaultRowHeight="15"/>
  <cols>
    <col min="1" max="1" width="26.33203125" customWidth="1"/>
    <col min="2" max="13" width="7.44140625" hidden="1" customWidth="1"/>
    <col min="14" max="34" width="7.44140625" customWidth="1"/>
    <col min="35" max="65" width="8" customWidth="1"/>
  </cols>
  <sheetData>
    <row r="1" spans="1:65" s="28" customFormat="1" ht="31.5" customHeight="1">
      <c r="A1" s="27"/>
      <c r="I1" s="29"/>
      <c r="AH1" s="30"/>
    </row>
    <row r="2" spans="1:65" s="28" customFormat="1" ht="45">
      <c r="A2" s="96" t="s">
        <v>82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32"/>
      <c r="AD2" s="32"/>
      <c r="AE2" s="32"/>
      <c r="AF2" s="32"/>
      <c r="AG2" s="32"/>
      <c r="AH2" s="32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</row>
    <row r="3" spans="1:65" s="28" customFormat="1" ht="15" customHeight="1">
      <c r="A3" s="34"/>
    </row>
    <row r="4" spans="1:65" s="28" customFormat="1" ht="15" customHeight="1"/>
    <row r="5" spans="1:65" s="28" customFormat="1" ht="15" customHeight="1"/>
    <row r="6" spans="1:65" s="28" customFormat="1" ht="15" customHeight="1"/>
    <row r="7" spans="1:65" s="28" customFormat="1" ht="15" customHeight="1"/>
    <row r="8" spans="1:65" s="28" customFormat="1" ht="15" customHeight="1"/>
    <row r="9" spans="1:65" s="28" customFormat="1" ht="15" customHeight="1"/>
    <row r="10" spans="1:65" s="28" customFormat="1" ht="15" customHeight="1"/>
    <row r="11" spans="1:65" s="28" customFormat="1" ht="15" customHeight="1"/>
    <row r="12" spans="1:65" s="28" customFormat="1" ht="15" customHeight="1"/>
    <row r="13" spans="1:65" s="28" customFormat="1" ht="15" customHeight="1"/>
    <row r="14" spans="1:65" s="28" customFormat="1" ht="15" customHeight="1"/>
    <row r="15" spans="1:65" s="28" customFormat="1" ht="15" customHeight="1"/>
    <row r="16" spans="1:65" s="28" customFormat="1" ht="15" customHeight="1"/>
    <row r="17" s="28" customFormat="1" ht="15" customHeight="1"/>
    <row r="18" s="28" customFormat="1" ht="15" customHeight="1"/>
    <row r="19" s="28" customFormat="1" ht="15" customHeight="1"/>
    <row r="20" s="28" customFormat="1" ht="15" customHeight="1"/>
    <row r="21" s="28" customFormat="1" ht="15" customHeight="1"/>
    <row r="22" s="28" customFormat="1" ht="15" customHeight="1"/>
    <row r="23" s="28" customFormat="1" ht="15" customHeight="1"/>
    <row r="24" s="28" customFormat="1" ht="15" customHeight="1"/>
    <row r="25" s="28" customFormat="1" ht="15" customHeight="1"/>
    <row r="26" s="28" customFormat="1" ht="15" customHeight="1"/>
    <row r="27" s="28" customFormat="1" ht="15" customHeight="1"/>
    <row r="28" s="28" customFormat="1" ht="15" customHeight="1"/>
    <row r="29" s="28" customFormat="1" ht="15" customHeight="1"/>
    <row r="30" s="28" customFormat="1" ht="15" customHeight="1"/>
    <row r="31" s="28" customFormat="1" ht="15" customHeight="1"/>
    <row r="32" s="28" customFormat="1" ht="15" customHeight="1"/>
    <row r="33" spans="1:66" s="28" customFormat="1" ht="15" customHeight="1"/>
    <row r="34" spans="1:66" s="28" customFormat="1" ht="15" customHeight="1"/>
    <row r="35" spans="1:66" s="28" customFormat="1" ht="15" customHeight="1"/>
    <row r="36" spans="1:66" s="28" customFormat="1" ht="15" customHeight="1"/>
    <row r="37" spans="1:66" s="28" customFormat="1" ht="15" customHeight="1"/>
    <row r="38" spans="1:66" s="36" customFormat="1" ht="12.75">
      <c r="A38" s="35" t="s">
        <v>83</v>
      </c>
    </row>
    <row r="39" spans="1:66" s="36" customFormat="1" ht="12.75">
      <c r="A39" s="35" t="s">
        <v>84</v>
      </c>
    </row>
    <row r="40" spans="1:66" s="36" customFormat="1" ht="12.75">
      <c r="A40" s="35" t="s">
        <v>85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</row>
    <row r="41" spans="1:66" s="36" customFormat="1" ht="12.75">
      <c r="A41" s="38" t="s">
        <v>86</v>
      </c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</row>
    <row r="42" spans="1:66" s="36" customFormat="1" ht="12.75">
      <c r="A42" s="35" t="s">
        <v>87</v>
      </c>
      <c r="B42" s="40">
        <v>2E-3</v>
      </c>
      <c r="C42" s="40">
        <v>2E-3</v>
      </c>
      <c r="D42" s="40">
        <v>2E-3</v>
      </c>
      <c r="E42" s="40">
        <v>2E-3</v>
      </c>
      <c r="F42" s="40">
        <v>2E-3</v>
      </c>
      <c r="G42" s="40">
        <v>2E-3</v>
      </c>
      <c r="H42" s="40">
        <v>2E-3</v>
      </c>
      <c r="I42" s="40">
        <v>2E-3</v>
      </c>
      <c r="J42" s="40">
        <v>2E-3</v>
      </c>
      <c r="K42" s="40">
        <v>2E-3</v>
      </c>
      <c r="L42" s="40">
        <v>2E-3</v>
      </c>
      <c r="M42" s="40">
        <v>2E-3</v>
      </c>
      <c r="N42" s="40">
        <v>2E-3</v>
      </c>
      <c r="O42" s="40">
        <v>2E-3</v>
      </c>
      <c r="P42" s="40">
        <v>2E-3</v>
      </c>
      <c r="Q42" s="40">
        <v>2E-3</v>
      </c>
      <c r="R42" s="40">
        <v>2E-3</v>
      </c>
      <c r="S42" s="40">
        <v>2E-3</v>
      </c>
      <c r="T42" s="40">
        <v>2E-3</v>
      </c>
      <c r="U42" s="40">
        <v>2E-3</v>
      </c>
      <c r="V42" s="40">
        <v>2E-3</v>
      </c>
      <c r="W42" s="40">
        <v>2E-3</v>
      </c>
      <c r="X42" s="40">
        <v>2E-3</v>
      </c>
      <c r="Y42" s="40">
        <v>2E-3</v>
      </c>
      <c r="Z42" s="40">
        <v>2E-3</v>
      </c>
      <c r="AA42" s="40">
        <v>2E-3</v>
      </c>
      <c r="AB42" s="40">
        <v>2E-3</v>
      </c>
      <c r="AC42" s="40">
        <v>2E-3</v>
      </c>
      <c r="AD42" s="40">
        <v>2E-3</v>
      </c>
      <c r="AE42" s="40">
        <v>2E-3</v>
      </c>
      <c r="AF42" s="40">
        <v>2E-3</v>
      </c>
      <c r="AG42" s="40">
        <v>2E-3</v>
      </c>
      <c r="AH42" s="40">
        <v>2E-3</v>
      </c>
      <c r="AI42" s="41">
        <v>2E-3</v>
      </c>
      <c r="AJ42" s="41">
        <v>2E-3</v>
      </c>
      <c r="AK42" s="41">
        <v>2E-3</v>
      </c>
      <c r="AL42" s="41">
        <v>2E-3</v>
      </c>
      <c r="AM42" s="41">
        <v>2E-3</v>
      </c>
      <c r="AN42" s="41">
        <v>2E-3</v>
      </c>
      <c r="AO42" s="41">
        <v>2E-3</v>
      </c>
      <c r="AP42" s="41">
        <v>2E-3</v>
      </c>
      <c r="AQ42" s="41">
        <v>2E-3</v>
      </c>
      <c r="AR42" s="41">
        <v>2E-3</v>
      </c>
      <c r="AS42" s="41">
        <v>2E-3</v>
      </c>
      <c r="AT42" s="41">
        <v>2E-3</v>
      </c>
      <c r="AU42" s="41">
        <v>2E-3</v>
      </c>
      <c r="AV42" s="41">
        <v>2E-3</v>
      </c>
      <c r="AW42" s="41">
        <v>2E-3</v>
      </c>
      <c r="AX42" s="41">
        <v>2E-3</v>
      </c>
      <c r="AY42" s="41">
        <v>2E-3</v>
      </c>
      <c r="AZ42" s="41">
        <v>2E-3</v>
      </c>
      <c r="BA42" s="41">
        <v>2E-3</v>
      </c>
      <c r="BB42" s="41">
        <v>2E-3</v>
      </c>
      <c r="BC42" s="41">
        <v>2E-3</v>
      </c>
      <c r="BD42" s="41">
        <v>2E-3</v>
      </c>
      <c r="BE42" s="41">
        <v>2E-3</v>
      </c>
      <c r="BF42" s="41">
        <v>2E-3</v>
      </c>
      <c r="BG42" s="41">
        <v>2E-3</v>
      </c>
      <c r="BH42" s="41">
        <v>2E-3</v>
      </c>
      <c r="BI42" s="41">
        <v>2E-3</v>
      </c>
      <c r="BJ42" s="41">
        <v>2E-3</v>
      </c>
      <c r="BK42" s="41">
        <v>2E-3</v>
      </c>
      <c r="BL42" s="41">
        <v>2E-3</v>
      </c>
      <c r="BM42" s="41">
        <v>2E-3</v>
      </c>
    </row>
    <row r="43" spans="1:66" s="84" customFormat="1" ht="30" customHeight="1">
      <c r="A43" s="80" t="s">
        <v>0</v>
      </c>
      <c r="B43" s="81" t="s">
        <v>88</v>
      </c>
      <c r="C43" s="81" t="s">
        <v>89</v>
      </c>
      <c r="D43" s="81" t="s">
        <v>90</v>
      </c>
      <c r="E43" s="81" t="s">
        <v>91</v>
      </c>
      <c r="F43" s="81" t="s">
        <v>92</v>
      </c>
      <c r="G43" s="81" t="s">
        <v>93</v>
      </c>
      <c r="H43" s="81" t="s">
        <v>94</v>
      </c>
      <c r="I43" s="81" t="s">
        <v>95</v>
      </c>
      <c r="J43" s="81" t="s">
        <v>96</v>
      </c>
      <c r="K43" s="81" t="s">
        <v>97</v>
      </c>
      <c r="L43" s="81" t="s">
        <v>98</v>
      </c>
      <c r="M43" s="81" t="s">
        <v>99</v>
      </c>
      <c r="N43" s="81" t="s">
        <v>12</v>
      </c>
      <c r="O43" s="81" t="s">
        <v>20</v>
      </c>
      <c r="P43" s="81" t="s">
        <v>21</v>
      </c>
      <c r="Q43" s="81" t="s">
        <v>22</v>
      </c>
      <c r="R43" s="81" t="s">
        <v>23</v>
      </c>
      <c r="S43" s="81" t="s">
        <v>24</v>
      </c>
      <c r="T43" s="81" t="s">
        <v>25</v>
      </c>
      <c r="U43" s="81" t="s">
        <v>26</v>
      </c>
      <c r="V43" s="81" t="s">
        <v>27</v>
      </c>
      <c r="W43" s="81" t="s">
        <v>28</v>
      </c>
      <c r="X43" s="81" t="s">
        <v>29</v>
      </c>
      <c r="Y43" s="81" t="s">
        <v>30</v>
      </c>
      <c r="Z43" s="81" t="s">
        <v>11</v>
      </c>
      <c r="AA43" s="81" t="s">
        <v>13</v>
      </c>
      <c r="AB43" s="81" t="s">
        <v>14</v>
      </c>
      <c r="AC43" s="81" t="s">
        <v>15</v>
      </c>
      <c r="AD43" s="81" t="s">
        <v>16</v>
      </c>
      <c r="AE43" s="81" t="s">
        <v>17</v>
      </c>
      <c r="AF43" s="81" t="s">
        <v>18</v>
      </c>
      <c r="AG43" s="81" t="s">
        <v>19</v>
      </c>
      <c r="AH43" s="82" t="s">
        <v>109</v>
      </c>
      <c r="AI43" s="83">
        <v>1</v>
      </c>
      <c r="AJ43" s="83">
        <v>2</v>
      </c>
      <c r="AK43" s="83">
        <v>3</v>
      </c>
      <c r="AL43" s="83">
        <v>4</v>
      </c>
      <c r="AM43" s="83">
        <v>5</v>
      </c>
      <c r="AN43" s="83">
        <v>6</v>
      </c>
      <c r="AO43" s="83">
        <v>7</v>
      </c>
      <c r="AP43" s="83">
        <v>8</v>
      </c>
      <c r="AQ43" s="83">
        <v>9</v>
      </c>
      <c r="AR43" s="83">
        <v>10</v>
      </c>
      <c r="AS43" s="83">
        <v>11</v>
      </c>
      <c r="AT43" s="83">
        <v>12</v>
      </c>
      <c r="AU43" s="83">
        <v>13</v>
      </c>
      <c r="AV43" s="83">
        <v>14</v>
      </c>
      <c r="AW43" s="83">
        <v>15</v>
      </c>
      <c r="AX43" s="83">
        <v>16</v>
      </c>
      <c r="AY43" s="83">
        <v>17</v>
      </c>
      <c r="AZ43" s="83">
        <v>18</v>
      </c>
      <c r="BA43" s="83">
        <v>19</v>
      </c>
      <c r="BB43" s="83">
        <v>20</v>
      </c>
      <c r="BC43" s="83">
        <v>21</v>
      </c>
      <c r="BD43" s="83">
        <v>22</v>
      </c>
      <c r="BE43" s="83">
        <v>23</v>
      </c>
      <c r="BF43" s="83">
        <v>24</v>
      </c>
      <c r="BG43" s="83">
        <v>25</v>
      </c>
      <c r="BH43" s="83">
        <v>26</v>
      </c>
      <c r="BI43" s="83">
        <v>27</v>
      </c>
      <c r="BJ43" s="83">
        <v>28</v>
      </c>
      <c r="BK43" s="83">
        <v>29</v>
      </c>
      <c r="BL43" s="83">
        <v>30</v>
      </c>
      <c r="BM43" s="83">
        <v>31</v>
      </c>
    </row>
    <row r="44" spans="1:66" s="84" customFormat="1" ht="34.5" customHeight="1">
      <c r="A44" s="85" t="s">
        <v>1</v>
      </c>
      <c r="B44" s="86">
        <v>2828776</v>
      </c>
      <c r="C44" s="86">
        <v>2189164</v>
      </c>
      <c r="D44" s="86">
        <v>3057948</v>
      </c>
      <c r="E44" s="86">
        <v>2944509</v>
      </c>
      <c r="F44" s="86">
        <v>3092869</v>
      </c>
      <c r="G44" s="86">
        <v>3249330</v>
      </c>
      <c r="H44" s="86">
        <v>3329964</v>
      </c>
      <c r="I44" s="86">
        <v>3766604</v>
      </c>
      <c r="J44" s="86">
        <v>3663615</v>
      </c>
      <c r="K44" s="86">
        <v>3535946</v>
      </c>
      <c r="L44" s="86">
        <v>3519889</v>
      </c>
      <c r="M44" s="86">
        <v>3465363</v>
      </c>
      <c r="N44" s="86">
        <v>3192766</v>
      </c>
      <c r="O44" s="86">
        <v>3325150</v>
      </c>
      <c r="P44" s="86">
        <v>3656839</v>
      </c>
      <c r="Q44" s="86">
        <v>3317064</v>
      </c>
      <c r="R44" s="86">
        <v>3830625</v>
      </c>
      <c r="S44" s="86">
        <v>3310904</v>
      </c>
      <c r="T44" s="86">
        <v>2778515</v>
      </c>
      <c r="U44" s="86">
        <v>3363364</v>
      </c>
      <c r="V44" s="86">
        <v>3318952</v>
      </c>
      <c r="W44" s="86">
        <v>3524524</v>
      </c>
      <c r="X44" s="87">
        <f>[4]Shop!C9</f>
        <v>2902386</v>
      </c>
      <c r="Y44" s="87">
        <f>[4]Shop!D9</f>
        <v>3160850</v>
      </c>
      <c r="Z44" s="87">
        <v>3473191</v>
      </c>
      <c r="AA44" s="87">
        <v>2964028</v>
      </c>
      <c r="AB44" s="87">
        <v>3256897</v>
      </c>
      <c r="AC44" s="87">
        <v>2991681</v>
      </c>
      <c r="AD44" s="87">
        <v>2898970</v>
      </c>
      <c r="AE44" s="87">
        <v>2899762</v>
      </c>
      <c r="AF44" s="87">
        <v>2876433</v>
      </c>
      <c r="AG44" s="87">
        <v>3167130</v>
      </c>
      <c r="AH44" s="88" t="e">
        <f>SUM(AI44:BM44)</f>
        <v>#REF!</v>
      </c>
      <c r="AI44" s="88" t="e">
        <f>Shop!#REF!</f>
        <v>#REF!</v>
      </c>
      <c r="AJ44" s="88" t="e">
        <f>Shop!#REF!</f>
        <v>#REF!</v>
      </c>
      <c r="AK44" s="88" t="e">
        <f>Shop!#REF!</f>
        <v>#REF!</v>
      </c>
      <c r="AL44" s="88" t="e">
        <f>Shop!#REF!</f>
        <v>#REF!</v>
      </c>
      <c r="AM44" s="88" t="e">
        <f>Shop!#REF!</f>
        <v>#REF!</v>
      </c>
      <c r="AN44" s="88" t="e">
        <f>Shop!#REF!</f>
        <v>#REF!</v>
      </c>
      <c r="AO44" s="88" t="e">
        <f>Shop!#REF!</f>
        <v>#REF!</v>
      </c>
      <c r="AP44" s="88" t="e">
        <f>Shop!#REF!</f>
        <v>#REF!</v>
      </c>
      <c r="AQ44" s="88" t="e">
        <f>Shop!#REF!</f>
        <v>#REF!</v>
      </c>
      <c r="AR44" s="88" t="e">
        <f>Shop!#REF!</f>
        <v>#REF!</v>
      </c>
      <c r="AS44" s="88" t="e">
        <f>Shop!#REF!</f>
        <v>#REF!</v>
      </c>
      <c r="AT44" s="88" t="e">
        <f>Shop!#REF!</f>
        <v>#REF!</v>
      </c>
      <c r="AU44" s="88" t="e">
        <f>Shop!#REF!</f>
        <v>#REF!</v>
      </c>
      <c r="AV44" s="88" t="e">
        <f>Shop!#REF!</f>
        <v>#REF!</v>
      </c>
      <c r="AW44" s="88" t="e">
        <f>Shop!#REF!</f>
        <v>#REF!</v>
      </c>
      <c r="AX44" s="88" t="e">
        <f>Shop!#REF!</f>
        <v>#REF!</v>
      </c>
      <c r="AY44" s="88" t="e">
        <f>Shop!#REF!</f>
        <v>#REF!</v>
      </c>
      <c r="AZ44" s="88" t="e">
        <f>Shop!#REF!</f>
        <v>#REF!</v>
      </c>
      <c r="BA44" s="88" t="e">
        <f>Shop!#REF!</f>
        <v>#REF!</v>
      </c>
      <c r="BB44" s="88" t="e">
        <f>Shop!#REF!</f>
        <v>#REF!</v>
      </c>
      <c r="BC44" s="88" t="e">
        <f>Shop!#REF!</f>
        <v>#REF!</v>
      </c>
      <c r="BD44" s="88" t="e">
        <f>Shop!#REF!</f>
        <v>#REF!</v>
      </c>
      <c r="BE44" s="88" t="e">
        <f>Shop!#REF!</f>
        <v>#REF!</v>
      </c>
      <c r="BF44" s="88" t="e">
        <f>Shop!#REF!</f>
        <v>#REF!</v>
      </c>
      <c r="BG44" s="88" t="e">
        <f>Shop!#REF!</f>
        <v>#REF!</v>
      </c>
      <c r="BH44" s="88" t="e">
        <f>Shop!#REF!</f>
        <v>#REF!</v>
      </c>
      <c r="BI44" s="88" t="e">
        <f>Shop!#REF!</f>
        <v>#REF!</v>
      </c>
      <c r="BJ44" s="88" t="e">
        <f>Shop!#REF!</f>
        <v>#REF!</v>
      </c>
      <c r="BK44" s="88" t="e">
        <f>Shop!#REF!</f>
        <v>#REF!</v>
      </c>
      <c r="BL44" s="88" t="e">
        <f>Shop!#REF!</f>
        <v>#REF!</v>
      </c>
      <c r="BM44" s="88" t="e">
        <f>Shop!#REF!</f>
        <v>#REF!</v>
      </c>
    </row>
    <row r="45" spans="1:66" s="84" customFormat="1" ht="34.5" customHeight="1">
      <c r="A45" s="85" t="s">
        <v>3</v>
      </c>
      <c r="B45" s="86">
        <f>SUM(B48:B51)</f>
        <v>12843</v>
      </c>
      <c r="C45" s="86">
        <f>SUM(C48:C51)</f>
        <v>9777</v>
      </c>
      <c r="D45" s="86">
        <f>SUM(D48:D51)</f>
        <v>13864</v>
      </c>
      <c r="E45" s="86">
        <f>SUM(E48:E51)</f>
        <v>15337</v>
      </c>
      <c r="F45" s="86">
        <f t="shared" ref="F45:BM45" si="0">SUM(F48:F51)</f>
        <v>14520</v>
      </c>
      <c r="G45" s="86">
        <f t="shared" si="0"/>
        <v>16050</v>
      </c>
      <c r="H45" s="86">
        <f t="shared" si="0"/>
        <v>14647</v>
      </c>
      <c r="I45" s="86">
        <f t="shared" si="0"/>
        <v>11990</v>
      </c>
      <c r="J45" s="86">
        <f t="shared" si="0"/>
        <v>23649</v>
      </c>
      <c r="K45" s="86">
        <f t="shared" si="0"/>
        <v>24199</v>
      </c>
      <c r="L45" s="86">
        <f t="shared" si="0"/>
        <v>18512</v>
      </c>
      <c r="M45" s="86">
        <f t="shared" si="0"/>
        <v>19481</v>
      </c>
      <c r="N45" s="86">
        <f t="shared" si="0"/>
        <v>20615</v>
      </c>
      <c r="O45" s="86">
        <f t="shared" si="0"/>
        <v>22724</v>
      </c>
      <c r="P45" s="86">
        <f t="shared" si="0"/>
        <v>18423</v>
      </c>
      <c r="Q45" s="86">
        <f t="shared" si="0"/>
        <v>17127</v>
      </c>
      <c r="R45" s="86">
        <f t="shared" si="0"/>
        <v>16406</v>
      </c>
      <c r="S45" s="86">
        <f t="shared" si="0"/>
        <v>15239</v>
      </c>
      <c r="T45" s="86">
        <f t="shared" si="0"/>
        <v>17361</v>
      </c>
      <c r="U45" s="86">
        <f t="shared" si="0"/>
        <v>20382</v>
      </c>
      <c r="V45" s="86">
        <f t="shared" si="0"/>
        <v>16156</v>
      </c>
      <c r="W45" s="86">
        <f t="shared" si="0"/>
        <v>16680</v>
      </c>
      <c r="X45" s="86">
        <f t="shared" si="0"/>
        <v>15129</v>
      </c>
      <c r="Y45" s="86">
        <f t="shared" si="0"/>
        <v>15223</v>
      </c>
      <c r="Z45" s="86">
        <f t="shared" si="0"/>
        <v>19534</v>
      </c>
      <c r="AA45" s="86">
        <f t="shared" si="0"/>
        <v>18314</v>
      </c>
      <c r="AB45" s="86">
        <f t="shared" si="0"/>
        <v>20663</v>
      </c>
      <c r="AC45" s="86">
        <f t="shared" si="0"/>
        <v>17878</v>
      </c>
      <c r="AD45" s="86">
        <f t="shared" si="0"/>
        <v>22741</v>
      </c>
      <c r="AE45" s="86">
        <f t="shared" si="0"/>
        <v>15217</v>
      </c>
      <c r="AF45" s="86">
        <f t="shared" si="0"/>
        <v>12509</v>
      </c>
      <c r="AG45" s="86">
        <f t="shared" si="0"/>
        <v>11239</v>
      </c>
      <c r="AH45" s="88">
        <f>SUM(AI45:BM45)</f>
        <v>3516</v>
      </c>
      <c r="AI45" s="89">
        <f t="shared" si="0"/>
        <v>517</v>
      </c>
      <c r="AJ45" s="89">
        <f t="shared" si="0"/>
        <v>112</v>
      </c>
      <c r="AK45" s="89">
        <f t="shared" si="0"/>
        <v>0</v>
      </c>
      <c r="AL45" s="89">
        <f t="shared" si="0"/>
        <v>194</v>
      </c>
      <c r="AM45" s="89">
        <f t="shared" si="0"/>
        <v>195</v>
      </c>
      <c r="AN45" s="89">
        <f t="shared" si="0"/>
        <v>101</v>
      </c>
      <c r="AO45" s="89">
        <f t="shared" si="0"/>
        <v>178</v>
      </c>
      <c r="AP45" s="89">
        <f t="shared" si="0"/>
        <v>200</v>
      </c>
      <c r="AQ45" s="89">
        <f t="shared" si="0"/>
        <v>152</v>
      </c>
      <c r="AR45" s="89">
        <f t="shared" si="0"/>
        <v>0</v>
      </c>
      <c r="AS45" s="89">
        <f t="shared" si="0"/>
        <v>215</v>
      </c>
      <c r="AT45" s="89">
        <f t="shared" si="0"/>
        <v>136</v>
      </c>
      <c r="AU45" s="89">
        <f t="shared" si="0"/>
        <v>208</v>
      </c>
      <c r="AV45" s="89">
        <f t="shared" si="0"/>
        <v>259</v>
      </c>
      <c r="AW45" s="89">
        <f t="shared" si="0"/>
        <v>106</v>
      </c>
      <c r="AX45" s="89">
        <f t="shared" si="0"/>
        <v>101</v>
      </c>
      <c r="AY45" s="89">
        <f t="shared" si="0"/>
        <v>0</v>
      </c>
      <c r="AZ45" s="89">
        <f t="shared" si="0"/>
        <v>128</v>
      </c>
      <c r="BA45" s="89">
        <f t="shared" si="0"/>
        <v>186</v>
      </c>
      <c r="BB45" s="89">
        <f t="shared" si="0"/>
        <v>148</v>
      </c>
      <c r="BC45" s="89">
        <f t="shared" si="0"/>
        <v>123</v>
      </c>
      <c r="BD45" s="89">
        <f t="shared" si="0"/>
        <v>93</v>
      </c>
      <c r="BE45" s="89">
        <f t="shared" si="0"/>
        <v>164</v>
      </c>
      <c r="BF45" s="89">
        <f t="shared" si="0"/>
        <v>0</v>
      </c>
      <c r="BG45" s="89">
        <f t="shared" si="0"/>
        <v>0</v>
      </c>
      <c r="BH45" s="89">
        <f t="shared" si="0"/>
        <v>0</v>
      </c>
      <c r="BI45" s="89">
        <f t="shared" si="0"/>
        <v>0</v>
      </c>
      <c r="BJ45" s="89">
        <f t="shared" si="0"/>
        <v>0</v>
      </c>
      <c r="BK45" s="89">
        <f t="shared" si="0"/>
        <v>0</v>
      </c>
      <c r="BL45" s="89">
        <f t="shared" si="0"/>
        <v>0</v>
      </c>
      <c r="BM45" s="89">
        <f t="shared" si="0"/>
        <v>0</v>
      </c>
    </row>
    <row r="46" spans="1:66" s="84" customFormat="1" ht="34.5" customHeight="1">
      <c r="A46" s="85" t="s">
        <v>4</v>
      </c>
      <c r="B46" s="90">
        <f>B45/B44</f>
        <v>4.5401261888534123E-3</v>
      </c>
      <c r="C46" s="90">
        <f>C45/C44</f>
        <v>4.4660884246223677E-3</v>
      </c>
      <c r="D46" s="90">
        <f>D45/D44</f>
        <v>4.5337592398562694E-3</v>
      </c>
      <c r="E46" s="90">
        <f>E45/E44</f>
        <v>5.2086782550163713E-3</v>
      </c>
      <c r="F46" s="90">
        <f t="shared" ref="F46:BM46" si="1">F45/F44</f>
        <v>4.6946702236661175E-3</v>
      </c>
      <c r="G46" s="90">
        <f t="shared" si="1"/>
        <v>4.9394798312267455E-3</v>
      </c>
      <c r="H46" s="90">
        <f t="shared" si="1"/>
        <v>4.3985460503476919E-3</v>
      </c>
      <c r="I46" s="90">
        <f t="shared" si="1"/>
        <v>3.1832388007871281E-3</v>
      </c>
      <c r="J46" s="90">
        <f t="shared" si="1"/>
        <v>6.4550996761395503E-3</v>
      </c>
      <c r="K46" s="90">
        <f t="shared" si="1"/>
        <v>6.8437131110033918E-3</v>
      </c>
      <c r="L46" s="90">
        <f t="shared" si="1"/>
        <v>5.2592567549715344E-3</v>
      </c>
      <c r="M46" s="90">
        <f t="shared" si="1"/>
        <v>5.6216332892109712E-3</v>
      </c>
      <c r="N46" s="90">
        <f t="shared" si="1"/>
        <v>6.4567838670294029E-3</v>
      </c>
      <c r="O46" s="90">
        <f t="shared" si="1"/>
        <v>6.833977414552727E-3</v>
      </c>
      <c r="P46" s="90">
        <f t="shared" si="1"/>
        <v>5.0379576459340979E-3</v>
      </c>
      <c r="Q46" s="90">
        <f t="shared" si="1"/>
        <v>5.163301039714639E-3</v>
      </c>
      <c r="R46" s="90">
        <f t="shared" si="1"/>
        <v>4.2828520150106049E-3</v>
      </c>
      <c r="S46" s="90">
        <f t="shared" si="1"/>
        <v>4.6026704489166709E-3</v>
      </c>
      <c r="T46" s="90">
        <f t="shared" si="1"/>
        <v>6.2483017007286265E-3</v>
      </c>
      <c r="U46" s="90">
        <f t="shared" si="1"/>
        <v>6.0600042100706318E-3</v>
      </c>
      <c r="V46" s="90">
        <f t="shared" si="1"/>
        <v>4.8678016434103299E-3</v>
      </c>
      <c r="W46" s="90">
        <f t="shared" si="1"/>
        <v>4.7325539562221739E-3</v>
      </c>
      <c r="X46" s="90">
        <f t="shared" si="1"/>
        <v>5.2126078336926932E-3</v>
      </c>
      <c r="Y46" s="90">
        <f t="shared" si="1"/>
        <v>4.816109590774633E-3</v>
      </c>
      <c r="Z46" s="90">
        <f t="shared" si="1"/>
        <v>5.6242227968458973E-3</v>
      </c>
      <c r="AA46" s="90">
        <f t="shared" si="1"/>
        <v>6.1787540468578568E-3</v>
      </c>
      <c r="AB46" s="90">
        <f t="shared" si="1"/>
        <v>6.34438239833805E-3</v>
      </c>
      <c r="AC46" s="90">
        <f t="shared" si="1"/>
        <v>5.9759045165577477E-3</v>
      </c>
      <c r="AD46" s="90">
        <f t="shared" si="1"/>
        <v>7.8445102915863218E-3</v>
      </c>
      <c r="AE46" s="90">
        <f t="shared" si="1"/>
        <v>5.2476720503268886E-3</v>
      </c>
      <c r="AF46" s="90">
        <f t="shared" si="1"/>
        <v>4.3487889340721652E-3</v>
      </c>
      <c r="AG46" s="90">
        <f t="shared" si="1"/>
        <v>3.5486386728678645E-3</v>
      </c>
      <c r="AH46" s="91" t="e">
        <f t="shared" si="1"/>
        <v>#REF!</v>
      </c>
      <c r="AI46" s="91" t="e">
        <f t="shared" si="1"/>
        <v>#REF!</v>
      </c>
      <c r="AJ46" s="91" t="e">
        <f t="shared" si="1"/>
        <v>#REF!</v>
      </c>
      <c r="AK46" s="91" t="e">
        <f t="shared" si="1"/>
        <v>#REF!</v>
      </c>
      <c r="AL46" s="91" t="e">
        <f t="shared" si="1"/>
        <v>#REF!</v>
      </c>
      <c r="AM46" s="91" t="e">
        <f t="shared" si="1"/>
        <v>#REF!</v>
      </c>
      <c r="AN46" s="91" t="e">
        <f t="shared" si="1"/>
        <v>#REF!</v>
      </c>
      <c r="AO46" s="91" t="e">
        <f t="shared" si="1"/>
        <v>#REF!</v>
      </c>
      <c r="AP46" s="91" t="e">
        <f t="shared" si="1"/>
        <v>#REF!</v>
      </c>
      <c r="AQ46" s="91" t="e">
        <f t="shared" si="1"/>
        <v>#REF!</v>
      </c>
      <c r="AR46" s="91" t="e">
        <f t="shared" si="1"/>
        <v>#REF!</v>
      </c>
      <c r="AS46" s="91" t="e">
        <f t="shared" si="1"/>
        <v>#REF!</v>
      </c>
      <c r="AT46" s="91" t="e">
        <f t="shared" si="1"/>
        <v>#REF!</v>
      </c>
      <c r="AU46" s="91" t="e">
        <f t="shared" si="1"/>
        <v>#REF!</v>
      </c>
      <c r="AV46" s="91" t="e">
        <f t="shared" si="1"/>
        <v>#REF!</v>
      </c>
      <c r="AW46" s="91" t="e">
        <f t="shared" si="1"/>
        <v>#REF!</v>
      </c>
      <c r="AX46" s="91" t="e">
        <f t="shared" si="1"/>
        <v>#REF!</v>
      </c>
      <c r="AY46" s="91" t="e">
        <f t="shared" si="1"/>
        <v>#REF!</v>
      </c>
      <c r="AZ46" s="91" t="e">
        <f t="shared" si="1"/>
        <v>#REF!</v>
      </c>
      <c r="BA46" s="91" t="e">
        <f t="shared" si="1"/>
        <v>#REF!</v>
      </c>
      <c r="BB46" s="91" t="e">
        <f t="shared" si="1"/>
        <v>#REF!</v>
      </c>
      <c r="BC46" s="91" t="e">
        <f t="shared" si="1"/>
        <v>#REF!</v>
      </c>
      <c r="BD46" s="91" t="e">
        <f t="shared" si="1"/>
        <v>#REF!</v>
      </c>
      <c r="BE46" s="91" t="e">
        <f t="shared" si="1"/>
        <v>#REF!</v>
      </c>
      <c r="BF46" s="91" t="e">
        <f t="shared" si="1"/>
        <v>#REF!</v>
      </c>
      <c r="BG46" s="91" t="e">
        <f t="shared" si="1"/>
        <v>#REF!</v>
      </c>
      <c r="BH46" s="91" t="e">
        <f t="shared" si="1"/>
        <v>#REF!</v>
      </c>
      <c r="BI46" s="91" t="e">
        <f t="shared" si="1"/>
        <v>#REF!</v>
      </c>
      <c r="BJ46" s="91" t="e">
        <f t="shared" si="1"/>
        <v>#REF!</v>
      </c>
      <c r="BK46" s="91" t="e">
        <f t="shared" si="1"/>
        <v>#REF!</v>
      </c>
      <c r="BL46" s="91" t="e">
        <f t="shared" si="1"/>
        <v>#REF!</v>
      </c>
      <c r="BM46" s="91" t="e">
        <f t="shared" si="1"/>
        <v>#REF!</v>
      </c>
      <c r="BN46" s="92"/>
    </row>
    <row r="47" spans="1:66" s="84" customFormat="1" ht="21" customHeight="1">
      <c r="A47" s="93" t="s">
        <v>58</v>
      </c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</row>
    <row r="48" spans="1:66" s="84" customFormat="1" ht="36.75" customHeight="1">
      <c r="A48" s="85" t="s">
        <v>100</v>
      </c>
      <c r="B48" s="86">
        <v>12350</v>
      </c>
      <c r="C48" s="86">
        <v>9114</v>
      </c>
      <c r="D48" s="86">
        <v>13116</v>
      </c>
      <c r="E48" s="86">
        <v>14490</v>
      </c>
      <c r="F48" s="86">
        <v>13978</v>
      </c>
      <c r="G48" s="86">
        <v>15451</v>
      </c>
      <c r="H48" s="86">
        <v>14305</v>
      </c>
      <c r="I48" s="86">
        <v>11495</v>
      </c>
      <c r="J48" s="86">
        <v>22946</v>
      </c>
      <c r="K48" s="86">
        <v>23290</v>
      </c>
      <c r="L48" s="86">
        <v>17537</v>
      </c>
      <c r="M48" s="86">
        <v>18819</v>
      </c>
      <c r="N48" s="86">
        <v>19612</v>
      </c>
      <c r="O48" s="86">
        <v>21802</v>
      </c>
      <c r="P48" s="86">
        <v>17415</v>
      </c>
      <c r="Q48" s="86">
        <v>16433</v>
      </c>
      <c r="R48" s="86">
        <v>15914</v>
      </c>
      <c r="S48" s="86">
        <v>14674</v>
      </c>
      <c r="T48" s="86">
        <v>16861</v>
      </c>
      <c r="U48" s="86">
        <v>19903</v>
      </c>
      <c r="V48" s="86">
        <v>15320</v>
      </c>
      <c r="W48" s="86">
        <v>16185</v>
      </c>
      <c r="X48" s="87">
        <v>14385</v>
      </c>
      <c r="Y48" s="87">
        <v>14409</v>
      </c>
      <c r="Z48" s="87">
        <v>18436</v>
      </c>
      <c r="AA48" s="87">
        <v>17693</v>
      </c>
      <c r="AB48" s="87">
        <v>19148</v>
      </c>
      <c r="AC48" s="87">
        <v>16638</v>
      </c>
      <c r="AD48" s="87">
        <v>21260</v>
      </c>
      <c r="AE48" s="87">
        <v>13775</v>
      </c>
      <c r="AF48" s="87">
        <v>11702</v>
      </c>
      <c r="AG48" s="87">
        <v>10860</v>
      </c>
      <c r="AH48" s="88">
        <f>SUM(AI48:BM48)</f>
        <v>2806</v>
      </c>
      <c r="AI48" s="88">
        <f>Shop!F30</f>
        <v>453</v>
      </c>
      <c r="AJ48" s="88">
        <f>Shop!G30</f>
        <v>85</v>
      </c>
      <c r="AK48" s="88">
        <f>Shop!H30</f>
        <v>0</v>
      </c>
      <c r="AL48" s="88">
        <f>Shop!I30</f>
        <v>117</v>
      </c>
      <c r="AM48" s="88">
        <f>Shop!J30</f>
        <v>158</v>
      </c>
      <c r="AN48" s="88">
        <f>Shop!K30</f>
        <v>74</v>
      </c>
      <c r="AO48" s="88">
        <f>Shop!L30</f>
        <v>122</v>
      </c>
      <c r="AP48" s="88">
        <f>Shop!M30</f>
        <v>158</v>
      </c>
      <c r="AQ48" s="88">
        <f>Shop!N30</f>
        <v>120</v>
      </c>
      <c r="AR48" s="88">
        <f>Shop!O30</f>
        <v>0</v>
      </c>
      <c r="AS48" s="88">
        <f>Shop!P30</f>
        <v>165</v>
      </c>
      <c r="AT48" s="88">
        <f>Shop!Q30</f>
        <v>108</v>
      </c>
      <c r="AU48" s="88">
        <f>Shop!R30</f>
        <v>158</v>
      </c>
      <c r="AV48" s="88">
        <f>Shop!S30</f>
        <v>221</v>
      </c>
      <c r="AW48" s="88">
        <f>Shop!T30</f>
        <v>82</v>
      </c>
      <c r="AX48" s="88">
        <f>Shop!U30</f>
        <v>85</v>
      </c>
      <c r="AY48" s="88">
        <f>Shop!V30</f>
        <v>0</v>
      </c>
      <c r="AZ48" s="88">
        <f>Shop!W30</f>
        <v>114</v>
      </c>
      <c r="BA48" s="88">
        <f>Shop!X30</f>
        <v>126</v>
      </c>
      <c r="BB48" s="88">
        <f>Shop!Y30</f>
        <v>142</v>
      </c>
      <c r="BC48" s="88">
        <f>Shop!Z30</f>
        <v>105</v>
      </c>
      <c r="BD48" s="88">
        <f>Shop!AA30</f>
        <v>67</v>
      </c>
      <c r="BE48" s="88">
        <f>Shop!AB30</f>
        <v>146</v>
      </c>
      <c r="BF48" s="88">
        <f>Shop!AC30</f>
        <v>0</v>
      </c>
      <c r="BG48" s="88">
        <f>Shop!AD30</f>
        <v>0</v>
      </c>
      <c r="BH48" s="88">
        <f>Shop!AE30</f>
        <v>0</v>
      </c>
      <c r="BI48" s="88">
        <f>Shop!AF30</f>
        <v>0</v>
      </c>
      <c r="BJ48" s="88">
        <f>Shop!AG30</f>
        <v>0</v>
      </c>
      <c r="BK48" s="88">
        <f>Shop!AH30</f>
        <v>0</v>
      </c>
      <c r="BL48" s="88">
        <f>Shop!AI30</f>
        <v>0</v>
      </c>
      <c r="BM48" s="88">
        <f>Shop!AJ30</f>
        <v>0</v>
      </c>
    </row>
    <row r="49" spans="1:65" s="84" customFormat="1" ht="36.75" customHeight="1">
      <c r="A49" s="85" t="s">
        <v>101</v>
      </c>
      <c r="B49" s="86">
        <v>33</v>
      </c>
      <c r="C49" s="86">
        <v>23</v>
      </c>
      <c r="D49" s="86">
        <v>6</v>
      </c>
      <c r="E49" s="86">
        <v>25</v>
      </c>
      <c r="F49" s="86">
        <v>15</v>
      </c>
      <c r="G49" s="86">
        <v>43</v>
      </c>
      <c r="H49" s="86">
        <v>10</v>
      </c>
      <c r="I49" s="86">
        <v>144</v>
      </c>
      <c r="J49" s="86">
        <v>130</v>
      </c>
      <c r="K49" s="86">
        <v>243</v>
      </c>
      <c r="L49" s="86">
        <v>225</v>
      </c>
      <c r="M49" s="86">
        <v>118</v>
      </c>
      <c r="N49" s="86">
        <v>36</v>
      </c>
      <c r="O49" s="86">
        <v>86</v>
      </c>
      <c r="P49" s="86">
        <v>321</v>
      </c>
      <c r="Q49" s="86">
        <v>50</v>
      </c>
      <c r="R49" s="86">
        <v>110</v>
      </c>
      <c r="S49" s="86">
        <v>204</v>
      </c>
      <c r="T49" s="86">
        <v>66</v>
      </c>
      <c r="U49" s="86">
        <v>92</v>
      </c>
      <c r="V49" s="86">
        <v>469</v>
      </c>
      <c r="W49" s="86">
        <v>225</v>
      </c>
      <c r="X49" s="87">
        <v>490</v>
      </c>
      <c r="Y49" s="87">
        <v>462</v>
      </c>
      <c r="Z49" s="87">
        <v>710</v>
      </c>
      <c r="AA49" s="87">
        <v>337</v>
      </c>
      <c r="AB49" s="87">
        <v>991</v>
      </c>
      <c r="AC49" s="87">
        <v>850</v>
      </c>
      <c r="AD49" s="87">
        <v>1138</v>
      </c>
      <c r="AE49" s="87">
        <v>1071</v>
      </c>
      <c r="AF49" s="87">
        <v>632</v>
      </c>
      <c r="AG49" s="87">
        <v>226</v>
      </c>
      <c r="AH49" s="88">
        <f>SUM(AI49:BM49)</f>
        <v>520</v>
      </c>
      <c r="AI49" s="88">
        <f>Shop!F31</f>
        <v>51</v>
      </c>
      <c r="AJ49" s="88">
        <f>Shop!G31</f>
        <v>26</v>
      </c>
      <c r="AK49" s="88">
        <f>Shop!H31</f>
        <v>0</v>
      </c>
      <c r="AL49" s="88">
        <f>Shop!I31</f>
        <v>75</v>
      </c>
      <c r="AM49" s="88">
        <f>Shop!J31</f>
        <v>33</v>
      </c>
      <c r="AN49" s="88">
        <f>Shop!K31</f>
        <v>16</v>
      </c>
      <c r="AO49" s="88">
        <f>Shop!L31</f>
        <v>55</v>
      </c>
      <c r="AP49" s="88">
        <f>Shop!M31</f>
        <v>31</v>
      </c>
      <c r="AQ49" s="88">
        <f>Shop!N31</f>
        <v>26</v>
      </c>
      <c r="AR49" s="88">
        <f>Shop!O31</f>
        <v>0</v>
      </c>
      <c r="AS49" s="88">
        <f>Shop!P31</f>
        <v>28</v>
      </c>
      <c r="AT49" s="88">
        <f>Shop!Q31</f>
        <v>26</v>
      </c>
      <c r="AU49" s="88">
        <f>Shop!R31</f>
        <v>10</v>
      </c>
      <c r="AV49" s="88">
        <f>Shop!S31</f>
        <v>13</v>
      </c>
      <c r="AW49" s="88">
        <f>Shop!T31</f>
        <v>20</v>
      </c>
      <c r="AX49" s="88">
        <f>Shop!U31</f>
        <v>9</v>
      </c>
      <c r="AY49" s="88">
        <f>Shop!V31</f>
        <v>0</v>
      </c>
      <c r="AZ49" s="88">
        <f>Shop!W31</f>
        <v>11</v>
      </c>
      <c r="BA49" s="88">
        <f>Shop!X31</f>
        <v>40</v>
      </c>
      <c r="BB49" s="88">
        <f>Shop!Y31</f>
        <v>5</v>
      </c>
      <c r="BC49" s="88">
        <f>Shop!Z31</f>
        <v>7</v>
      </c>
      <c r="BD49" s="88">
        <f>Shop!AA31</f>
        <v>23</v>
      </c>
      <c r="BE49" s="88">
        <f>Shop!AB31</f>
        <v>15</v>
      </c>
      <c r="BF49" s="88">
        <f>Shop!AC31</f>
        <v>0</v>
      </c>
      <c r="BG49" s="88">
        <f>Shop!AD31</f>
        <v>0</v>
      </c>
      <c r="BH49" s="88">
        <f>Shop!AE31</f>
        <v>0</v>
      </c>
      <c r="BI49" s="88">
        <f>Shop!AF31</f>
        <v>0</v>
      </c>
      <c r="BJ49" s="88">
        <f>Shop!AG31</f>
        <v>0</v>
      </c>
      <c r="BK49" s="88">
        <f>Shop!AH31</f>
        <v>0</v>
      </c>
      <c r="BL49" s="88">
        <f>Shop!AI31</f>
        <v>0</v>
      </c>
      <c r="BM49" s="88">
        <f>Shop!AJ31</f>
        <v>0</v>
      </c>
    </row>
    <row r="50" spans="1:65" s="84" customFormat="1" ht="36.75" customHeight="1">
      <c r="A50" s="85" t="s">
        <v>102</v>
      </c>
      <c r="B50" s="86">
        <v>1</v>
      </c>
      <c r="C50" s="86">
        <v>7</v>
      </c>
      <c r="D50" s="86">
        <v>0</v>
      </c>
      <c r="E50" s="86">
        <v>12</v>
      </c>
      <c r="F50" s="86">
        <v>16</v>
      </c>
      <c r="G50" s="86">
        <v>3</v>
      </c>
      <c r="H50" s="86">
        <v>2</v>
      </c>
      <c r="I50" s="86">
        <v>2</v>
      </c>
      <c r="J50" s="86">
        <v>23</v>
      </c>
      <c r="K50" s="86">
        <v>17</v>
      </c>
      <c r="L50" s="86">
        <v>21</v>
      </c>
      <c r="M50" s="86">
        <v>2</v>
      </c>
      <c r="N50" s="86">
        <v>13</v>
      </c>
      <c r="O50" s="86">
        <v>3</v>
      </c>
      <c r="P50" s="86">
        <v>2</v>
      </c>
      <c r="Q50" s="86">
        <v>7</v>
      </c>
      <c r="R50" s="86">
        <v>2</v>
      </c>
      <c r="S50" s="86">
        <v>4</v>
      </c>
      <c r="T50" s="86">
        <v>5</v>
      </c>
      <c r="U50" s="86">
        <v>2</v>
      </c>
      <c r="V50" s="86">
        <v>0</v>
      </c>
      <c r="W50" s="86">
        <v>0</v>
      </c>
      <c r="X50" s="87">
        <v>0</v>
      </c>
      <c r="Y50" s="87">
        <v>36</v>
      </c>
      <c r="Z50" s="87">
        <v>12</v>
      </c>
      <c r="AA50" s="87">
        <v>10</v>
      </c>
      <c r="AB50" s="87">
        <v>1</v>
      </c>
      <c r="AC50" s="87">
        <v>0</v>
      </c>
      <c r="AD50" s="87">
        <v>0</v>
      </c>
      <c r="AE50" s="87">
        <v>0</v>
      </c>
      <c r="AF50" s="87">
        <v>0</v>
      </c>
      <c r="AG50" s="87">
        <v>0</v>
      </c>
      <c r="AH50" s="88">
        <f>SUM(AI50:BM50)</f>
        <v>0</v>
      </c>
      <c r="AI50" s="88">
        <f>Shop!F32</f>
        <v>0</v>
      </c>
      <c r="AJ50" s="88">
        <f>Shop!G32</f>
        <v>0</v>
      </c>
      <c r="AK50" s="88">
        <f>Shop!H32</f>
        <v>0</v>
      </c>
      <c r="AL50" s="88">
        <f>Shop!I32</f>
        <v>0</v>
      </c>
      <c r="AM50" s="88">
        <f>Shop!J32</f>
        <v>0</v>
      </c>
      <c r="AN50" s="88">
        <f>Shop!K32</f>
        <v>0</v>
      </c>
      <c r="AO50" s="88">
        <f>Shop!L32</f>
        <v>0</v>
      </c>
      <c r="AP50" s="88">
        <f>Shop!M32</f>
        <v>0</v>
      </c>
      <c r="AQ50" s="88">
        <f>Shop!N32</f>
        <v>0</v>
      </c>
      <c r="AR50" s="88">
        <f>Shop!O32</f>
        <v>0</v>
      </c>
      <c r="AS50" s="88">
        <f>Shop!P32</f>
        <v>0</v>
      </c>
      <c r="AT50" s="88">
        <f>Shop!Q32</f>
        <v>0</v>
      </c>
      <c r="AU50" s="88">
        <f>Shop!R32</f>
        <v>0</v>
      </c>
      <c r="AV50" s="88">
        <f>Shop!S32</f>
        <v>0</v>
      </c>
      <c r="AW50" s="88">
        <f>Shop!T32</f>
        <v>0</v>
      </c>
      <c r="AX50" s="88">
        <f>Shop!U32</f>
        <v>0</v>
      </c>
      <c r="AY50" s="88">
        <f>Shop!V32</f>
        <v>0</v>
      </c>
      <c r="AZ50" s="88">
        <f>Shop!W32</f>
        <v>0</v>
      </c>
      <c r="BA50" s="88">
        <f>Shop!X32</f>
        <v>0</v>
      </c>
      <c r="BB50" s="88">
        <f>Shop!Y32</f>
        <v>0</v>
      </c>
      <c r="BC50" s="88">
        <f>Shop!Z32</f>
        <v>0</v>
      </c>
      <c r="BD50" s="88">
        <f>Shop!AA32</f>
        <v>0</v>
      </c>
      <c r="BE50" s="88">
        <f>Shop!AB32</f>
        <v>0</v>
      </c>
      <c r="BF50" s="88">
        <f>Shop!AC32</f>
        <v>0</v>
      </c>
      <c r="BG50" s="88">
        <f>Shop!AD32</f>
        <v>0</v>
      </c>
      <c r="BH50" s="88">
        <f>Shop!AE32</f>
        <v>0</v>
      </c>
      <c r="BI50" s="88">
        <f>Shop!AF32</f>
        <v>0</v>
      </c>
      <c r="BJ50" s="88">
        <f>Shop!AG32</f>
        <v>0</v>
      </c>
      <c r="BK50" s="88">
        <f>Shop!AH32</f>
        <v>0</v>
      </c>
      <c r="BL50" s="88">
        <f>Shop!AI32</f>
        <v>0</v>
      </c>
      <c r="BM50" s="88">
        <f>Shop!AJ32</f>
        <v>0</v>
      </c>
    </row>
    <row r="51" spans="1:65" s="84" customFormat="1" ht="36.75" customHeight="1">
      <c r="A51" s="85" t="s">
        <v>103</v>
      </c>
      <c r="B51" s="86">
        <v>459</v>
      </c>
      <c r="C51" s="86">
        <v>633</v>
      </c>
      <c r="D51" s="86">
        <v>742</v>
      </c>
      <c r="E51" s="86">
        <v>810</v>
      </c>
      <c r="F51" s="86">
        <v>511</v>
      </c>
      <c r="G51" s="86">
        <v>553</v>
      </c>
      <c r="H51" s="86">
        <v>330</v>
      </c>
      <c r="I51" s="86">
        <v>349</v>
      </c>
      <c r="J51" s="86">
        <v>550</v>
      </c>
      <c r="K51" s="86">
        <v>649</v>
      </c>
      <c r="L51" s="86">
        <v>729</v>
      </c>
      <c r="M51" s="86">
        <v>542</v>
      </c>
      <c r="N51" s="86">
        <v>954</v>
      </c>
      <c r="O51" s="86">
        <v>833</v>
      </c>
      <c r="P51" s="86">
        <v>685</v>
      </c>
      <c r="Q51" s="86">
        <v>637</v>
      </c>
      <c r="R51" s="86">
        <v>380</v>
      </c>
      <c r="S51" s="86">
        <v>357</v>
      </c>
      <c r="T51" s="86">
        <v>429</v>
      </c>
      <c r="U51" s="86">
        <v>385</v>
      </c>
      <c r="V51" s="86">
        <v>367</v>
      </c>
      <c r="W51" s="86">
        <v>270</v>
      </c>
      <c r="X51" s="87">
        <v>254</v>
      </c>
      <c r="Y51" s="87">
        <v>316</v>
      </c>
      <c r="Z51" s="87">
        <v>376</v>
      </c>
      <c r="AA51" s="87">
        <v>274</v>
      </c>
      <c r="AB51" s="87">
        <v>523</v>
      </c>
      <c r="AC51" s="87">
        <v>390</v>
      </c>
      <c r="AD51" s="87">
        <v>343</v>
      </c>
      <c r="AE51" s="87">
        <v>371</v>
      </c>
      <c r="AF51" s="87">
        <v>175</v>
      </c>
      <c r="AG51" s="87">
        <v>153</v>
      </c>
      <c r="AH51" s="88">
        <f>SUM(AI51:BM51)</f>
        <v>190</v>
      </c>
      <c r="AI51" s="88">
        <f>Shop!F33</f>
        <v>13</v>
      </c>
      <c r="AJ51" s="88">
        <f>Shop!G33</f>
        <v>1</v>
      </c>
      <c r="AK51" s="88">
        <f>Shop!H33</f>
        <v>0</v>
      </c>
      <c r="AL51" s="88">
        <f>Shop!I33</f>
        <v>2</v>
      </c>
      <c r="AM51" s="88">
        <f>Shop!J33</f>
        <v>4</v>
      </c>
      <c r="AN51" s="88">
        <f>Shop!K33</f>
        <v>11</v>
      </c>
      <c r="AO51" s="88">
        <f>Shop!L33</f>
        <v>1</v>
      </c>
      <c r="AP51" s="88">
        <f>Shop!M33</f>
        <v>11</v>
      </c>
      <c r="AQ51" s="88">
        <f>Shop!N33</f>
        <v>6</v>
      </c>
      <c r="AR51" s="88">
        <f>Shop!O33</f>
        <v>0</v>
      </c>
      <c r="AS51" s="88">
        <f>Shop!P33</f>
        <v>22</v>
      </c>
      <c r="AT51" s="88">
        <f>Shop!Q33</f>
        <v>2</v>
      </c>
      <c r="AU51" s="88">
        <f>Shop!R33</f>
        <v>40</v>
      </c>
      <c r="AV51" s="88">
        <f>Shop!S33</f>
        <v>25</v>
      </c>
      <c r="AW51" s="88">
        <f>Shop!T33</f>
        <v>4</v>
      </c>
      <c r="AX51" s="88">
        <f>Shop!U33</f>
        <v>7</v>
      </c>
      <c r="AY51" s="88">
        <f>Shop!V33</f>
        <v>0</v>
      </c>
      <c r="AZ51" s="88">
        <f>Shop!W33</f>
        <v>3</v>
      </c>
      <c r="BA51" s="88">
        <f>Shop!X33</f>
        <v>20</v>
      </c>
      <c r="BB51" s="88">
        <f>Shop!Y33</f>
        <v>1</v>
      </c>
      <c r="BC51" s="88">
        <f>Shop!Z33</f>
        <v>11</v>
      </c>
      <c r="BD51" s="88">
        <f>Shop!AA33</f>
        <v>3</v>
      </c>
      <c r="BE51" s="88">
        <f>Shop!AB33</f>
        <v>3</v>
      </c>
      <c r="BF51" s="88">
        <f>Shop!AC33</f>
        <v>0</v>
      </c>
      <c r="BG51" s="88">
        <f>Shop!AD33</f>
        <v>0</v>
      </c>
      <c r="BH51" s="88">
        <f>Shop!AE33</f>
        <v>0</v>
      </c>
      <c r="BI51" s="88">
        <f>Shop!AF33</f>
        <v>0</v>
      </c>
      <c r="BJ51" s="88">
        <f>Shop!AG33</f>
        <v>0</v>
      </c>
      <c r="BK51" s="88">
        <f>Shop!AH33</f>
        <v>0</v>
      </c>
      <c r="BL51" s="88">
        <f>Shop!AI33</f>
        <v>0</v>
      </c>
      <c r="BM51" s="88">
        <f>Shop!AJ33</f>
        <v>0</v>
      </c>
    </row>
    <row r="53" spans="1:65" s="69" customFormat="1" ht="57" customHeight="1">
      <c r="A53" s="96" t="s">
        <v>105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</row>
    <row r="54" spans="1:65" s="69" customFormat="1" ht="13.5" customHeight="1">
      <c r="A54" s="70"/>
    </row>
    <row r="55" spans="1:65" s="69" customFormat="1" ht="14.25" customHeight="1"/>
    <row r="56" spans="1:65" s="69" customFormat="1" ht="14.25" customHeight="1"/>
    <row r="57" spans="1:65" s="69" customFormat="1" ht="14.25" customHeight="1"/>
    <row r="58" spans="1:65" s="69" customFormat="1" ht="14.25" customHeight="1"/>
    <row r="59" spans="1:65" s="69" customFormat="1" ht="14.25" customHeight="1"/>
    <row r="60" spans="1:65" s="69" customFormat="1" ht="14.25" customHeight="1"/>
    <row r="61" spans="1:65" s="69" customFormat="1" ht="14.25" customHeight="1"/>
    <row r="62" spans="1:65" s="69" customFormat="1" ht="14.25" customHeight="1"/>
    <row r="63" spans="1:65" s="69" customFormat="1" ht="14.25" customHeight="1"/>
    <row r="64" spans="1:65" s="69" customFormat="1" ht="14.25" customHeight="1"/>
    <row r="65" s="69" customFormat="1" ht="14.25" customHeight="1"/>
    <row r="66" s="69" customFormat="1" ht="14.25" customHeight="1"/>
    <row r="67" s="69" customFormat="1" ht="14.25" customHeight="1"/>
    <row r="68" s="69" customFormat="1" ht="14.25" customHeight="1"/>
    <row r="69" s="69" customFormat="1" ht="14.25" customHeight="1"/>
    <row r="70" s="69" customFormat="1" ht="14.25" customHeight="1"/>
    <row r="71" s="69" customFormat="1" ht="14.25" customHeight="1"/>
    <row r="72" s="69" customFormat="1" ht="14.25" customHeight="1"/>
    <row r="73" s="69" customFormat="1" ht="14.25" customHeight="1"/>
    <row r="74" s="69" customFormat="1" ht="14.25" customHeight="1"/>
    <row r="75" s="69" customFormat="1" ht="14.25" customHeight="1"/>
    <row r="76" s="69" customFormat="1" ht="14.25" customHeight="1"/>
    <row r="77" s="69" customFormat="1" ht="14.25" customHeight="1"/>
    <row r="78" s="69" customFormat="1" ht="14.25" customHeight="1"/>
    <row r="79" s="69" customFormat="1" ht="14.25" customHeight="1"/>
    <row r="80" s="69" customFormat="1" ht="14.25" customHeight="1"/>
    <row r="81" spans="1:65" s="69" customFormat="1" ht="14.25" customHeight="1"/>
    <row r="82" spans="1:65" s="69" customFormat="1" ht="14.25" customHeight="1"/>
    <row r="83" spans="1:65" s="69" customFormat="1" ht="14.25" customHeight="1"/>
    <row r="84" spans="1:65" s="69" customFormat="1" ht="14.25" customHeight="1"/>
    <row r="85" spans="1:65" s="69" customFormat="1" ht="14.25" customHeight="1"/>
    <row r="86" spans="1:65" s="69" customFormat="1" ht="14.25" customHeight="1"/>
    <row r="87" spans="1:65" s="69" customFormat="1" ht="14.25" customHeight="1"/>
    <row r="88" spans="1:65" s="69" customFormat="1" ht="14.25" customHeight="1"/>
    <row r="89" spans="1:65" s="69" customFormat="1" ht="14.25" customHeight="1"/>
    <row r="90" spans="1:65" s="69" customFormat="1" ht="12.75">
      <c r="A90" s="71" t="s">
        <v>83</v>
      </c>
    </row>
    <row r="91" spans="1:65" s="69" customFormat="1" ht="12.75">
      <c r="A91" s="71" t="s">
        <v>84</v>
      </c>
    </row>
    <row r="92" spans="1:65" s="69" customFormat="1" ht="12.75">
      <c r="A92" s="71" t="s">
        <v>85</v>
      </c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</row>
    <row r="93" spans="1:65" s="69" customFormat="1" ht="12.75">
      <c r="A93" s="73" t="s">
        <v>86</v>
      </c>
    </row>
    <row r="94" spans="1:65" s="69" customFormat="1" ht="12.75">
      <c r="A94" s="71" t="s">
        <v>87</v>
      </c>
    </row>
    <row r="95" spans="1:65" s="84" customFormat="1" ht="30" customHeight="1">
      <c r="A95" s="80" t="s">
        <v>0</v>
      </c>
      <c r="B95" s="81" t="s">
        <v>88</v>
      </c>
      <c r="C95" s="81" t="s">
        <v>89</v>
      </c>
      <c r="D95" s="81" t="s">
        <v>90</v>
      </c>
      <c r="E95" s="81" t="s">
        <v>91</v>
      </c>
      <c r="F95" s="81" t="s">
        <v>106</v>
      </c>
      <c r="G95" s="81" t="s">
        <v>93</v>
      </c>
      <c r="H95" s="81" t="s">
        <v>94</v>
      </c>
      <c r="I95" s="81" t="s">
        <v>95</v>
      </c>
      <c r="J95" s="81" t="s">
        <v>96</v>
      </c>
      <c r="K95" s="81" t="s">
        <v>97</v>
      </c>
      <c r="L95" s="81" t="s">
        <v>98</v>
      </c>
      <c r="M95" s="81" t="s">
        <v>99</v>
      </c>
      <c r="N95" s="81" t="s">
        <v>12</v>
      </c>
      <c r="O95" s="81" t="s">
        <v>20</v>
      </c>
      <c r="P95" s="81" t="s">
        <v>21</v>
      </c>
      <c r="Q95" s="81" t="s">
        <v>22</v>
      </c>
      <c r="R95" s="81" t="s">
        <v>23</v>
      </c>
      <c r="S95" s="81" t="s">
        <v>24</v>
      </c>
      <c r="T95" s="81" t="s">
        <v>25</v>
      </c>
      <c r="U95" s="81" t="s">
        <v>26</v>
      </c>
      <c r="V95" s="81" t="s">
        <v>27</v>
      </c>
      <c r="W95" s="81" t="s">
        <v>28</v>
      </c>
      <c r="X95" s="81" t="s">
        <v>29</v>
      </c>
      <c r="Y95" s="81" t="s">
        <v>30</v>
      </c>
      <c r="Z95" s="81" t="s">
        <v>11</v>
      </c>
      <c r="AA95" s="81" t="s">
        <v>13</v>
      </c>
      <c r="AB95" s="81" t="s">
        <v>14</v>
      </c>
      <c r="AC95" s="81" t="s">
        <v>15</v>
      </c>
      <c r="AD95" s="81" t="s">
        <v>16</v>
      </c>
      <c r="AE95" s="81" t="s">
        <v>17</v>
      </c>
      <c r="AF95" s="81" t="s">
        <v>18</v>
      </c>
      <c r="AG95" s="81" t="s">
        <v>19</v>
      </c>
      <c r="AH95" s="82" t="s">
        <v>109</v>
      </c>
      <c r="AI95" s="83">
        <v>1</v>
      </c>
      <c r="AJ95" s="83">
        <v>2</v>
      </c>
      <c r="AK95" s="83">
        <v>3</v>
      </c>
      <c r="AL95" s="83">
        <v>4</v>
      </c>
      <c r="AM95" s="83">
        <v>5</v>
      </c>
      <c r="AN95" s="83">
        <v>6</v>
      </c>
      <c r="AO95" s="83">
        <v>7</v>
      </c>
      <c r="AP95" s="83">
        <v>8</v>
      </c>
      <c r="AQ95" s="83">
        <v>9</v>
      </c>
      <c r="AR95" s="83">
        <v>10</v>
      </c>
      <c r="AS95" s="83">
        <v>11</v>
      </c>
      <c r="AT95" s="83">
        <v>12</v>
      </c>
      <c r="AU95" s="83">
        <v>13</v>
      </c>
      <c r="AV95" s="83">
        <v>14</v>
      </c>
      <c r="AW95" s="83">
        <v>15</v>
      </c>
      <c r="AX95" s="83">
        <v>16</v>
      </c>
      <c r="AY95" s="83">
        <v>17</v>
      </c>
      <c r="AZ95" s="83">
        <v>18</v>
      </c>
      <c r="BA95" s="83">
        <v>19</v>
      </c>
      <c r="BB95" s="83">
        <v>20</v>
      </c>
      <c r="BC95" s="83">
        <v>21</v>
      </c>
      <c r="BD95" s="83">
        <v>22</v>
      </c>
      <c r="BE95" s="83">
        <v>23</v>
      </c>
      <c r="BF95" s="83">
        <v>24</v>
      </c>
      <c r="BG95" s="83">
        <v>25</v>
      </c>
      <c r="BH95" s="83">
        <v>26</v>
      </c>
      <c r="BI95" s="83">
        <v>27</v>
      </c>
      <c r="BJ95" s="83">
        <v>28</v>
      </c>
      <c r="BK95" s="83">
        <v>29</v>
      </c>
      <c r="BL95" s="83">
        <v>30</v>
      </c>
      <c r="BM95" s="83">
        <v>31</v>
      </c>
    </row>
    <row r="96" spans="1:65" s="84" customFormat="1" ht="34.5" customHeight="1">
      <c r="A96" s="85" t="s">
        <v>107</v>
      </c>
      <c r="B96" s="86">
        <v>2761792</v>
      </c>
      <c r="C96" s="86">
        <v>2275247</v>
      </c>
      <c r="D96" s="86">
        <v>2817812</v>
      </c>
      <c r="E96" s="86">
        <v>2356109</v>
      </c>
      <c r="F96" s="86">
        <v>1843415</v>
      </c>
      <c r="G96" s="86">
        <v>1783271</v>
      </c>
      <c r="H96" s="86">
        <v>1984128</v>
      </c>
      <c r="I96" s="86">
        <v>1830285</v>
      </c>
      <c r="J96" s="86">
        <v>2284997</v>
      </c>
      <c r="K96" s="86">
        <v>2381017</v>
      </c>
      <c r="L96" s="86">
        <v>2133640</v>
      </c>
      <c r="M96" s="86">
        <v>1950576</v>
      </c>
      <c r="N96" s="86">
        <v>1855788</v>
      </c>
      <c r="O96" s="86">
        <v>1768672</v>
      </c>
      <c r="P96" s="86">
        <v>2178549</v>
      </c>
      <c r="Q96" s="86">
        <v>1908237</v>
      </c>
      <c r="R96" s="98">
        <v>2557736</v>
      </c>
      <c r="S96" s="86">
        <v>1908237</v>
      </c>
      <c r="T96" s="86">
        <v>2548076</v>
      </c>
      <c r="U96" s="86">
        <v>2316711</v>
      </c>
      <c r="V96" s="86">
        <v>2034985</v>
      </c>
      <c r="W96" s="87">
        <v>3111505</v>
      </c>
      <c r="X96" s="87">
        <v>2890059</v>
      </c>
      <c r="Y96" s="87">
        <v>2672901</v>
      </c>
      <c r="Z96" s="87">
        <v>2583467</v>
      </c>
      <c r="AA96" s="87">
        <v>2511056</v>
      </c>
      <c r="AB96" s="87">
        <v>3102209</v>
      </c>
      <c r="AC96" s="87">
        <v>2705169</v>
      </c>
      <c r="AD96" s="87">
        <v>3111505</v>
      </c>
      <c r="AE96" s="87">
        <v>2864089</v>
      </c>
      <c r="AF96" s="87">
        <v>2959979</v>
      </c>
      <c r="AG96" s="87">
        <v>2538408</v>
      </c>
      <c r="AH96" s="88">
        <f>SUM(AI96:BM96)</f>
        <v>0</v>
      </c>
      <c r="AI96" s="88">
        <f>Supplier!F60</f>
        <v>0</v>
      </c>
      <c r="AJ96" s="88">
        <f>Supplier!G60</f>
        <v>0</v>
      </c>
      <c r="AK96" s="88">
        <f>Supplier!H60</f>
        <v>0</v>
      </c>
      <c r="AL96" s="88">
        <f>Supplier!I60</f>
        <v>0</v>
      </c>
      <c r="AM96" s="88">
        <f>Supplier!J60</f>
        <v>0</v>
      </c>
      <c r="AN96" s="88">
        <f>Supplier!K60</f>
        <v>0</v>
      </c>
      <c r="AO96" s="88">
        <f>Supplier!L60</f>
        <v>0</v>
      </c>
      <c r="AP96" s="88">
        <f>Supplier!M60</f>
        <v>0</v>
      </c>
      <c r="AQ96" s="88">
        <f>Supplier!N60</f>
        <v>0</v>
      </c>
      <c r="AR96" s="88">
        <f>Supplier!O60</f>
        <v>0</v>
      </c>
      <c r="AS96" s="88">
        <f>Supplier!P60</f>
        <v>0</v>
      </c>
      <c r="AT96" s="88">
        <f>Supplier!Q60</f>
        <v>0</v>
      </c>
      <c r="AU96" s="88">
        <f>Supplier!R60</f>
        <v>0</v>
      </c>
      <c r="AV96" s="88">
        <f>Supplier!S60</f>
        <v>0</v>
      </c>
      <c r="AW96" s="88">
        <f>Supplier!T60</f>
        <v>0</v>
      </c>
      <c r="AX96" s="88">
        <f>Supplier!U60</f>
        <v>0</v>
      </c>
      <c r="AY96" s="88">
        <f>Supplier!V60</f>
        <v>0</v>
      </c>
      <c r="AZ96" s="88">
        <f>Supplier!W60</f>
        <v>0</v>
      </c>
      <c r="BA96" s="88">
        <f>Supplier!X60</f>
        <v>0</v>
      </c>
      <c r="BB96" s="88">
        <f>Supplier!Y60</f>
        <v>0</v>
      </c>
      <c r="BC96" s="88">
        <f>Supplier!Z60</f>
        <v>0</v>
      </c>
      <c r="BD96" s="88">
        <f>Supplier!AA60</f>
        <v>0</v>
      </c>
      <c r="BE96" s="88">
        <f>Supplier!AB60</f>
        <v>0</v>
      </c>
      <c r="BF96" s="88">
        <f>Supplier!AC60</f>
        <v>0</v>
      </c>
      <c r="BG96" s="88">
        <f>Supplier!AD60</f>
        <v>0</v>
      </c>
      <c r="BH96" s="88">
        <f>Supplier!AE60</f>
        <v>0</v>
      </c>
      <c r="BI96" s="88">
        <f>Supplier!AF60</f>
        <v>0</v>
      </c>
      <c r="BJ96" s="88">
        <f>Supplier!AG60</f>
        <v>0</v>
      </c>
      <c r="BK96" s="88">
        <f>Supplier!AH60</f>
        <v>0</v>
      </c>
      <c r="BL96" s="88">
        <f>Supplier!AI60</f>
        <v>0</v>
      </c>
      <c r="BM96" s="88">
        <f>Supplier!AJ60</f>
        <v>0</v>
      </c>
    </row>
    <row r="97" spans="1:66" s="84" customFormat="1" ht="34.5" customHeight="1">
      <c r="A97" s="85" t="s">
        <v>3</v>
      </c>
      <c r="B97" s="86">
        <f>SUM(B100:B103)</f>
        <v>4921</v>
      </c>
      <c r="C97" s="86">
        <f>SUM(C100:C103)</f>
        <v>4556</v>
      </c>
      <c r="D97" s="86">
        <v>11625</v>
      </c>
      <c r="E97" s="86">
        <f>SUM(E100:E103)</f>
        <v>10218</v>
      </c>
      <c r="F97" s="86">
        <f t="shared" ref="F97:M97" si="2">SUM(F100:F103)</f>
        <v>3607</v>
      </c>
      <c r="G97" s="86">
        <f t="shared" si="2"/>
        <v>518</v>
      </c>
      <c r="H97" s="86">
        <f t="shared" si="2"/>
        <v>2712</v>
      </c>
      <c r="I97" s="86">
        <f t="shared" si="2"/>
        <v>845</v>
      </c>
      <c r="J97" s="86">
        <f t="shared" si="2"/>
        <v>4706</v>
      </c>
      <c r="K97" s="86">
        <f t="shared" si="2"/>
        <v>2032</v>
      </c>
      <c r="L97" s="86">
        <f t="shared" si="2"/>
        <v>2207</v>
      </c>
      <c r="M97" s="86">
        <f t="shared" si="2"/>
        <v>1890</v>
      </c>
      <c r="N97" s="86">
        <v>1302</v>
      </c>
      <c r="O97" s="86">
        <v>905</v>
      </c>
      <c r="P97" s="86">
        <v>984</v>
      </c>
      <c r="Q97" s="86">
        <v>891</v>
      </c>
      <c r="R97" s="86">
        <v>892</v>
      </c>
      <c r="S97" s="86">
        <v>891</v>
      </c>
      <c r="T97" s="86">
        <v>898</v>
      </c>
      <c r="U97" s="86">
        <v>1902</v>
      </c>
      <c r="V97" s="86">
        <v>676</v>
      </c>
      <c r="W97" s="86">
        <v>8408</v>
      </c>
      <c r="X97" s="86">
        <v>6310</v>
      </c>
      <c r="Y97" s="86">
        <v>1615</v>
      </c>
      <c r="Z97" s="86">
        <v>972</v>
      </c>
      <c r="AA97" s="86">
        <v>1098</v>
      </c>
      <c r="AB97" s="86">
        <v>1454</v>
      </c>
      <c r="AC97" s="86">
        <v>3394</v>
      </c>
      <c r="AD97" s="86">
        <v>8408</v>
      </c>
      <c r="AE97" s="86">
        <v>6307</v>
      </c>
      <c r="AF97" s="86">
        <v>1619</v>
      </c>
      <c r="AG97" s="86">
        <v>576</v>
      </c>
      <c r="AH97" s="88">
        <f>SUM(AI97:BM97)</f>
        <v>0</v>
      </c>
      <c r="AI97" s="89">
        <f t="shared" ref="AI97:BM97" si="3">SUM(AI100:AI103)</f>
        <v>0</v>
      </c>
      <c r="AJ97" s="89">
        <f t="shared" si="3"/>
        <v>0</v>
      </c>
      <c r="AK97" s="89">
        <f t="shared" si="3"/>
        <v>0</v>
      </c>
      <c r="AL97" s="89">
        <f t="shared" si="3"/>
        <v>0</v>
      </c>
      <c r="AM97" s="89">
        <f t="shared" si="3"/>
        <v>0</v>
      </c>
      <c r="AN97" s="89">
        <f t="shared" si="3"/>
        <v>0</v>
      </c>
      <c r="AO97" s="89">
        <f t="shared" si="3"/>
        <v>0</v>
      </c>
      <c r="AP97" s="89">
        <f t="shared" si="3"/>
        <v>0</v>
      </c>
      <c r="AQ97" s="89">
        <f t="shared" si="3"/>
        <v>0</v>
      </c>
      <c r="AR97" s="89">
        <f t="shared" si="3"/>
        <v>0</v>
      </c>
      <c r="AS97" s="89">
        <f t="shared" si="3"/>
        <v>0</v>
      </c>
      <c r="AT97" s="89">
        <f t="shared" si="3"/>
        <v>0</v>
      </c>
      <c r="AU97" s="89">
        <f t="shared" si="3"/>
        <v>0</v>
      </c>
      <c r="AV97" s="89">
        <f t="shared" si="3"/>
        <v>0</v>
      </c>
      <c r="AW97" s="89">
        <f t="shared" si="3"/>
        <v>0</v>
      </c>
      <c r="AX97" s="89">
        <f t="shared" si="3"/>
        <v>0</v>
      </c>
      <c r="AY97" s="89">
        <f t="shared" si="3"/>
        <v>0</v>
      </c>
      <c r="AZ97" s="89">
        <f t="shared" si="3"/>
        <v>0</v>
      </c>
      <c r="BA97" s="89">
        <f t="shared" si="3"/>
        <v>0</v>
      </c>
      <c r="BB97" s="89">
        <f t="shared" si="3"/>
        <v>0</v>
      </c>
      <c r="BC97" s="89">
        <f t="shared" si="3"/>
        <v>0</v>
      </c>
      <c r="BD97" s="89">
        <f t="shared" si="3"/>
        <v>0</v>
      </c>
      <c r="BE97" s="89">
        <f t="shared" si="3"/>
        <v>0</v>
      </c>
      <c r="BF97" s="89">
        <f t="shared" si="3"/>
        <v>0</v>
      </c>
      <c r="BG97" s="89">
        <f t="shared" si="3"/>
        <v>0</v>
      </c>
      <c r="BH97" s="89">
        <f t="shared" si="3"/>
        <v>0</v>
      </c>
      <c r="BI97" s="89">
        <f t="shared" si="3"/>
        <v>0</v>
      </c>
      <c r="BJ97" s="89">
        <f t="shared" si="3"/>
        <v>0</v>
      </c>
      <c r="BK97" s="89">
        <f t="shared" si="3"/>
        <v>0</v>
      </c>
      <c r="BL97" s="89">
        <f t="shared" si="3"/>
        <v>0</v>
      </c>
      <c r="BM97" s="89">
        <f t="shared" si="3"/>
        <v>0</v>
      </c>
    </row>
    <row r="98" spans="1:66" s="84" customFormat="1" ht="34.5" customHeight="1">
      <c r="A98" s="85" t="s">
        <v>4</v>
      </c>
      <c r="B98" s="90">
        <f>B97/B96</f>
        <v>1.7818141264801983E-3</v>
      </c>
      <c r="C98" s="90">
        <f>C97/C96</f>
        <v>2.0024199570420264E-3</v>
      </c>
      <c r="D98" s="90">
        <v>4.1255413774943109E-3</v>
      </c>
      <c r="E98" s="90">
        <f t="shared" ref="E98:BM98" si="4">E97/E96</f>
        <v>4.3368112426038011E-3</v>
      </c>
      <c r="F98" s="90">
        <f t="shared" si="4"/>
        <v>1.9566945044930195E-3</v>
      </c>
      <c r="G98" s="90">
        <f t="shared" si="4"/>
        <v>2.9047744285641384E-4</v>
      </c>
      <c r="H98" s="90">
        <f t="shared" si="4"/>
        <v>1.3668473001741824E-3</v>
      </c>
      <c r="I98" s="90">
        <f t="shared" si="4"/>
        <v>4.616767334049069E-4</v>
      </c>
      <c r="J98" s="90">
        <f t="shared" si="4"/>
        <v>2.0595213035290638E-3</v>
      </c>
      <c r="K98" s="90">
        <f t="shared" si="4"/>
        <v>8.5341683826700948E-4</v>
      </c>
      <c r="L98" s="90">
        <f t="shared" si="4"/>
        <v>1.0343825575073583E-3</v>
      </c>
      <c r="M98" s="90">
        <f t="shared" si="4"/>
        <v>9.6894455791520049E-4</v>
      </c>
      <c r="N98" s="90">
        <v>7.0158875906084104E-4</v>
      </c>
      <c r="O98" s="90">
        <v>5.1168334207812415E-4</v>
      </c>
      <c r="P98" s="90">
        <v>4.516767811970261E-4</v>
      </c>
      <c r="Q98" s="90">
        <v>4.6692313376168684E-4</v>
      </c>
      <c r="R98" s="90">
        <v>3.4874592217492347E-4</v>
      </c>
      <c r="S98" s="90">
        <v>4.6692313376168684E-4</v>
      </c>
      <c r="T98" s="90">
        <v>3.5242276917956923E-4</v>
      </c>
      <c r="U98" s="90">
        <v>8.2099148318456644E-4</v>
      </c>
      <c r="V98" s="90">
        <v>3.3218918075563213E-4</v>
      </c>
      <c r="W98" s="90">
        <v>2.7022293070395192E-3</v>
      </c>
      <c r="X98" s="90">
        <v>2.1833464299517761E-3</v>
      </c>
      <c r="Y98" s="90">
        <v>6.0421242687252541E-4</v>
      </c>
      <c r="Z98" s="90">
        <v>3.7623859720290604E-4</v>
      </c>
      <c r="AA98" s="90">
        <v>4.3726623380760924E-4</v>
      </c>
      <c r="AB98" s="90">
        <v>4.6869827274693612E-4</v>
      </c>
      <c r="AC98" s="90">
        <v>1.2546351078250564E-3</v>
      </c>
      <c r="AD98" s="90">
        <v>2.7022293070395192E-3</v>
      </c>
      <c r="AE98" s="90">
        <v>2.202096373401804E-3</v>
      </c>
      <c r="AF98" s="90">
        <v>5.4696333994261445E-4</v>
      </c>
      <c r="AG98" s="90">
        <v>2.2691387672903646E-4</v>
      </c>
      <c r="AH98" s="91" t="e">
        <f t="shared" si="4"/>
        <v>#DIV/0!</v>
      </c>
      <c r="AI98" s="91" t="e">
        <f t="shared" si="4"/>
        <v>#DIV/0!</v>
      </c>
      <c r="AJ98" s="91" t="e">
        <f t="shared" si="4"/>
        <v>#DIV/0!</v>
      </c>
      <c r="AK98" s="91" t="e">
        <f t="shared" si="4"/>
        <v>#DIV/0!</v>
      </c>
      <c r="AL98" s="91" t="e">
        <f t="shared" si="4"/>
        <v>#DIV/0!</v>
      </c>
      <c r="AM98" s="91" t="e">
        <f t="shared" si="4"/>
        <v>#DIV/0!</v>
      </c>
      <c r="AN98" s="91" t="e">
        <f t="shared" si="4"/>
        <v>#DIV/0!</v>
      </c>
      <c r="AO98" s="91" t="e">
        <f t="shared" si="4"/>
        <v>#DIV/0!</v>
      </c>
      <c r="AP98" s="91" t="e">
        <f t="shared" si="4"/>
        <v>#DIV/0!</v>
      </c>
      <c r="AQ98" s="91" t="e">
        <f t="shared" si="4"/>
        <v>#DIV/0!</v>
      </c>
      <c r="AR98" s="91" t="e">
        <f t="shared" si="4"/>
        <v>#DIV/0!</v>
      </c>
      <c r="AS98" s="91" t="e">
        <f t="shared" si="4"/>
        <v>#DIV/0!</v>
      </c>
      <c r="AT98" s="91" t="e">
        <f t="shared" si="4"/>
        <v>#DIV/0!</v>
      </c>
      <c r="AU98" s="91" t="e">
        <f t="shared" si="4"/>
        <v>#DIV/0!</v>
      </c>
      <c r="AV98" s="91" t="e">
        <f t="shared" si="4"/>
        <v>#DIV/0!</v>
      </c>
      <c r="AW98" s="91" t="e">
        <f t="shared" si="4"/>
        <v>#DIV/0!</v>
      </c>
      <c r="AX98" s="91" t="e">
        <f t="shared" si="4"/>
        <v>#DIV/0!</v>
      </c>
      <c r="AY98" s="91" t="e">
        <f t="shared" si="4"/>
        <v>#DIV/0!</v>
      </c>
      <c r="AZ98" s="91" t="e">
        <f t="shared" si="4"/>
        <v>#DIV/0!</v>
      </c>
      <c r="BA98" s="91" t="e">
        <f t="shared" si="4"/>
        <v>#DIV/0!</v>
      </c>
      <c r="BB98" s="91" t="e">
        <f t="shared" si="4"/>
        <v>#DIV/0!</v>
      </c>
      <c r="BC98" s="91" t="e">
        <f t="shared" si="4"/>
        <v>#DIV/0!</v>
      </c>
      <c r="BD98" s="91" t="e">
        <f t="shared" si="4"/>
        <v>#DIV/0!</v>
      </c>
      <c r="BE98" s="91" t="e">
        <f t="shared" si="4"/>
        <v>#DIV/0!</v>
      </c>
      <c r="BF98" s="91" t="e">
        <f t="shared" si="4"/>
        <v>#DIV/0!</v>
      </c>
      <c r="BG98" s="91" t="e">
        <f t="shared" si="4"/>
        <v>#DIV/0!</v>
      </c>
      <c r="BH98" s="91" t="e">
        <f t="shared" si="4"/>
        <v>#DIV/0!</v>
      </c>
      <c r="BI98" s="91" t="e">
        <f t="shared" si="4"/>
        <v>#DIV/0!</v>
      </c>
      <c r="BJ98" s="91" t="e">
        <f t="shared" si="4"/>
        <v>#DIV/0!</v>
      </c>
      <c r="BK98" s="91" t="e">
        <f t="shared" si="4"/>
        <v>#DIV/0!</v>
      </c>
      <c r="BL98" s="91" t="e">
        <f t="shared" si="4"/>
        <v>#DIV/0!</v>
      </c>
      <c r="BM98" s="91" t="e">
        <f t="shared" si="4"/>
        <v>#DIV/0!</v>
      </c>
      <c r="BN98" s="92"/>
    </row>
    <row r="99" spans="1:66" s="84" customFormat="1" ht="21" customHeight="1">
      <c r="A99" s="93" t="s">
        <v>58</v>
      </c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</row>
    <row r="100" spans="1:66" s="84" customFormat="1" ht="36.75" customHeight="1">
      <c r="A100" s="85" t="s">
        <v>100</v>
      </c>
      <c r="B100" s="86">
        <v>4833</v>
      </c>
      <c r="C100" s="86">
        <v>4477</v>
      </c>
      <c r="D100" s="86">
        <v>11574</v>
      </c>
      <c r="E100" s="86">
        <v>10122</v>
      </c>
      <c r="F100" s="86">
        <v>3539</v>
      </c>
      <c r="G100" s="86">
        <v>495</v>
      </c>
      <c r="H100" s="86">
        <v>1699</v>
      </c>
      <c r="I100" s="86">
        <v>782</v>
      </c>
      <c r="J100" s="86">
        <v>4475</v>
      </c>
      <c r="K100" s="86">
        <v>1990</v>
      </c>
      <c r="L100" s="86">
        <v>2135</v>
      </c>
      <c r="M100" s="86">
        <v>1857</v>
      </c>
      <c r="N100" s="86">
        <v>1227</v>
      </c>
      <c r="O100" s="86">
        <v>591</v>
      </c>
      <c r="P100" s="86">
        <v>911</v>
      </c>
      <c r="Q100" s="86">
        <v>781</v>
      </c>
      <c r="R100" s="98">
        <v>850</v>
      </c>
      <c r="S100" s="86">
        <v>781</v>
      </c>
      <c r="T100" s="86">
        <v>855</v>
      </c>
      <c r="U100" s="86">
        <v>1848</v>
      </c>
      <c r="V100" s="86">
        <v>634</v>
      </c>
      <c r="W100" s="87">
        <v>8357</v>
      </c>
      <c r="X100" s="87">
        <v>6276</v>
      </c>
      <c r="Y100" s="87">
        <v>1508</v>
      </c>
      <c r="Z100" s="87">
        <v>940</v>
      </c>
      <c r="AA100" s="87">
        <v>1068</v>
      </c>
      <c r="AB100" s="87">
        <v>1431</v>
      </c>
      <c r="AC100" s="87">
        <v>3352</v>
      </c>
      <c r="AD100" s="87">
        <v>8357</v>
      </c>
      <c r="AE100" s="87">
        <v>6274</v>
      </c>
      <c r="AF100" s="87">
        <v>1510</v>
      </c>
      <c r="AG100" s="87">
        <v>568</v>
      </c>
      <c r="AH100" s="88">
        <f>SUM(AI100:BM100)</f>
        <v>0</v>
      </c>
      <c r="AI100" s="88">
        <f>Supplier!F77</f>
        <v>0</v>
      </c>
      <c r="AJ100" s="88">
        <f>Supplier!G77</f>
        <v>0</v>
      </c>
      <c r="AK100" s="88">
        <f>Supplier!H77</f>
        <v>0</v>
      </c>
      <c r="AL100" s="88">
        <f>Supplier!I77</f>
        <v>0</v>
      </c>
      <c r="AM100" s="88">
        <f>Supplier!J77</f>
        <v>0</v>
      </c>
      <c r="AN100" s="88">
        <f>Supplier!K77</f>
        <v>0</v>
      </c>
      <c r="AO100" s="88">
        <f>Supplier!L77</f>
        <v>0</v>
      </c>
      <c r="AP100" s="88">
        <f>Supplier!M77</f>
        <v>0</v>
      </c>
      <c r="AQ100" s="88">
        <f>Supplier!N77</f>
        <v>0</v>
      </c>
      <c r="AR100" s="88">
        <f>Supplier!O77</f>
        <v>0</v>
      </c>
      <c r="AS100" s="88">
        <f>Supplier!P77</f>
        <v>0</v>
      </c>
      <c r="AT100" s="88">
        <f>Supplier!Q77</f>
        <v>0</v>
      </c>
      <c r="AU100" s="88">
        <f>Supplier!R77</f>
        <v>0</v>
      </c>
      <c r="AV100" s="88">
        <f>Supplier!S77</f>
        <v>0</v>
      </c>
      <c r="AW100" s="88">
        <f>Supplier!T77</f>
        <v>0</v>
      </c>
      <c r="AX100" s="88">
        <f>Supplier!U77</f>
        <v>0</v>
      </c>
      <c r="AY100" s="88">
        <f>Supplier!V77</f>
        <v>0</v>
      </c>
      <c r="AZ100" s="88">
        <f>Supplier!W77</f>
        <v>0</v>
      </c>
      <c r="BA100" s="88">
        <f>Supplier!X77</f>
        <v>0</v>
      </c>
      <c r="BB100" s="88">
        <f>Supplier!Y77</f>
        <v>0</v>
      </c>
      <c r="BC100" s="88">
        <f>Supplier!Z77</f>
        <v>0</v>
      </c>
      <c r="BD100" s="88">
        <f>Supplier!AA77</f>
        <v>0</v>
      </c>
      <c r="BE100" s="88">
        <f>Supplier!AB77</f>
        <v>0</v>
      </c>
      <c r="BF100" s="88">
        <f>Supplier!AC77</f>
        <v>0</v>
      </c>
      <c r="BG100" s="88">
        <f>Supplier!AD77</f>
        <v>0</v>
      </c>
      <c r="BH100" s="88">
        <f>Supplier!AE77</f>
        <v>0</v>
      </c>
      <c r="BI100" s="88">
        <f>Supplier!AF77</f>
        <v>0</v>
      </c>
      <c r="BJ100" s="88">
        <f>Supplier!AG77</f>
        <v>0</v>
      </c>
      <c r="BK100" s="88">
        <f>Supplier!AH77</f>
        <v>0</v>
      </c>
      <c r="BL100" s="88">
        <f>Supplier!AI77</f>
        <v>0</v>
      </c>
      <c r="BM100" s="88">
        <f>Supplier!AJ77</f>
        <v>0</v>
      </c>
    </row>
    <row r="101" spans="1:66" s="84" customFormat="1" ht="36.75" customHeight="1">
      <c r="A101" s="85" t="s">
        <v>101</v>
      </c>
      <c r="B101" s="86">
        <v>5</v>
      </c>
      <c r="C101" s="86">
        <v>7</v>
      </c>
      <c r="D101" s="86">
        <v>1</v>
      </c>
      <c r="E101" s="86">
        <v>0</v>
      </c>
      <c r="F101" s="86">
        <v>2</v>
      </c>
      <c r="G101" s="86">
        <v>3</v>
      </c>
      <c r="H101" s="86">
        <v>1</v>
      </c>
      <c r="I101" s="86">
        <v>0</v>
      </c>
      <c r="J101" s="86">
        <v>3</v>
      </c>
      <c r="K101" s="86">
        <v>3</v>
      </c>
      <c r="L101" s="86">
        <v>16</v>
      </c>
      <c r="M101" s="86">
        <v>0</v>
      </c>
      <c r="N101" s="86">
        <v>0</v>
      </c>
      <c r="O101" s="86">
        <v>0</v>
      </c>
      <c r="P101" s="86">
        <v>1</v>
      </c>
      <c r="Q101" s="86">
        <v>1</v>
      </c>
      <c r="R101" s="98">
        <v>0</v>
      </c>
      <c r="S101" s="86">
        <v>1</v>
      </c>
      <c r="T101" s="86">
        <v>1</v>
      </c>
      <c r="U101" s="86">
        <v>7</v>
      </c>
      <c r="V101" s="86">
        <v>12</v>
      </c>
      <c r="W101" s="87">
        <v>2</v>
      </c>
      <c r="X101" s="87">
        <v>3</v>
      </c>
      <c r="Y101" s="87">
        <v>6</v>
      </c>
      <c r="Z101" s="87">
        <v>4</v>
      </c>
      <c r="AA101" s="87">
        <v>0</v>
      </c>
      <c r="AB101" s="87">
        <v>0</v>
      </c>
      <c r="AC101" s="87">
        <v>2</v>
      </c>
      <c r="AD101" s="87">
        <v>2</v>
      </c>
      <c r="AE101" s="87">
        <v>3</v>
      </c>
      <c r="AF101" s="87">
        <v>7</v>
      </c>
      <c r="AG101" s="87">
        <v>0</v>
      </c>
      <c r="AH101" s="88">
        <f>SUM(AI101:BM101)</f>
        <v>0</v>
      </c>
      <c r="AI101" s="88">
        <f>Supplier!F78</f>
        <v>0</v>
      </c>
      <c r="AJ101" s="88">
        <f>Supplier!G78</f>
        <v>0</v>
      </c>
      <c r="AK101" s="88">
        <f>Supplier!H78</f>
        <v>0</v>
      </c>
      <c r="AL101" s="88">
        <f>Supplier!I78</f>
        <v>0</v>
      </c>
      <c r="AM101" s="88">
        <f>Supplier!J78</f>
        <v>0</v>
      </c>
      <c r="AN101" s="88">
        <f>Supplier!K78</f>
        <v>0</v>
      </c>
      <c r="AO101" s="88">
        <f>Supplier!L78</f>
        <v>0</v>
      </c>
      <c r="AP101" s="88">
        <f>Supplier!M78</f>
        <v>0</v>
      </c>
      <c r="AQ101" s="88">
        <f>Supplier!N78</f>
        <v>0</v>
      </c>
      <c r="AR101" s="88">
        <f>Supplier!O78</f>
        <v>0</v>
      </c>
      <c r="AS101" s="88">
        <f>Supplier!P78</f>
        <v>0</v>
      </c>
      <c r="AT101" s="88">
        <f>Supplier!Q78</f>
        <v>0</v>
      </c>
      <c r="AU101" s="88">
        <f>Supplier!R78</f>
        <v>0</v>
      </c>
      <c r="AV101" s="88">
        <f>Supplier!S78</f>
        <v>0</v>
      </c>
      <c r="AW101" s="88">
        <f>Supplier!T78</f>
        <v>0</v>
      </c>
      <c r="AX101" s="88">
        <f>Supplier!U78</f>
        <v>0</v>
      </c>
      <c r="AY101" s="88">
        <f>Supplier!V78</f>
        <v>0</v>
      </c>
      <c r="AZ101" s="88">
        <f>Supplier!W78</f>
        <v>0</v>
      </c>
      <c r="BA101" s="88">
        <f>Supplier!X78</f>
        <v>0</v>
      </c>
      <c r="BB101" s="88">
        <f>Supplier!Y78</f>
        <v>0</v>
      </c>
      <c r="BC101" s="88">
        <f>Supplier!Z78</f>
        <v>0</v>
      </c>
      <c r="BD101" s="88">
        <f>Supplier!AA78</f>
        <v>0</v>
      </c>
      <c r="BE101" s="88">
        <f>Supplier!AB78</f>
        <v>0</v>
      </c>
      <c r="BF101" s="88">
        <f>Supplier!AC78</f>
        <v>0</v>
      </c>
      <c r="BG101" s="88">
        <f>Supplier!AD78</f>
        <v>0</v>
      </c>
      <c r="BH101" s="88">
        <f>Supplier!AE78</f>
        <v>0</v>
      </c>
      <c r="BI101" s="88">
        <f>Supplier!AF78</f>
        <v>0</v>
      </c>
      <c r="BJ101" s="88">
        <f>Supplier!AG78</f>
        <v>0</v>
      </c>
      <c r="BK101" s="88">
        <f>Supplier!AH78</f>
        <v>0</v>
      </c>
      <c r="BL101" s="88">
        <f>Supplier!AI78</f>
        <v>0</v>
      </c>
      <c r="BM101" s="88">
        <f>Supplier!AJ78</f>
        <v>0</v>
      </c>
    </row>
    <row r="102" spans="1:66" s="84" customFormat="1" ht="36.75" customHeight="1">
      <c r="A102" s="85" t="s">
        <v>102</v>
      </c>
      <c r="B102" s="86">
        <v>0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949</v>
      </c>
      <c r="I102" s="86">
        <v>1</v>
      </c>
      <c r="J102" s="86">
        <v>0</v>
      </c>
      <c r="K102" s="86">
        <v>0</v>
      </c>
      <c r="L102" s="86">
        <v>2</v>
      </c>
      <c r="M102" s="86">
        <v>0</v>
      </c>
      <c r="N102" s="86">
        <v>0</v>
      </c>
      <c r="O102" s="86">
        <v>1</v>
      </c>
      <c r="P102" s="86">
        <v>0</v>
      </c>
      <c r="Q102" s="86">
        <v>0</v>
      </c>
      <c r="R102" s="98">
        <v>0</v>
      </c>
      <c r="S102" s="86">
        <v>0</v>
      </c>
      <c r="T102" s="86">
        <v>0</v>
      </c>
      <c r="U102" s="86">
        <v>0</v>
      </c>
      <c r="V102" s="86">
        <v>0</v>
      </c>
      <c r="W102" s="87">
        <v>0</v>
      </c>
      <c r="X102" s="87">
        <v>0</v>
      </c>
      <c r="Y102" s="87">
        <v>0</v>
      </c>
      <c r="Z102" s="87">
        <v>0</v>
      </c>
      <c r="AA102" s="87">
        <v>0</v>
      </c>
      <c r="AB102" s="87">
        <v>0</v>
      </c>
      <c r="AC102" s="87">
        <v>0</v>
      </c>
      <c r="AD102" s="87">
        <v>0</v>
      </c>
      <c r="AE102" s="87">
        <v>0</v>
      </c>
      <c r="AF102" s="87">
        <v>0</v>
      </c>
      <c r="AG102" s="87">
        <v>0</v>
      </c>
      <c r="AH102" s="88">
        <f>SUM(AI102:BM102)</f>
        <v>0</v>
      </c>
      <c r="AI102" s="88">
        <f>Supplier!F79</f>
        <v>0</v>
      </c>
      <c r="AJ102" s="88">
        <f>Supplier!G79</f>
        <v>0</v>
      </c>
      <c r="AK102" s="88">
        <f>Supplier!H79</f>
        <v>0</v>
      </c>
      <c r="AL102" s="88">
        <f>Supplier!I79</f>
        <v>0</v>
      </c>
      <c r="AM102" s="88">
        <f>Supplier!J79</f>
        <v>0</v>
      </c>
      <c r="AN102" s="88">
        <f>Supplier!K79</f>
        <v>0</v>
      </c>
      <c r="AO102" s="88">
        <f>Supplier!L79</f>
        <v>0</v>
      </c>
      <c r="AP102" s="88">
        <f>Supplier!M79</f>
        <v>0</v>
      </c>
      <c r="AQ102" s="88">
        <f>Supplier!N79</f>
        <v>0</v>
      </c>
      <c r="AR102" s="88">
        <f>Supplier!O79</f>
        <v>0</v>
      </c>
      <c r="AS102" s="88">
        <f>Supplier!P79</f>
        <v>0</v>
      </c>
      <c r="AT102" s="88">
        <f>Supplier!Q79</f>
        <v>0</v>
      </c>
      <c r="AU102" s="88">
        <f>Supplier!R79</f>
        <v>0</v>
      </c>
      <c r="AV102" s="88">
        <f>Supplier!S79</f>
        <v>0</v>
      </c>
      <c r="AW102" s="88">
        <f>Supplier!T79</f>
        <v>0</v>
      </c>
      <c r="AX102" s="88">
        <f>Supplier!U79</f>
        <v>0</v>
      </c>
      <c r="AY102" s="88">
        <f>Supplier!V79</f>
        <v>0</v>
      </c>
      <c r="AZ102" s="88">
        <f>Supplier!W79</f>
        <v>0</v>
      </c>
      <c r="BA102" s="88">
        <f>Supplier!X79</f>
        <v>0</v>
      </c>
      <c r="BB102" s="88">
        <f>Supplier!Y79</f>
        <v>0</v>
      </c>
      <c r="BC102" s="88">
        <f>Supplier!Z79</f>
        <v>0</v>
      </c>
      <c r="BD102" s="88">
        <f>Supplier!AA79</f>
        <v>0</v>
      </c>
      <c r="BE102" s="88">
        <f>Supplier!AB79</f>
        <v>0</v>
      </c>
      <c r="BF102" s="88">
        <f>Supplier!AC79</f>
        <v>0</v>
      </c>
      <c r="BG102" s="88">
        <f>Supplier!AD79</f>
        <v>0</v>
      </c>
      <c r="BH102" s="88">
        <f>Supplier!AE79</f>
        <v>0</v>
      </c>
      <c r="BI102" s="88">
        <f>Supplier!AF79</f>
        <v>0</v>
      </c>
      <c r="BJ102" s="88">
        <f>Supplier!AG79</f>
        <v>0</v>
      </c>
      <c r="BK102" s="88">
        <f>Supplier!AH79</f>
        <v>0</v>
      </c>
      <c r="BL102" s="88">
        <f>Supplier!AI79</f>
        <v>0</v>
      </c>
      <c r="BM102" s="88">
        <f>Supplier!AJ79</f>
        <v>0</v>
      </c>
    </row>
    <row r="103" spans="1:66" s="84" customFormat="1" ht="36.75" customHeight="1">
      <c r="A103" s="85" t="s">
        <v>103</v>
      </c>
      <c r="B103" s="86">
        <v>83</v>
      </c>
      <c r="C103" s="86">
        <v>72</v>
      </c>
      <c r="D103" s="86">
        <v>50</v>
      </c>
      <c r="E103" s="86">
        <v>96</v>
      </c>
      <c r="F103" s="86">
        <v>66</v>
      </c>
      <c r="G103" s="86">
        <v>20</v>
      </c>
      <c r="H103" s="86">
        <v>63</v>
      </c>
      <c r="I103" s="86">
        <v>62</v>
      </c>
      <c r="J103" s="86">
        <v>228</v>
      </c>
      <c r="K103" s="86">
        <v>39</v>
      </c>
      <c r="L103" s="86">
        <v>54</v>
      </c>
      <c r="M103" s="86">
        <v>33</v>
      </c>
      <c r="N103" s="86">
        <v>75</v>
      </c>
      <c r="O103" s="86">
        <v>313</v>
      </c>
      <c r="P103" s="86">
        <v>72</v>
      </c>
      <c r="Q103" s="86">
        <v>109</v>
      </c>
      <c r="R103" s="98">
        <v>42</v>
      </c>
      <c r="S103" s="86">
        <v>109</v>
      </c>
      <c r="T103" s="86">
        <v>42</v>
      </c>
      <c r="U103" s="86">
        <v>47</v>
      </c>
      <c r="V103" s="86">
        <v>30</v>
      </c>
      <c r="W103" s="87">
        <v>49</v>
      </c>
      <c r="X103" s="87">
        <v>31</v>
      </c>
      <c r="Y103" s="87">
        <v>101</v>
      </c>
      <c r="Z103" s="87">
        <v>28</v>
      </c>
      <c r="AA103" s="87">
        <v>30</v>
      </c>
      <c r="AB103" s="87">
        <v>23</v>
      </c>
      <c r="AC103" s="87">
        <v>40</v>
      </c>
      <c r="AD103" s="87">
        <v>49</v>
      </c>
      <c r="AE103" s="87">
        <v>30</v>
      </c>
      <c r="AF103" s="87">
        <v>102</v>
      </c>
      <c r="AG103" s="87">
        <v>8</v>
      </c>
      <c r="AH103" s="88">
        <f>SUM(AI103:BM103)</f>
        <v>0</v>
      </c>
      <c r="AI103" s="88">
        <f>Supplier!F80</f>
        <v>0</v>
      </c>
      <c r="AJ103" s="88">
        <f>Supplier!G80</f>
        <v>0</v>
      </c>
      <c r="AK103" s="88">
        <f>Supplier!H80</f>
        <v>0</v>
      </c>
      <c r="AL103" s="88">
        <f>Supplier!I80</f>
        <v>0</v>
      </c>
      <c r="AM103" s="88">
        <f>Supplier!J80</f>
        <v>0</v>
      </c>
      <c r="AN103" s="88">
        <f>Supplier!K80</f>
        <v>0</v>
      </c>
      <c r="AO103" s="88">
        <f>Supplier!L80</f>
        <v>0</v>
      </c>
      <c r="AP103" s="88">
        <f>Supplier!M80</f>
        <v>0</v>
      </c>
      <c r="AQ103" s="88">
        <f>Supplier!N80</f>
        <v>0</v>
      </c>
      <c r="AR103" s="88">
        <f>Supplier!O80</f>
        <v>0</v>
      </c>
      <c r="AS103" s="88">
        <f>Supplier!P80</f>
        <v>0</v>
      </c>
      <c r="AT103" s="88">
        <f>Supplier!Q80</f>
        <v>0</v>
      </c>
      <c r="AU103" s="88">
        <f>Supplier!R80</f>
        <v>0</v>
      </c>
      <c r="AV103" s="88">
        <f>Supplier!S80</f>
        <v>0</v>
      </c>
      <c r="AW103" s="88">
        <f>Supplier!T80</f>
        <v>0</v>
      </c>
      <c r="AX103" s="88">
        <f>Supplier!U80</f>
        <v>0</v>
      </c>
      <c r="AY103" s="88">
        <f>Supplier!V80</f>
        <v>0</v>
      </c>
      <c r="AZ103" s="88">
        <f>Supplier!W80</f>
        <v>0</v>
      </c>
      <c r="BA103" s="88">
        <f>Supplier!X80</f>
        <v>0</v>
      </c>
      <c r="BB103" s="88">
        <f>Supplier!Y80</f>
        <v>0</v>
      </c>
      <c r="BC103" s="88">
        <f>Supplier!Z80</f>
        <v>0</v>
      </c>
      <c r="BD103" s="88">
        <f>Supplier!AA80</f>
        <v>0</v>
      </c>
      <c r="BE103" s="88">
        <f>Supplier!AB80</f>
        <v>0</v>
      </c>
      <c r="BF103" s="88">
        <f>Supplier!AC80</f>
        <v>0</v>
      </c>
      <c r="BG103" s="88">
        <f>Supplier!AD80</f>
        <v>0</v>
      </c>
      <c r="BH103" s="88">
        <f>Supplier!AE80</f>
        <v>0</v>
      </c>
      <c r="BI103" s="88">
        <f>Supplier!AF80</f>
        <v>0</v>
      </c>
      <c r="BJ103" s="88">
        <f>Supplier!AG80</f>
        <v>0</v>
      </c>
      <c r="BK103" s="88">
        <f>Supplier!AH80</f>
        <v>0</v>
      </c>
      <c r="BL103" s="88">
        <f>Supplier!AI80</f>
        <v>0</v>
      </c>
      <c r="BM103" s="88">
        <f>Supplier!AJ80</f>
        <v>0</v>
      </c>
    </row>
  </sheetData>
  <pageMargins left="0.70866141732283472" right="0.70866141732283472" top="0.74803149606299213" bottom="0.74803149606299213" header="0.31496062992125984" footer="0.31496062992125984"/>
  <pageSetup paperSize="8" scale="37" orientation="landscape" r:id="rId1"/>
  <colBreaks count="1" manualBreakCount="1">
    <brk id="65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66CC"/>
  </sheetPr>
  <dimension ref="A1:ER227"/>
  <sheetViews>
    <sheetView showGridLines="0" topLeftCell="A193" zoomScale="80" zoomScaleNormal="80" zoomScaleSheetLayoutView="80" workbookViewId="0">
      <pane xSplit="73" topLeftCell="CH1" activePane="topRight" state="frozen"/>
      <selection activeCell="CY1" sqref="CY1:CY1048576"/>
      <selection pane="topRight" activeCell="CH214" sqref="CH214:DA214"/>
    </sheetView>
  </sheetViews>
  <sheetFormatPr defaultColWidth="8.88671875" defaultRowHeight="17.25" customHeight="1"/>
  <cols>
    <col min="1" max="1" width="17.33203125" style="1" customWidth="1"/>
    <col min="2" max="73" width="5.44140625" style="1" hidden="1" customWidth="1"/>
    <col min="74" max="136" width="5.44140625" style="1" customWidth="1"/>
    <col min="137" max="137" width="2" style="1" customWidth="1"/>
    <col min="138" max="146" width="8.88671875" style="1"/>
    <col min="147" max="147" width="0" style="1" hidden="1" customWidth="1"/>
    <col min="148" max="148" width="8.88671875" style="1"/>
    <col min="149" max="149" width="4.21875" style="1" customWidth="1"/>
    <col min="150" max="16384" width="8.88671875" style="1"/>
  </cols>
  <sheetData>
    <row r="1" spans="1:136" ht="27" customHeight="1">
      <c r="A1" s="284" t="s">
        <v>211</v>
      </c>
      <c r="B1" s="284"/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A1" s="284"/>
      <c r="BB1" s="284"/>
      <c r="BC1" s="284"/>
      <c r="BD1" s="284"/>
      <c r="BE1" s="284"/>
      <c r="BF1" s="284"/>
      <c r="BG1" s="284"/>
      <c r="BH1" s="284"/>
      <c r="BI1" s="284"/>
      <c r="BJ1" s="284"/>
      <c r="BK1" s="284"/>
      <c r="BL1" s="284"/>
      <c r="BM1" s="284"/>
      <c r="BN1" s="284"/>
      <c r="BO1" s="284"/>
      <c r="BP1" s="284"/>
      <c r="BQ1" s="284"/>
      <c r="BR1" s="284"/>
      <c r="BS1" s="284"/>
      <c r="BT1" s="284"/>
      <c r="BU1" s="284"/>
      <c r="BV1" s="284"/>
      <c r="BW1" s="284"/>
      <c r="BX1" s="284"/>
      <c r="BY1" s="284"/>
      <c r="BZ1" s="284"/>
      <c r="CA1" s="284"/>
      <c r="CB1" s="284"/>
      <c r="CC1" s="284"/>
      <c r="CD1" s="284"/>
      <c r="CE1" s="284"/>
      <c r="CF1" s="284"/>
      <c r="CG1" s="284"/>
      <c r="CH1" s="284"/>
      <c r="CI1" s="284"/>
      <c r="CJ1" s="284"/>
      <c r="CK1" s="284"/>
      <c r="CL1" s="284"/>
      <c r="CM1" s="284"/>
      <c r="CN1" s="284"/>
      <c r="CO1" s="284"/>
      <c r="CP1" s="284"/>
      <c r="CQ1" s="284"/>
      <c r="CR1" s="284"/>
      <c r="CS1" s="284"/>
      <c r="CT1" s="284"/>
      <c r="CU1" s="284"/>
      <c r="CV1" s="284"/>
      <c r="CW1" s="284"/>
      <c r="CX1" s="284"/>
      <c r="CY1" s="284"/>
      <c r="CZ1" s="284"/>
      <c r="DA1" s="284"/>
      <c r="DB1" s="284"/>
      <c r="DC1" s="284"/>
      <c r="DD1" s="284"/>
      <c r="DE1" s="284"/>
      <c r="DF1" s="284"/>
      <c r="DG1" s="284"/>
      <c r="DH1" s="284"/>
      <c r="DI1" s="284"/>
      <c r="DJ1" s="284"/>
      <c r="DK1" s="284"/>
      <c r="DL1" s="284"/>
      <c r="DM1" s="284"/>
      <c r="DN1" s="284"/>
      <c r="DO1" s="284"/>
      <c r="DP1" s="284"/>
      <c r="DQ1" s="284"/>
      <c r="DR1" s="284"/>
      <c r="DS1" s="284"/>
      <c r="DT1" s="284"/>
      <c r="DU1" s="284"/>
      <c r="DV1" s="284"/>
      <c r="DW1" s="284"/>
      <c r="DX1" s="284"/>
      <c r="DY1" s="284"/>
      <c r="DZ1" s="284"/>
      <c r="EA1" s="284"/>
      <c r="EB1" s="284"/>
      <c r="EC1" s="284"/>
      <c r="ED1" s="284"/>
      <c r="EE1" s="284"/>
      <c r="EF1" s="284"/>
    </row>
    <row r="18" spans="1:148" s="4" customFormat="1" ht="17.25" customHeight="1">
      <c r="A18" s="13" t="s">
        <v>0</v>
      </c>
      <c r="B18" s="2" t="s">
        <v>12</v>
      </c>
      <c r="C18" s="2" t="s">
        <v>20</v>
      </c>
      <c r="D18" s="2" t="s">
        <v>21</v>
      </c>
      <c r="E18" s="2" t="s">
        <v>22</v>
      </c>
      <c r="F18" s="2" t="s">
        <v>23</v>
      </c>
      <c r="G18" s="2" t="s">
        <v>24</v>
      </c>
      <c r="H18" s="2" t="s">
        <v>25</v>
      </c>
      <c r="I18" s="2" t="s">
        <v>26</v>
      </c>
      <c r="J18" s="2" t="s">
        <v>27</v>
      </c>
      <c r="K18" s="2" t="s">
        <v>28</v>
      </c>
      <c r="L18" s="2" t="s">
        <v>29</v>
      </c>
      <c r="M18" s="2" t="s">
        <v>30</v>
      </c>
      <c r="N18" s="2" t="s">
        <v>11</v>
      </c>
      <c r="O18" s="2" t="s">
        <v>13</v>
      </c>
      <c r="P18" s="2" t="s">
        <v>14</v>
      </c>
      <c r="Q18" s="2" t="s">
        <v>15</v>
      </c>
      <c r="R18" s="2" t="s">
        <v>16</v>
      </c>
      <c r="S18" s="2" t="s">
        <v>17</v>
      </c>
      <c r="T18" s="2" t="s">
        <v>18</v>
      </c>
      <c r="U18" s="2" t="s">
        <v>19</v>
      </c>
      <c r="V18" s="2" t="s">
        <v>109</v>
      </c>
      <c r="W18" s="2" t="s">
        <v>111</v>
      </c>
      <c r="X18" s="2" t="s">
        <v>117</v>
      </c>
      <c r="Y18" s="2" t="s">
        <v>118</v>
      </c>
      <c r="Z18" s="2" t="s">
        <v>120</v>
      </c>
      <c r="AA18" s="2" t="s">
        <v>123</v>
      </c>
      <c r="AB18" s="2" t="s">
        <v>130</v>
      </c>
      <c r="AC18" s="2" t="s">
        <v>134</v>
      </c>
      <c r="AD18" s="2" t="s">
        <v>142</v>
      </c>
      <c r="AE18" s="2" t="s">
        <v>143</v>
      </c>
      <c r="AF18" s="2" t="s">
        <v>148</v>
      </c>
      <c r="AG18" s="2" t="s">
        <v>153</v>
      </c>
      <c r="AH18" s="139" t="s">
        <v>154</v>
      </c>
      <c r="AI18" s="139" t="s">
        <v>156</v>
      </c>
      <c r="AJ18" s="139" t="s">
        <v>157</v>
      </c>
      <c r="AK18" s="139" t="s">
        <v>159</v>
      </c>
      <c r="AL18" s="139" t="s">
        <v>163</v>
      </c>
      <c r="AM18" s="139" t="s">
        <v>166</v>
      </c>
      <c r="AN18" s="139" t="s">
        <v>169</v>
      </c>
      <c r="AO18" s="139" t="s">
        <v>177</v>
      </c>
      <c r="AP18" s="139" t="s">
        <v>182</v>
      </c>
      <c r="AQ18" s="139" t="s">
        <v>186</v>
      </c>
      <c r="AR18" s="139" t="s">
        <v>189</v>
      </c>
      <c r="AS18" s="139" t="s">
        <v>190</v>
      </c>
      <c r="AT18" s="139" t="s">
        <v>195</v>
      </c>
      <c r="AU18" s="139" t="s">
        <v>197</v>
      </c>
      <c r="AV18" s="139" t="s">
        <v>199</v>
      </c>
      <c r="AW18" s="139" t="s">
        <v>204</v>
      </c>
      <c r="AX18" s="139" t="s">
        <v>209</v>
      </c>
      <c r="AY18" s="184" t="s">
        <v>213</v>
      </c>
      <c r="AZ18" s="184" t="s">
        <v>215</v>
      </c>
      <c r="BA18" s="184" t="s">
        <v>217</v>
      </c>
      <c r="BB18" s="139" t="s">
        <v>219</v>
      </c>
      <c r="BC18" s="184" t="s">
        <v>221</v>
      </c>
      <c r="BD18" s="184" t="s">
        <v>225</v>
      </c>
      <c r="BE18" s="184" t="s">
        <v>228</v>
      </c>
      <c r="BF18" s="184" t="s">
        <v>234</v>
      </c>
      <c r="BG18" s="184" t="s">
        <v>242</v>
      </c>
      <c r="BH18" s="184" t="s">
        <v>243</v>
      </c>
      <c r="BI18" s="184" t="s">
        <v>244</v>
      </c>
      <c r="BJ18" s="184" t="s">
        <v>245</v>
      </c>
      <c r="BK18" s="139" t="s">
        <v>246</v>
      </c>
      <c r="BL18" s="184" t="s">
        <v>247</v>
      </c>
      <c r="BM18" s="184" t="s">
        <v>249</v>
      </c>
      <c r="BN18" s="184" t="s">
        <v>251</v>
      </c>
      <c r="BO18" s="184" t="s">
        <v>253</v>
      </c>
      <c r="BP18" s="184" t="s">
        <v>257</v>
      </c>
      <c r="BQ18" s="184" t="s">
        <v>259</v>
      </c>
      <c r="BR18" s="184" t="s">
        <v>263</v>
      </c>
      <c r="BS18" s="184" t="s">
        <v>264</v>
      </c>
      <c r="BT18" s="184" t="s">
        <v>265</v>
      </c>
      <c r="BU18" s="184" t="s">
        <v>266</v>
      </c>
      <c r="BV18" s="184" t="s">
        <v>267</v>
      </c>
      <c r="BW18" s="184" t="s">
        <v>270</v>
      </c>
      <c r="BX18" s="184" t="s">
        <v>272</v>
      </c>
      <c r="BY18" s="184" t="s">
        <v>276</v>
      </c>
      <c r="BZ18" s="184" t="s">
        <v>277</v>
      </c>
      <c r="CA18" s="184" t="s">
        <v>279</v>
      </c>
      <c r="CB18" s="184" t="s">
        <v>281</v>
      </c>
      <c r="CC18" s="184" t="s">
        <v>282</v>
      </c>
      <c r="CD18" s="184" t="s">
        <v>288</v>
      </c>
      <c r="CE18" s="184" t="s">
        <v>289</v>
      </c>
      <c r="CF18" s="184" t="s">
        <v>292</v>
      </c>
      <c r="CG18" s="184" t="s">
        <v>294</v>
      </c>
      <c r="CH18" s="184" t="s">
        <v>297</v>
      </c>
      <c r="CI18" s="184" t="s">
        <v>301</v>
      </c>
      <c r="CJ18" s="184" t="s">
        <v>303</v>
      </c>
      <c r="CK18" s="184" t="s">
        <v>308</v>
      </c>
      <c r="CL18" s="184" t="s">
        <v>310</v>
      </c>
      <c r="CM18" s="184" t="s">
        <v>311</v>
      </c>
      <c r="CN18" s="184" t="s">
        <v>313</v>
      </c>
      <c r="CO18" s="184" t="s">
        <v>319</v>
      </c>
      <c r="CP18" s="184" t="s">
        <v>322</v>
      </c>
      <c r="CQ18" s="184" t="s">
        <v>325</v>
      </c>
      <c r="CR18" s="184" t="s">
        <v>330</v>
      </c>
      <c r="CS18" s="184" t="s">
        <v>332</v>
      </c>
      <c r="CT18" s="184" t="s">
        <v>336</v>
      </c>
      <c r="CU18" s="184" t="s">
        <v>339</v>
      </c>
      <c r="CV18" s="184" t="s">
        <v>349</v>
      </c>
      <c r="CW18" s="184" t="s">
        <v>350</v>
      </c>
      <c r="CX18" s="184" t="s">
        <v>351</v>
      </c>
      <c r="CY18" s="184" t="s">
        <v>357</v>
      </c>
      <c r="CZ18" s="184" t="s">
        <v>360</v>
      </c>
      <c r="DA18" s="106" t="str">
        <f>+'Contam Hub shop'!DM43</f>
        <v>Aug'25</v>
      </c>
      <c r="DB18" s="3">
        <v>1</v>
      </c>
      <c r="DC18" s="3">
        <v>2</v>
      </c>
      <c r="DD18" s="3">
        <v>3</v>
      </c>
      <c r="DE18" s="3">
        <v>4</v>
      </c>
      <c r="DF18" s="3">
        <v>5</v>
      </c>
      <c r="DG18" s="3">
        <v>6</v>
      </c>
      <c r="DH18" s="3">
        <v>7</v>
      </c>
      <c r="DI18" s="3">
        <v>8</v>
      </c>
      <c r="DJ18" s="3">
        <v>9</v>
      </c>
      <c r="DK18" s="3">
        <v>10</v>
      </c>
      <c r="DL18" s="3">
        <v>11</v>
      </c>
      <c r="DM18" s="3">
        <v>12</v>
      </c>
      <c r="DN18" s="3">
        <v>13</v>
      </c>
      <c r="DO18" s="3">
        <v>14</v>
      </c>
      <c r="DP18" s="3">
        <v>15</v>
      </c>
      <c r="DQ18" s="3">
        <v>16</v>
      </c>
      <c r="DR18" s="3">
        <v>17</v>
      </c>
      <c r="DS18" s="3">
        <v>18</v>
      </c>
      <c r="DT18" s="3">
        <v>19</v>
      </c>
      <c r="DU18" s="3">
        <v>20</v>
      </c>
      <c r="DV18" s="3">
        <v>21</v>
      </c>
      <c r="DW18" s="3">
        <v>22</v>
      </c>
      <c r="DX18" s="3">
        <v>23</v>
      </c>
      <c r="DY18" s="3">
        <v>24</v>
      </c>
      <c r="DZ18" s="3">
        <v>25</v>
      </c>
      <c r="EA18" s="3">
        <v>26</v>
      </c>
      <c r="EB18" s="3">
        <v>27</v>
      </c>
      <c r="EC18" s="3">
        <v>28</v>
      </c>
      <c r="ED18" s="3">
        <v>29</v>
      </c>
      <c r="EE18" s="3">
        <v>30</v>
      </c>
      <c r="EF18" s="3">
        <v>31</v>
      </c>
    </row>
    <row r="19" spans="1:148" ht="17.25" customHeight="1">
      <c r="A19" s="140" t="s">
        <v>1</v>
      </c>
      <c r="B19" s="141"/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>
        <v>3074</v>
      </c>
      <c r="X19" s="141">
        <v>18816</v>
      </c>
      <c r="Y19" s="141">
        <v>50623</v>
      </c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/>
      <c r="AL19" s="141"/>
      <c r="AM19" s="141"/>
      <c r="AN19" s="141"/>
      <c r="AO19" s="141"/>
      <c r="AP19" s="141"/>
      <c r="AQ19" s="141"/>
      <c r="AR19" s="141"/>
      <c r="AS19" s="141"/>
      <c r="AT19" s="141">
        <v>1214</v>
      </c>
      <c r="AU19" s="141">
        <v>7261</v>
      </c>
      <c r="AV19" s="141">
        <v>7880</v>
      </c>
      <c r="AW19" s="141">
        <v>9546</v>
      </c>
      <c r="AX19" s="141">
        <v>20208</v>
      </c>
      <c r="AY19" s="185">
        <v>43952</v>
      </c>
      <c r="AZ19" s="185">
        <v>37012</v>
      </c>
      <c r="BA19" s="185">
        <v>33246</v>
      </c>
      <c r="BB19" s="141">
        <v>18385</v>
      </c>
      <c r="BC19" s="185">
        <v>25212</v>
      </c>
      <c r="BD19" s="185">
        <v>97971</v>
      </c>
      <c r="BE19" s="185">
        <v>34543</v>
      </c>
      <c r="BF19" s="185">
        <v>87866</v>
      </c>
      <c r="BG19" s="185">
        <v>104173</v>
      </c>
      <c r="BH19" s="185">
        <v>115218</v>
      </c>
      <c r="BI19" s="185">
        <v>119753</v>
      </c>
      <c r="BJ19" s="185">
        <v>127058</v>
      </c>
      <c r="BK19" s="240">
        <v>54853</v>
      </c>
      <c r="BL19" s="185">
        <v>152546</v>
      </c>
      <c r="BM19" s="185">
        <v>104859</v>
      </c>
      <c r="BN19" s="185">
        <v>165794</v>
      </c>
      <c r="BO19" s="185">
        <v>48740</v>
      </c>
      <c r="BP19" s="185">
        <v>107274</v>
      </c>
      <c r="BQ19" s="185">
        <v>580</v>
      </c>
      <c r="BR19" s="185">
        <v>0</v>
      </c>
      <c r="BS19" s="185">
        <v>0</v>
      </c>
      <c r="BT19" s="185">
        <v>0</v>
      </c>
      <c r="BU19" s="185">
        <v>0</v>
      </c>
      <c r="BV19" s="185">
        <v>0</v>
      </c>
      <c r="BW19" s="185">
        <v>0</v>
      </c>
      <c r="BX19" s="185">
        <v>-102</v>
      </c>
      <c r="BY19" s="185">
        <v>-102</v>
      </c>
      <c r="BZ19" s="185">
        <v>20896</v>
      </c>
      <c r="CA19" s="185">
        <v>33679</v>
      </c>
      <c r="CB19" s="185">
        <v>51700</v>
      </c>
      <c r="CC19" s="185">
        <v>3816</v>
      </c>
      <c r="CD19" s="185">
        <v>-14</v>
      </c>
      <c r="CE19" s="185">
        <v>20252</v>
      </c>
      <c r="CF19" s="185">
        <v>36435</v>
      </c>
      <c r="CG19" s="185">
        <v>50378</v>
      </c>
      <c r="CH19" s="185">
        <v>139267</v>
      </c>
      <c r="CI19" s="185">
        <v>160041</v>
      </c>
      <c r="CJ19" s="185">
        <v>145983</v>
      </c>
      <c r="CK19" s="185">
        <v>123378</v>
      </c>
      <c r="CL19" s="185">
        <v>280927</v>
      </c>
      <c r="CM19" s="185">
        <v>106845</v>
      </c>
      <c r="CN19" s="185">
        <v>387979</v>
      </c>
      <c r="CO19" s="185">
        <v>102095</v>
      </c>
      <c r="CP19" s="185">
        <v>78061</v>
      </c>
      <c r="CQ19" s="185">
        <v>23098</v>
      </c>
      <c r="CR19" s="185">
        <v>50833</v>
      </c>
      <c r="CS19" s="185">
        <v>75188</v>
      </c>
      <c r="CT19" s="185">
        <v>67317</v>
      </c>
      <c r="CU19" s="185">
        <v>76393</v>
      </c>
      <c r="CV19" s="185">
        <v>87186</v>
      </c>
      <c r="CW19" s="185">
        <v>49606</v>
      </c>
      <c r="CX19" s="185">
        <v>45702</v>
      </c>
      <c r="CY19" s="185">
        <v>46468</v>
      </c>
      <c r="CZ19" s="185">
        <v>60230</v>
      </c>
      <c r="DA19" s="142">
        <f>SUM(DB19:EF19)</f>
        <v>51314</v>
      </c>
      <c r="DB19" s="142">
        <f>CMRBP!F13</f>
        <v>4885</v>
      </c>
      <c r="DC19" s="142">
        <f>CMRBP!G13</f>
        <v>2241</v>
      </c>
      <c r="DD19" s="142">
        <f>CMRBP!H13</f>
        <v>0</v>
      </c>
      <c r="DE19" s="142">
        <f>CMRBP!I13</f>
        <v>3974</v>
      </c>
      <c r="DF19" s="142">
        <f>CMRBP!J13</f>
        <v>2591</v>
      </c>
      <c r="DG19" s="142">
        <f>CMRBP!K13</f>
        <v>1441</v>
      </c>
      <c r="DH19" s="142">
        <f>CMRBP!L13</f>
        <v>3132</v>
      </c>
      <c r="DI19" s="142">
        <f>CMRBP!M13</f>
        <v>2884</v>
      </c>
      <c r="DJ19" s="142">
        <f>CMRBP!N13</f>
        <v>308</v>
      </c>
      <c r="DK19" s="142">
        <f>CMRBP!O13</f>
        <v>0</v>
      </c>
      <c r="DL19" s="142">
        <f>CMRBP!P13</f>
        <v>1996</v>
      </c>
      <c r="DM19" s="142">
        <f>CMRBP!Q13</f>
        <v>1101</v>
      </c>
      <c r="DN19" s="142">
        <f>CMRBP!R13</f>
        <v>1614</v>
      </c>
      <c r="DO19" s="142">
        <f>CMRBP!S13</f>
        <v>4951</v>
      </c>
      <c r="DP19" s="142">
        <f>CMRBP!T13</f>
        <v>1775</v>
      </c>
      <c r="DQ19" s="142">
        <f>CMRBP!U13</f>
        <v>1714</v>
      </c>
      <c r="DR19" s="142">
        <f>CMRBP!V13</f>
        <v>0</v>
      </c>
      <c r="DS19" s="142">
        <f>CMRBP!W13</f>
        <v>2277</v>
      </c>
      <c r="DT19" s="142">
        <f>CMRBP!X13</f>
        <v>1418</v>
      </c>
      <c r="DU19" s="142">
        <f>CMRBP!Y13</f>
        <v>2805</v>
      </c>
      <c r="DV19" s="142">
        <f>CMRBP!Z13</f>
        <v>2968</v>
      </c>
      <c r="DW19" s="142">
        <f>CMRBP!AA13</f>
        <v>2304</v>
      </c>
      <c r="DX19" s="142">
        <f>CMRBP!AB13</f>
        <v>4935</v>
      </c>
      <c r="DY19" s="142">
        <f>CMRBP!AC13</f>
        <v>0</v>
      </c>
      <c r="DZ19" s="142">
        <f>CMRBP!AD13</f>
        <v>0</v>
      </c>
      <c r="EA19" s="142">
        <f>CMRBP!AE13</f>
        <v>0</v>
      </c>
      <c r="EB19" s="142">
        <f>CMRBP!AF13</f>
        <v>0</v>
      </c>
      <c r="EC19" s="142">
        <f>CMRBP!AG13</f>
        <v>0</v>
      </c>
      <c r="ED19" s="142">
        <f>CMRBP!AH13</f>
        <v>0</v>
      </c>
      <c r="EE19" s="142">
        <f>CMRBP!AI13</f>
        <v>0</v>
      </c>
      <c r="EF19" s="142">
        <f>CMRBP!AJ13</f>
        <v>0</v>
      </c>
    </row>
    <row r="20" spans="1:148" ht="17.25" customHeight="1">
      <c r="A20" s="140" t="s">
        <v>2</v>
      </c>
      <c r="B20" s="141">
        <f t="shared" ref="B20:Y20" si="0">B19-B21</f>
        <v>0</v>
      </c>
      <c r="C20" s="141">
        <f t="shared" si="0"/>
        <v>0</v>
      </c>
      <c r="D20" s="141">
        <f t="shared" si="0"/>
        <v>0</v>
      </c>
      <c r="E20" s="141">
        <f t="shared" si="0"/>
        <v>0</v>
      </c>
      <c r="F20" s="141">
        <f t="shared" si="0"/>
        <v>0</v>
      </c>
      <c r="G20" s="141">
        <f t="shared" si="0"/>
        <v>0</v>
      </c>
      <c r="H20" s="141">
        <f t="shared" si="0"/>
        <v>0</v>
      </c>
      <c r="I20" s="141">
        <f t="shared" si="0"/>
        <v>0</v>
      </c>
      <c r="J20" s="141">
        <f t="shared" si="0"/>
        <v>0</v>
      </c>
      <c r="K20" s="141">
        <f t="shared" si="0"/>
        <v>0</v>
      </c>
      <c r="L20" s="141">
        <f t="shared" si="0"/>
        <v>0</v>
      </c>
      <c r="M20" s="141">
        <f t="shared" si="0"/>
        <v>0</v>
      </c>
      <c r="N20" s="141">
        <f t="shared" si="0"/>
        <v>0</v>
      </c>
      <c r="O20" s="141">
        <f t="shared" si="0"/>
        <v>0</v>
      </c>
      <c r="P20" s="141">
        <f t="shared" si="0"/>
        <v>0</v>
      </c>
      <c r="Q20" s="141">
        <f t="shared" si="0"/>
        <v>0</v>
      </c>
      <c r="R20" s="141">
        <f t="shared" si="0"/>
        <v>0</v>
      </c>
      <c r="S20" s="141">
        <f t="shared" si="0"/>
        <v>0</v>
      </c>
      <c r="T20" s="141">
        <f t="shared" si="0"/>
        <v>0</v>
      </c>
      <c r="U20" s="141">
        <f t="shared" si="0"/>
        <v>0</v>
      </c>
      <c r="V20" s="141">
        <f t="shared" si="0"/>
        <v>0</v>
      </c>
      <c r="W20" s="141">
        <f t="shared" si="0"/>
        <v>2926</v>
      </c>
      <c r="X20" s="141">
        <f t="shared" si="0"/>
        <v>18544</v>
      </c>
      <c r="Y20" s="141">
        <f t="shared" si="0"/>
        <v>50392</v>
      </c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>
        <f t="shared" ref="AT20:DB20" si="1">AT19-AT21</f>
        <v>1178</v>
      </c>
      <c r="AU20" s="141">
        <f t="shared" si="1"/>
        <v>7208</v>
      </c>
      <c r="AV20" s="141">
        <f t="shared" si="1"/>
        <v>7844</v>
      </c>
      <c r="AW20" s="141">
        <f t="shared" si="1"/>
        <v>9526</v>
      </c>
      <c r="AX20" s="141">
        <f t="shared" si="1"/>
        <v>20121</v>
      </c>
      <c r="AY20" s="185">
        <f t="shared" si="1"/>
        <v>43804</v>
      </c>
      <c r="AZ20" s="185">
        <f t="shared" si="1"/>
        <v>36838</v>
      </c>
      <c r="BA20" s="185">
        <f t="shared" si="1"/>
        <v>33117</v>
      </c>
      <c r="BB20" s="141">
        <f t="shared" si="1"/>
        <v>18257</v>
      </c>
      <c r="BC20" s="185">
        <f t="shared" si="1"/>
        <v>25025</v>
      </c>
      <c r="BD20" s="185">
        <f t="shared" si="1"/>
        <v>97544</v>
      </c>
      <c r="BE20" s="185">
        <f t="shared" si="1"/>
        <v>34356</v>
      </c>
      <c r="BF20" s="185">
        <f t="shared" si="1"/>
        <v>87459</v>
      </c>
      <c r="BG20" s="185">
        <f t="shared" si="1"/>
        <v>103956</v>
      </c>
      <c r="BH20" s="185">
        <f t="shared" si="1"/>
        <v>115082</v>
      </c>
      <c r="BI20" s="185">
        <f t="shared" si="1"/>
        <v>119507</v>
      </c>
      <c r="BJ20" s="185">
        <f t="shared" si="1"/>
        <v>126949</v>
      </c>
      <c r="BK20" s="240">
        <f t="shared" si="1"/>
        <v>54776</v>
      </c>
      <c r="BL20" s="185">
        <f t="shared" ref="BL20:BN20" si="2">BL19-BL21</f>
        <v>152260</v>
      </c>
      <c r="BM20" s="185">
        <f t="shared" si="2"/>
        <v>104749</v>
      </c>
      <c r="BN20" s="185">
        <f t="shared" si="2"/>
        <v>165308</v>
      </c>
      <c r="BO20" s="185">
        <v>48498</v>
      </c>
      <c r="BP20" s="185">
        <v>106727</v>
      </c>
      <c r="BQ20" s="185">
        <v>578</v>
      </c>
      <c r="BR20" s="185">
        <v>0</v>
      </c>
      <c r="BS20" s="185">
        <v>0</v>
      </c>
      <c r="BT20" s="185">
        <v>0</v>
      </c>
      <c r="BU20" s="185">
        <v>0</v>
      </c>
      <c r="BV20" s="185">
        <v>0</v>
      </c>
      <c r="BW20" s="185">
        <v>0</v>
      </c>
      <c r="BX20" s="185">
        <v>-102</v>
      </c>
      <c r="BY20" s="185">
        <v>-102</v>
      </c>
      <c r="BZ20" s="185">
        <v>20771</v>
      </c>
      <c r="CA20" s="185">
        <v>33400</v>
      </c>
      <c r="CB20" s="185">
        <v>51371</v>
      </c>
      <c r="CC20" s="185">
        <v>3812</v>
      </c>
      <c r="CD20" s="185">
        <v>-14</v>
      </c>
      <c r="CE20" s="185">
        <v>20173</v>
      </c>
      <c r="CF20" s="185">
        <v>36267</v>
      </c>
      <c r="CG20" s="185">
        <v>50220</v>
      </c>
      <c r="CH20" s="185">
        <v>139217</v>
      </c>
      <c r="CI20" s="185">
        <v>159968</v>
      </c>
      <c r="CJ20" s="185">
        <v>145888</v>
      </c>
      <c r="CK20" s="185">
        <v>123338</v>
      </c>
      <c r="CL20" s="185">
        <v>280683</v>
      </c>
      <c r="CM20" s="185">
        <v>106726</v>
      </c>
      <c r="CN20" s="185">
        <v>387635</v>
      </c>
      <c r="CO20" s="185">
        <v>101723</v>
      </c>
      <c r="CP20" s="185">
        <v>77607</v>
      </c>
      <c r="CQ20" s="185">
        <v>23039</v>
      </c>
      <c r="CR20" s="185">
        <v>50650</v>
      </c>
      <c r="CS20" s="185">
        <v>74879</v>
      </c>
      <c r="CT20" s="185">
        <v>67106</v>
      </c>
      <c r="CU20" s="185">
        <v>75881</v>
      </c>
      <c r="CV20" s="185">
        <v>86147</v>
      </c>
      <c r="CW20" s="185">
        <v>49307</v>
      </c>
      <c r="CX20" s="185">
        <v>45287</v>
      </c>
      <c r="CY20" s="185">
        <v>46291</v>
      </c>
      <c r="CZ20" s="185">
        <v>59611</v>
      </c>
      <c r="DA20" s="142">
        <f t="shared" si="1"/>
        <v>50652</v>
      </c>
      <c r="DB20" s="142">
        <f t="shared" si="1"/>
        <v>4801</v>
      </c>
      <c r="DC20" s="142">
        <f t="shared" ref="DC20:EF20" si="3">DC19-DC21</f>
        <v>2231</v>
      </c>
      <c r="DD20" s="142">
        <f t="shared" si="3"/>
        <v>0</v>
      </c>
      <c r="DE20" s="142">
        <f t="shared" si="3"/>
        <v>3912</v>
      </c>
      <c r="DF20" s="142">
        <f t="shared" si="3"/>
        <v>2569</v>
      </c>
      <c r="DG20" s="142">
        <f t="shared" si="3"/>
        <v>1419</v>
      </c>
      <c r="DH20" s="142">
        <f t="shared" si="3"/>
        <v>3097</v>
      </c>
      <c r="DI20" s="142">
        <f t="shared" si="3"/>
        <v>2809</v>
      </c>
      <c r="DJ20" s="142">
        <f t="shared" si="3"/>
        <v>303</v>
      </c>
      <c r="DK20" s="142">
        <f t="shared" si="3"/>
        <v>0</v>
      </c>
      <c r="DL20" s="142">
        <f t="shared" si="3"/>
        <v>1985</v>
      </c>
      <c r="DM20" s="142">
        <f t="shared" si="3"/>
        <v>1088</v>
      </c>
      <c r="DN20" s="142">
        <f t="shared" si="3"/>
        <v>1599</v>
      </c>
      <c r="DO20" s="142">
        <f t="shared" si="3"/>
        <v>4832</v>
      </c>
      <c r="DP20" s="142">
        <f t="shared" si="3"/>
        <v>1755</v>
      </c>
      <c r="DQ20" s="142">
        <f t="shared" si="3"/>
        <v>1707</v>
      </c>
      <c r="DR20" s="142">
        <f t="shared" si="3"/>
        <v>0</v>
      </c>
      <c r="DS20" s="142">
        <f t="shared" si="3"/>
        <v>2255</v>
      </c>
      <c r="DT20" s="142">
        <f t="shared" si="3"/>
        <v>1379</v>
      </c>
      <c r="DU20" s="142">
        <f t="shared" si="3"/>
        <v>2777</v>
      </c>
      <c r="DV20" s="142">
        <f t="shared" si="3"/>
        <v>2946</v>
      </c>
      <c r="DW20" s="142">
        <f t="shared" si="3"/>
        <v>2288</v>
      </c>
      <c r="DX20" s="142">
        <f t="shared" si="3"/>
        <v>4900</v>
      </c>
      <c r="DY20" s="142">
        <f t="shared" si="3"/>
        <v>0</v>
      </c>
      <c r="DZ20" s="142">
        <f t="shared" si="3"/>
        <v>0</v>
      </c>
      <c r="EA20" s="142">
        <f t="shared" si="3"/>
        <v>0</v>
      </c>
      <c r="EB20" s="142">
        <f t="shared" si="3"/>
        <v>0</v>
      </c>
      <c r="EC20" s="142">
        <f t="shared" si="3"/>
        <v>0</v>
      </c>
      <c r="ED20" s="142">
        <f t="shared" si="3"/>
        <v>0</v>
      </c>
      <c r="EE20" s="142">
        <f t="shared" si="3"/>
        <v>0</v>
      </c>
      <c r="EF20" s="142">
        <f t="shared" si="3"/>
        <v>0</v>
      </c>
    </row>
    <row r="21" spans="1:148" ht="17.25" customHeight="1">
      <c r="A21" s="140" t="s">
        <v>3</v>
      </c>
      <c r="B21" s="141">
        <f t="shared" ref="B21:Y21" si="4">SUM(B24:B27)</f>
        <v>0</v>
      </c>
      <c r="C21" s="141">
        <f t="shared" si="4"/>
        <v>0</v>
      </c>
      <c r="D21" s="141">
        <f t="shared" si="4"/>
        <v>0</v>
      </c>
      <c r="E21" s="141">
        <f t="shared" si="4"/>
        <v>0</v>
      </c>
      <c r="F21" s="141">
        <f t="shared" si="4"/>
        <v>0</v>
      </c>
      <c r="G21" s="141">
        <f t="shared" si="4"/>
        <v>0</v>
      </c>
      <c r="H21" s="141">
        <f t="shared" si="4"/>
        <v>0</v>
      </c>
      <c r="I21" s="141">
        <f t="shared" si="4"/>
        <v>0</v>
      </c>
      <c r="J21" s="141">
        <f t="shared" si="4"/>
        <v>0</v>
      </c>
      <c r="K21" s="141">
        <f t="shared" si="4"/>
        <v>0</v>
      </c>
      <c r="L21" s="141">
        <f t="shared" si="4"/>
        <v>0</v>
      </c>
      <c r="M21" s="141">
        <f t="shared" si="4"/>
        <v>0</v>
      </c>
      <c r="N21" s="141">
        <f t="shared" si="4"/>
        <v>0</v>
      </c>
      <c r="O21" s="141">
        <f t="shared" si="4"/>
        <v>0</v>
      </c>
      <c r="P21" s="141">
        <f t="shared" si="4"/>
        <v>0</v>
      </c>
      <c r="Q21" s="141">
        <f t="shared" si="4"/>
        <v>0</v>
      </c>
      <c r="R21" s="141">
        <f t="shared" si="4"/>
        <v>0</v>
      </c>
      <c r="S21" s="141">
        <f t="shared" si="4"/>
        <v>0</v>
      </c>
      <c r="T21" s="141">
        <f t="shared" si="4"/>
        <v>0</v>
      </c>
      <c r="U21" s="141">
        <f t="shared" si="4"/>
        <v>0</v>
      </c>
      <c r="V21" s="141">
        <f t="shared" si="4"/>
        <v>0</v>
      </c>
      <c r="W21" s="141">
        <f t="shared" si="4"/>
        <v>148</v>
      </c>
      <c r="X21" s="141">
        <f t="shared" si="4"/>
        <v>272</v>
      </c>
      <c r="Y21" s="141">
        <f t="shared" si="4"/>
        <v>231</v>
      </c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>
        <f t="shared" ref="AT21:DB21" si="5">SUM(AT24:AT27)</f>
        <v>36</v>
      </c>
      <c r="AU21" s="141">
        <f t="shared" si="5"/>
        <v>53</v>
      </c>
      <c r="AV21" s="141">
        <f t="shared" si="5"/>
        <v>36</v>
      </c>
      <c r="AW21" s="141">
        <f t="shared" si="5"/>
        <v>20</v>
      </c>
      <c r="AX21" s="141">
        <f t="shared" si="5"/>
        <v>87</v>
      </c>
      <c r="AY21" s="185">
        <f t="shared" si="5"/>
        <v>148</v>
      </c>
      <c r="AZ21" s="185">
        <f t="shared" si="5"/>
        <v>174</v>
      </c>
      <c r="BA21" s="185">
        <f t="shared" si="5"/>
        <v>129</v>
      </c>
      <c r="BB21" s="141">
        <f t="shared" si="5"/>
        <v>128</v>
      </c>
      <c r="BC21" s="185">
        <f t="shared" si="5"/>
        <v>187</v>
      </c>
      <c r="BD21" s="185">
        <f t="shared" si="5"/>
        <v>427</v>
      </c>
      <c r="BE21" s="185">
        <f t="shared" si="5"/>
        <v>187</v>
      </c>
      <c r="BF21" s="185">
        <f t="shared" si="5"/>
        <v>407</v>
      </c>
      <c r="BG21" s="185">
        <f t="shared" si="5"/>
        <v>217</v>
      </c>
      <c r="BH21" s="185">
        <f t="shared" si="5"/>
        <v>136</v>
      </c>
      <c r="BI21" s="185">
        <f t="shared" si="5"/>
        <v>246</v>
      </c>
      <c r="BJ21" s="185">
        <f t="shared" si="5"/>
        <v>109</v>
      </c>
      <c r="BK21" s="240">
        <f t="shared" si="5"/>
        <v>77</v>
      </c>
      <c r="BL21" s="185">
        <f t="shared" ref="BL21:BN21" si="6">SUM(BL24:BL27)</f>
        <v>286</v>
      </c>
      <c r="BM21" s="185">
        <f t="shared" si="6"/>
        <v>110</v>
      </c>
      <c r="BN21" s="185">
        <f t="shared" si="6"/>
        <v>486</v>
      </c>
      <c r="BO21" s="185">
        <f>SUM(BO24:BO27)</f>
        <v>242</v>
      </c>
      <c r="BP21" s="185">
        <v>547</v>
      </c>
      <c r="BQ21" s="185">
        <v>2</v>
      </c>
      <c r="BR21" s="185">
        <v>0</v>
      </c>
      <c r="BS21" s="185">
        <v>0</v>
      </c>
      <c r="BT21" s="185">
        <v>0</v>
      </c>
      <c r="BU21" s="185">
        <v>0</v>
      </c>
      <c r="BV21" s="185">
        <v>0</v>
      </c>
      <c r="BW21" s="185">
        <v>0</v>
      </c>
      <c r="BX21" s="185">
        <v>0</v>
      </c>
      <c r="BY21" s="185">
        <v>0</v>
      </c>
      <c r="BZ21" s="185">
        <v>125</v>
      </c>
      <c r="CA21" s="185">
        <v>279</v>
      </c>
      <c r="CB21" s="185">
        <v>329</v>
      </c>
      <c r="CC21" s="185">
        <v>4</v>
      </c>
      <c r="CD21" s="185">
        <v>0</v>
      </c>
      <c r="CE21" s="185">
        <v>79</v>
      </c>
      <c r="CF21" s="185">
        <v>168</v>
      </c>
      <c r="CG21" s="185">
        <v>158</v>
      </c>
      <c r="CH21" s="185">
        <v>50</v>
      </c>
      <c r="CI21" s="185">
        <v>73</v>
      </c>
      <c r="CJ21" s="185">
        <v>95</v>
      </c>
      <c r="CK21" s="185">
        <v>40</v>
      </c>
      <c r="CL21" s="185">
        <v>244</v>
      </c>
      <c r="CM21" s="185">
        <v>119</v>
      </c>
      <c r="CN21" s="185">
        <v>344</v>
      </c>
      <c r="CO21" s="185">
        <v>372</v>
      </c>
      <c r="CP21" s="185">
        <v>454</v>
      </c>
      <c r="CQ21" s="185">
        <v>59</v>
      </c>
      <c r="CR21" s="185">
        <v>183</v>
      </c>
      <c r="CS21" s="185">
        <v>309</v>
      </c>
      <c r="CT21" s="185">
        <v>211</v>
      </c>
      <c r="CU21" s="185">
        <v>512</v>
      </c>
      <c r="CV21" s="185">
        <v>1039</v>
      </c>
      <c r="CW21" s="185">
        <v>299</v>
      </c>
      <c r="CX21" s="185">
        <v>415</v>
      </c>
      <c r="CY21" s="185">
        <v>177</v>
      </c>
      <c r="CZ21" s="185">
        <v>619</v>
      </c>
      <c r="DA21" s="142">
        <f t="shared" si="5"/>
        <v>662</v>
      </c>
      <c r="DB21" s="142">
        <f t="shared" si="5"/>
        <v>84</v>
      </c>
      <c r="DC21" s="142">
        <f t="shared" ref="DC21:EF21" si="7">SUM(DC24:DC27)</f>
        <v>10</v>
      </c>
      <c r="DD21" s="142">
        <f t="shared" si="7"/>
        <v>0</v>
      </c>
      <c r="DE21" s="142">
        <f t="shared" si="7"/>
        <v>62</v>
      </c>
      <c r="DF21" s="142">
        <f t="shared" si="7"/>
        <v>22</v>
      </c>
      <c r="DG21" s="142">
        <f t="shared" si="7"/>
        <v>22</v>
      </c>
      <c r="DH21" s="142">
        <f t="shared" si="7"/>
        <v>35</v>
      </c>
      <c r="DI21" s="142">
        <f t="shared" si="7"/>
        <v>75</v>
      </c>
      <c r="DJ21" s="142">
        <f t="shared" si="7"/>
        <v>5</v>
      </c>
      <c r="DK21" s="142">
        <f t="shared" si="7"/>
        <v>0</v>
      </c>
      <c r="DL21" s="142">
        <f t="shared" si="7"/>
        <v>11</v>
      </c>
      <c r="DM21" s="142">
        <f t="shared" si="7"/>
        <v>13</v>
      </c>
      <c r="DN21" s="142">
        <f t="shared" si="7"/>
        <v>15</v>
      </c>
      <c r="DO21" s="142">
        <f t="shared" si="7"/>
        <v>119</v>
      </c>
      <c r="DP21" s="142">
        <f t="shared" si="7"/>
        <v>20</v>
      </c>
      <c r="DQ21" s="142">
        <f t="shared" si="7"/>
        <v>7</v>
      </c>
      <c r="DR21" s="142">
        <f t="shared" si="7"/>
        <v>0</v>
      </c>
      <c r="DS21" s="142">
        <f t="shared" si="7"/>
        <v>22</v>
      </c>
      <c r="DT21" s="142">
        <f t="shared" si="7"/>
        <v>39</v>
      </c>
      <c r="DU21" s="142">
        <f t="shared" si="7"/>
        <v>28</v>
      </c>
      <c r="DV21" s="142">
        <f t="shared" si="7"/>
        <v>22</v>
      </c>
      <c r="DW21" s="142">
        <f t="shared" si="7"/>
        <v>16</v>
      </c>
      <c r="DX21" s="142">
        <f t="shared" si="7"/>
        <v>35</v>
      </c>
      <c r="DY21" s="142">
        <f t="shared" si="7"/>
        <v>0</v>
      </c>
      <c r="DZ21" s="142">
        <f t="shared" si="7"/>
        <v>0</v>
      </c>
      <c r="EA21" s="142">
        <f t="shared" si="7"/>
        <v>0</v>
      </c>
      <c r="EB21" s="142">
        <f t="shared" si="7"/>
        <v>0</v>
      </c>
      <c r="EC21" s="142">
        <f t="shared" si="7"/>
        <v>0</v>
      </c>
      <c r="ED21" s="142">
        <f t="shared" si="7"/>
        <v>0</v>
      </c>
      <c r="EE21" s="142">
        <f t="shared" si="7"/>
        <v>0</v>
      </c>
      <c r="EF21" s="142">
        <f t="shared" si="7"/>
        <v>0</v>
      </c>
    </row>
    <row r="22" spans="1:148" ht="17.25" customHeight="1">
      <c r="A22" s="140" t="s">
        <v>10</v>
      </c>
      <c r="B22" s="143" t="e">
        <f t="shared" ref="B22:Y22" si="8">B21/B19</f>
        <v>#DIV/0!</v>
      </c>
      <c r="C22" s="143" t="e">
        <f t="shared" si="8"/>
        <v>#DIV/0!</v>
      </c>
      <c r="D22" s="143" t="e">
        <f t="shared" si="8"/>
        <v>#DIV/0!</v>
      </c>
      <c r="E22" s="143" t="e">
        <f t="shared" si="8"/>
        <v>#DIV/0!</v>
      </c>
      <c r="F22" s="143" t="e">
        <f t="shared" si="8"/>
        <v>#DIV/0!</v>
      </c>
      <c r="G22" s="143" t="e">
        <f t="shared" si="8"/>
        <v>#DIV/0!</v>
      </c>
      <c r="H22" s="143" t="e">
        <f t="shared" si="8"/>
        <v>#DIV/0!</v>
      </c>
      <c r="I22" s="143" t="e">
        <f t="shared" si="8"/>
        <v>#DIV/0!</v>
      </c>
      <c r="J22" s="143" t="e">
        <f t="shared" si="8"/>
        <v>#DIV/0!</v>
      </c>
      <c r="K22" s="143" t="e">
        <f t="shared" si="8"/>
        <v>#DIV/0!</v>
      </c>
      <c r="L22" s="143" t="e">
        <f t="shared" si="8"/>
        <v>#DIV/0!</v>
      </c>
      <c r="M22" s="143" t="e">
        <f t="shared" si="8"/>
        <v>#DIV/0!</v>
      </c>
      <c r="N22" s="143" t="e">
        <f t="shared" si="8"/>
        <v>#DIV/0!</v>
      </c>
      <c r="O22" s="143" t="e">
        <f t="shared" si="8"/>
        <v>#DIV/0!</v>
      </c>
      <c r="P22" s="143" t="e">
        <f t="shared" si="8"/>
        <v>#DIV/0!</v>
      </c>
      <c r="Q22" s="143" t="e">
        <f t="shared" si="8"/>
        <v>#DIV/0!</v>
      </c>
      <c r="R22" s="143" t="e">
        <f t="shared" si="8"/>
        <v>#DIV/0!</v>
      </c>
      <c r="S22" s="143" t="e">
        <f t="shared" si="8"/>
        <v>#DIV/0!</v>
      </c>
      <c r="T22" s="143" t="e">
        <f t="shared" si="8"/>
        <v>#DIV/0!</v>
      </c>
      <c r="U22" s="143" t="e">
        <f t="shared" si="8"/>
        <v>#DIV/0!</v>
      </c>
      <c r="V22" s="143" t="e">
        <f t="shared" si="8"/>
        <v>#DIV/0!</v>
      </c>
      <c r="W22" s="143">
        <f t="shared" si="8"/>
        <v>4.8145738451528954E-2</v>
      </c>
      <c r="X22" s="143">
        <f t="shared" si="8"/>
        <v>1.4455782312925171E-2</v>
      </c>
      <c r="Y22" s="143">
        <f t="shared" si="8"/>
        <v>4.5631432352883075E-3</v>
      </c>
      <c r="Z22" s="143"/>
      <c r="AA22" s="143"/>
      <c r="AB22" s="143"/>
      <c r="AC22" s="143"/>
      <c r="AD22" s="143"/>
      <c r="AE22" s="143"/>
      <c r="AF22" s="143"/>
      <c r="AG22" s="143"/>
      <c r="AH22" s="143"/>
      <c r="AI22" s="143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>
        <f t="shared" ref="AT22:BA22" si="9">AT21/AT19</f>
        <v>2.9654036243822075E-2</v>
      </c>
      <c r="AU22" s="143">
        <f t="shared" si="9"/>
        <v>7.2992700729927005E-3</v>
      </c>
      <c r="AV22" s="143">
        <f t="shared" si="9"/>
        <v>4.5685279187817262E-3</v>
      </c>
      <c r="AW22" s="143">
        <f t="shared" si="9"/>
        <v>2.0951183741881418E-3</v>
      </c>
      <c r="AX22" s="143">
        <f t="shared" si="9"/>
        <v>4.3052256532066504E-3</v>
      </c>
      <c r="AY22" s="186">
        <f t="shared" si="9"/>
        <v>3.3673097925009101E-3</v>
      </c>
      <c r="AZ22" s="186">
        <f t="shared" si="9"/>
        <v>4.701177996325516E-3</v>
      </c>
      <c r="BA22" s="186">
        <f t="shared" si="9"/>
        <v>3.8801660350117309E-3</v>
      </c>
      <c r="BB22" s="143">
        <f t="shared" ref="BB22:BK22" si="10">BB21/BB19</f>
        <v>6.9621974435681265E-3</v>
      </c>
      <c r="BC22" s="186">
        <f t="shared" si="10"/>
        <v>7.417102966841187E-3</v>
      </c>
      <c r="BD22" s="186">
        <f t="shared" si="10"/>
        <v>4.3584325974012714E-3</v>
      </c>
      <c r="BE22" s="186">
        <f t="shared" si="10"/>
        <v>5.4135425411805573E-3</v>
      </c>
      <c r="BF22" s="186">
        <f t="shared" si="10"/>
        <v>4.6320533539708194E-3</v>
      </c>
      <c r="BG22" s="186">
        <f t="shared" si="10"/>
        <v>2.0830733491403724E-3</v>
      </c>
      <c r="BH22" s="186">
        <f t="shared" si="10"/>
        <v>1.1803711225676543E-3</v>
      </c>
      <c r="BI22" s="186">
        <f t="shared" si="10"/>
        <v>2.0542282865564955E-3</v>
      </c>
      <c r="BJ22" s="186">
        <f t="shared" si="10"/>
        <v>8.5787593067732841E-4</v>
      </c>
      <c r="BK22" s="241">
        <f t="shared" si="10"/>
        <v>1.4037518458425247E-3</v>
      </c>
      <c r="BL22" s="186">
        <f t="shared" ref="BL22:DB22" si="11">BL21/BL19</f>
        <v>1.8748443092575355E-3</v>
      </c>
      <c r="BM22" s="186">
        <f t="shared" si="11"/>
        <v>1.0490277420154683E-3</v>
      </c>
      <c r="BN22" s="186">
        <f t="shared" si="11"/>
        <v>2.931348540960469E-3</v>
      </c>
      <c r="BO22" s="186">
        <f t="shared" si="11"/>
        <v>4.9651210504718917E-3</v>
      </c>
      <c r="BP22" s="186">
        <f t="shared" ref="BP22:BR22" si="12">BP21/BP19</f>
        <v>5.0990920446706564E-3</v>
      </c>
      <c r="BQ22" s="186">
        <f t="shared" si="12"/>
        <v>3.4482758620689655E-3</v>
      </c>
      <c r="BR22" s="186" t="e">
        <f t="shared" si="12"/>
        <v>#DIV/0!</v>
      </c>
      <c r="BS22" s="186" t="e">
        <v>#DIV/0!</v>
      </c>
      <c r="BT22" s="186" t="e">
        <v>#DIV/0!</v>
      </c>
      <c r="BU22" s="186" t="e">
        <v>#DIV/0!</v>
      </c>
      <c r="BV22" s="186" t="e">
        <v>#DIV/0!</v>
      </c>
      <c r="BW22" s="186" t="e">
        <v>#DIV/0!</v>
      </c>
      <c r="BX22" s="186">
        <v>0</v>
      </c>
      <c r="BY22" s="186">
        <v>0</v>
      </c>
      <c r="BZ22" s="186">
        <v>5.982006125574273E-3</v>
      </c>
      <c r="CA22" s="186">
        <v>8.2840939457822383E-3</v>
      </c>
      <c r="CB22" s="186">
        <v>6.3636363636363638E-3</v>
      </c>
      <c r="CC22" s="186">
        <v>1.0482180293501049E-3</v>
      </c>
      <c r="CD22" s="186">
        <v>0</v>
      </c>
      <c r="CE22" s="186">
        <v>3.9008492988346832E-3</v>
      </c>
      <c r="CF22" s="186">
        <v>4.6109510086455334E-3</v>
      </c>
      <c r="CG22" s="186">
        <v>3.1362896502441541E-3</v>
      </c>
      <c r="CH22" s="186">
        <v>3.5902259688224775E-4</v>
      </c>
      <c r="CI22" s="186">
        <v>4.561331158890534E-4</v>
      </c>
      <c r="CJ22" s="186">
        <v>6.5076070501359743E-4</v>
      </c>
      <c r="CK22" s="186">
        <v>3.242069088492276E-4</v>
      </c>
      <c r="CL22" s="186">
        <v>8.6855304046958817E-4</v>
      </c>
      <c r="CM22" s="186">
        <v>1.1137629276054097E-3</v>
      </c>
      <c r="CN22" s="186">
        <v>8.8664592671252825E-4</v>
      </c>
      <c r="CO22" s="186">
        <v>3.6436652137714874E-3</v>
      </c>
      <c r="CP22" s="186">
        <v>5.8159644380676653E-3</v>
      </c>
      <c r="CQ22" s="186">
        <v>2.5543337085461946E-3</v>
      </c>
      <c r="CR22" s="186">
        <v>3.6000236067121752E-3</v>
      </c>
      <c r="CS22" s="186">
        <v>4.1096983561206574E-3</v>
      </c>
      <c r="CT22" s="186">
        <v>3.1344236968373516E-3</v>
      </c>
      <c r="CU22" s="186">
        <v>6.7021847551477229E-3</v>
      </c>
      <c r="CV22" s="186">
        <v>1.1917050902667859E-2</v>
      </c>
      <c r="CW22" s="186">
        <v>6.0274966737894611E-3</v>
      </c>
      <c r="CX22" s="186">
        <v>9.0805654019517745E-3</v>
      </c>
      <c r="CY22" s="186">
        <v>3.8090729103899459E-3</v>
      </c>
      <c r="CZ22" s="186">
        <v>1.0277270463224308E-2</v>
      </c>
      <c r="DA22" s="144">
        <f t="shared" si="11"/>
        <v>1.2900962700237752E-2</v>
      </c>
      <c r="DB22" s="144">
        <f t="shared" si="11"/>
        <v>1.7195496417604914E-2</v>
      </c>
      <c r="DC22" s="144">
        <f t="shared" ref="DC22:EF22" si="13">DC21/DC19</f>
        <v>4.4622936189201252E-3</v>
      </c>
      <c r="DD22" s="144" t="e">
        <f t="shared" si="13"/>
        <v>#DIV/0!</v>
      </c>
      <c r="DE22" s="144">
        <f t="shared" si="13"/>
        <v>1.560140915953699E-2</v>
      </c>
      <c r="DF22" s="144">
        <f t="shared" si="13"/>
        <v>8.490930142802007E-3</v>
      </c>
      <c r="DG22" s="144">
        <f t="shared" si="13"/>
        <v>1.5267175572519083E-2</v>
      </c>
      <c r="DH22" s="144">
        <f t="shared" si="13"/>
        <v>1.1174968071519796E-2</v>
      </c>
      <c r="DI22" s="144">
        <f t="shared" si="13"/>
        <v>2.6005547850208043E-2</v>
      </c>
      <c r="DJ22" s="144">
        <f t="shared" si="13"/>
        <v>1.6233766233766232E-2</v>
      </c>
      <c r="DK22" s="144" t="e">
        <f t="shared" si="13"/>
        <v>#DIV/0!</v>
      </c>
      <c r="DL22" s="144">
        <f t="shared" si="13"/>
        <v>5.5110220440881767E-3</v>
      </c>
      <c r="DM22" s="144">
        <f t="shared" si="13"/>
        <v>1.1807447774750226E-2</v>
      </c>
      <c r="DN22" s="144">
        <f t="shared" si="13"/>
        <v>9.2936802973977699E-3</v>
      </c>
      <c r="DO22" s="144">
        <f t="shared" si="13"/>
        <v>2.4035548374065845E-2</v>
      </c>
      <c r="DP22" s="144">
        <f t="shared" si="13"/>
        <v>1.1267605633802818E-2</v>
      </c>
      <c r="DQ22" s="144">
        <f t="shared" si="13"/>
        <v>4.0840140023337222E-3</v>
      </c>
      <c r="DR22" s="144" t="e">
        <f t="shared" si="13"/>
        <v>#DIV/0!</v>
      </c>
      <c r="DS22" s="144">
        <f t="shared" si="13"/>
        <v>9.6618357487922701E-3</v>
      </c>
      <c r="DT22" s="144">
        <f t="shared" si="13"/>
        <v>2.7503526093088856E-2</v>
      </c>
      <c r="DU22" s="144">
        <f t="shared" si="13"/>
        <v>9.9821746880570418E-3</v>
      </c>
      <c r="DV22" s="144">
        <f t="shared" si="13"/>
        <v>7.4123989218328841E-3</v>
      </c>
      <c r="DW22" s="144">
        <f t="shared" si="13"/>
        <v>6.9444444444444441E-3</v>
      </c>
      <c r="DX22" s="144">
        <f t="shared" si="13"/>
        <v>7.0921985815602835E-3</v>
      </c>
      <c r="DY22" s="144" t="e">
        <f t="shared" si="13"/>
        <v>#DIV/0!</v>
      </c>
      <c r="DZ22" s="144" t="e">
        <f t="shared" si="13"/>
        <v>#DIV/0!</v>
      </c>
      <c r="EA22" s="144" t="e">
        <f t="shared" si="13"/>
        <v>#DIV/0!</v>
      </c>
      <c r="EB22" s="144" t="e">
        <f t="shared" si="13"/>
        <v>#DIV/0!</v>
      </c>
      <c r="EC22" s="144" t="e">
        <f t="shared" si="13"/>
        <v>#DIV/0!</v>
      </c>
      <c r="ED22" s="144" t="e">
        <f t="shared" si="13"/>
        <v>#DIV/0!</v>
      </c>
      <c r="EE22" s="144" t="e">
        <f t="shared" si="13"/>
        <v>#DIV/0!</v>
      </c>
      <c r="EF22" s="144" t="e">
        <f t="shared" si="13"/>
        <v>#DIV/0!</v>
      </c>
    </row>
    <row r="23" spans="1:148" ht="12" customHeight="1">
      <c r="A23" s="11" t="s">
        <v>5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</row>
    <row r="24" spans="1:148" ht="17.25" customHeight="1">
      <c r="A24" s="140" t="s">
        <v>6</v>
      </c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>
        <v>140</v>
      </c>
      <c r="X24" s="141">
        <v>272</v>
      </c>
      <c r="Y24" s="141">
        <v>228</v>
      </c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>
        <v>36</v>
      </c>
      <c r="AU24" s="141">
        <v>50</v>
      </c>
      <c r="AV24" s="141">
        <v>36</v>
      </c>
      <c r="AW24" s="141">
        <v>20</v>
      </c>
      <c r="AX24" s="141">
        <v>87</v>
      </c>
      <c r="AY24" s="185">
        <v>148</v>
      </c>
      <c r="AZ24" s="185">
        <v>152</v>
      </c>
      <c r="BA24" s="185">
        <v>129</v>
      </c>
      <c r="BB24" s="141">
        <v>127</v>
      </c>
      <c r="BC24" s="185">
        <v>187</v>
      </c>
      <c r="BD24" s="185">
        <v>419</v>
      </c>
      <c r="BE24" s="185">
        <v>187</v>
      </c>
      <c r="BF24" s="185">
        <v>386</v>
      </c>
      <c r="BG24" s="187">
        <v>187</v>
      </c>
      <c r="BH24" s="185">
        <v>130</v>
      </c>
      <c r="BI24" s="185">
        <v>193</v>
      </c>
      <c r="BJ24" s="185">
        <v>99</v>
      </c>
      <c r="BK24" s="240">
        <v>76</v>
      </c>
      <c r="BL24" s="185">
        <v>278</v>
      </c>
      <c r="BM24" s="185">
        <v>110</v>
      </c>
      <c r="BN24" s="185">
        <v>481</v>
      </c>
      <c r="BO24" s="185">
        <v>238</v>
      </c>
      <c r="BP24" s="185">
        <v>536</v>
      </c>
      <c r="BQ24" s="185">
        <v>2</v>
      </c>
      <c r="BR24" s="185">
        <v>0</v>
      </c>
      <c r="BS24" s="185">
        <v>0</v>
      </c>
      <c r="BT24" s="185">
        <v>0</v>
      </c>
      <c r="BU24" s="185">
        <v>0</v>
      </c>
      <c r="BV24" s="185">
        <v>0</v>
      </c>
      <c r="BW24" s="185">
        <v>0</v>
      </c>
      <c r="BX24" s="185">
        <v>0</v>
      </c>
      <c r="BY24" s="185">
        <v>0</v>
      </c>
      <c r="BZ24" s="185">
        <v>124</v>
      </c>
      <c r="CA24" s="185">
        <v>279</v>
      </c>
      <c r="CB24" s="185">
        <v>313</v>
      </c>
      <c r="CC24" s="185">
        <v>4</v>
      </c>
      <c r="CD24" s="185">
        <v>0</v>
      </c>
      <c r="CE24" s="185">
        <v>79</v>
      </c>
      <c r="CF24" s="185">
        <v>166</v>
      </c>
      <c r="CG24" s="185">
        <v>158</v>
      </c>
      <c r="CH24" s="185">
        <v>50</v>
      </c>
      <c r="CI24" s="185">
        <v>61</v>
      </c>
      <c r="CJ24" s="185">
        <v>92</v>
      </c>
      <c r="CK24" s="185">
        <v>38</v>
      </c>
      <c r="CL24" s="185">
        <v>227</v>
      </c>
      <c r="CM24" s="185">
        <v>89</v>
      </c>
      <c r="CN24" s="185">
        <v>314</v>
      </c>
      <c r="CO24" s="185">
        <v>314</v>
      </c>
      <c r="CP24" s="185">
        <v>387</v>
      </c>
      <c r="CQ24" s="185">
        <v>52</v>
      </c>
      <c r="CR24" s="185">
        <v>170</v>
      </c>
      <c r="CS24" s="185">
        <v>275</v>
      </c>
      <c r="CT24" s="185">
        <v>208</v>
      </c>
      <c r="CU24" s="185">
        <v>441</v>
      </c>
      <c r="CV24" s="185">
        <v>978</v>
      </c>
      <c r="CW24" s="185">
        <v>290</v>
      </c>
      <c r="CX24" s="185">
        <v>399</v>
      </c>
      <c r="CY24" s="185">
        <v>160</v>
      </c>
      <c r="CZ24" s="185">
        <v>609</v>
      </c>
      <c r="DA24" s="145">
        <f>SUM(DB24:EF24)</f>
        <v>650</v>
      </c>
      <c r="DB24" s="145">
        <f>CMRBP!F30</f>
        <v>83</v>
      </c>
      <c r="DC24" s="145">
        <f>CMRBP!G30</f>
        <v>10</v>
      </c>
      <c r="DD24" s="145">
        <f>CMRBP!H30</f>
        <v>0</v>
      </c>
      <c r="DE24" s="145">
        <f>CMRBP!I30</f>
        <v>62</v>
      </c>
      <c r="DF24" s="145">
        <f>CMRBP!J30</f>
        <v>22</v>
      </c>
      <c r="DG24" s="145">
        <f>CMRBP!K30</f>
        <v>22</v>
      </c>
      <c r="DH24" s="145">
        <f>CMRBP!L30</f>
        <v>34</v>
      </c>
      <c r="DI24" s="145">
        <f>CMRBP!M30</f>
        <v>67</v>
      </c>
      <c r="DJ24" s="145">
        <f>CMRBP!N30</f>
        <v>5</v>
      </c>
      <c r="DK24" s="145">
        <f>CMRBP!O30</f>
        <v>0</v>
      </c>
      <c r="DL24" s="145">
        <f>CMRBP!P30</f>
        <v>11</v>
      </c>
      <c r="DM24" s="145">
        <f>CMRBP!Q30</f>
        <v>13</v>
      </c>
      <c r="DN24" s="145">
        <f>CMRBP!R30</f>
        <v>15</v>
      </c>
      <c r="DO24" s="145">
        <f>CMRBP!S30</f>
        <v>119</v>
      </c>
      <c r="DP24" s="145">
        <f>CMRBP!T30</f>
        <v>20</v>
      </c>
      <c r="DQ24" s="145">
        <f>CMRBP!U30</f>
        <v>5</v>
      </c>
      <c r="DR24" s="145">
        <f>CMRBP!V30</f>
        <v>0</v>
      </c>
      <c r="DS24" s="145">
        <f>CMRBP!W30</f>
        <v>22</v>
      </c>
      <c r="DT24" s="145">
        <f>CMRBP!X30</f>
        <v>39</v>
      </c>
      <c r="DU24" s="145">
        <f>CMRBP!Y30</f>
        <v>28</v>
      </c>
      <c r="DV24" s="145">
        <f>CMRBP!Z30</f>
        <v>22</v>
      </c>
      <c r="DW24" s="145">
        <f>CMRBP!AA30</f>
        <v>16</v>
      </c>
      <c r="DX24" s="145">
        <f>CMRBP!AB30</f>
        <v>35</v>
      </c>
      <c r="DY24" s="145">
        <f>CMRBP!AC30</f>
        <v>0</v>
      </c>
      <c r="DZ24" s="145">
        <f>CMRBP!AD30</f>
        <v>0</v>
      </c>
      <c r="EA24" s="145">
        <f>CMRBP!AE30</f>
        <v>0</v>
      </c>
      <c r="EB24" s="145">
        <f>CMRBP!AF30</f>
        <v>0</v>
      </c>
      <c r="EC24" s="145">
        <f>CMRBP!AG30</f>
        <v>0</v>
      </c>
      <c r="ED24" s="145">
        <f>CMRBP!AH30</f>
        <v>0</v>
      </c>
      <c r="EE24" s="145">
        <f>CMRBP!AI30</f>
        <v>0</v>
      </c>
      <c r="EF24" s="145">
        <f>CMRBP!AJ30</f>
        <v>0</v>
      </c>
    </row>
    <row r="25" spans="1:148" ht="17.25" customHeight="1">
      <c r="A25" s="140" t="s">
        <v>7</v>
      </c>
      <c r="B25" s="141"/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>
        <v>8</v>
      </c>
      <c r="X25" s="141">
        <v>0</v>
      </c>
      <c r="Y25" s="141">
        <v>0</v>
      </c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/>
      <c r="AL25" s="141"/>
      <c r="AM25" s="141"/>
      <c r="AN25" s="141"/>
      <c r="AO25" s="141"/>
      <c r="AP25" s="141"/>
      <c r="AQ25" s="141"/>
      <c r="AR25" s="141"/>
      <c r="AS25" s="141"/>
      <c r="AT25" s="141">
        <v>0</v>
      </c>
      <c r="AU25" s="141">
        <v>1</v>
      </c>
      <c r="AV25" s="141">
        <v>0</v>
      </c>
      <c r="AW25" s="141">
        <v>0</v>
      </c>
      <c r="AX25" s="141">
        <v>0</v>
      </c>
      <c r="AY25" s="185">
        <v>0</v>
      </c>
      <c r="AZ25" s="185">
        <v>0</v>
      </c>
      <c r="BA25" s="185">
        <v>0</v>
      </c>
      <c r="BB25" s="141">
        <v>1</v>
      </c>
      <c r="BC25" s="185">
        <v>0</v>
      </c>
      <c r="BD25" s="185">
        <v>8</v>
      </c>
      <c r="BE25" s="185">
        <v>0</v>
      </c>
      <c r="BF25" s="185">
        <v>0</v>
      </c>
      <c r="BG25" s="187">
        <v>0</v>
      </c>
      <c r="BH25" s="185">
        <v>0</v>
      </c>
      <c r="BI25" s="185">
        <v>0</v>
      </c>
      <c r="BJ25" s="185">
        <v>0</v>
      </c>
      <c r="BK25" s="240">
        <v>0</v>
      </c>
      <c r="BL25" s="185">
        <v>4</v>
      </c>
      <c r="BM25" s="185">
        <v>0</v>
      </c>
      <c r="BN25" s="185">
        <v>2</v>
      </c>
      <c r="BO25" s="185">
        <v>0</v>
      </c>
      <c r="BP25" s="185">
        <v>6</v>
      </c>
      <c r="BQ25" s="185">
        <v>0</v>
      </c>
      <c r="BR25" s="185">
        <v>0</v>
      </c>
      <c r="BS25" s="185">
        <v>0</v>
      </c>
      <c r="BT25" s="185">
        <v>0</v>
      </c>
      <c r="BU25" s="185">
        <v>0</v>
      </c>
      <c r="BV25" s="185">
        <v>0</v>
      </c>
      <c r="BW25" s="185">
        <v>0</v>
      </c>
      <c r="BX25" s="185">
        <v>0</v>
      </c>
      <c r="BY25" s="185">
        <v>0</v>
      </c>
      <c r="BZ25" s="185">
        <v>0</v>
      </c>
      <c r="CA25" s="185">
        <v>0</v>
      </c>
      <c r="CB25" s="185">
        <v>2</v>
      </c>
      <c r="CC25" s="185">
        <v>0</v>
      </c>
      <c r="CD25" s="185">
        <v>0</v>
      </c>
      <c r="CE25" s="185">
        <v>0</v>
      </c>
      <c r="CF25" s="185">
        <v>0</v>
      </c>
      <c r="CG25" s="185">
        <v>0</v>
      </c>
      <c r="CH25" s="185">
        <v>0</v>
      </c>
      <c r="CI25" s="185">
        <v>12</v>
      </c>
      <c r="CJ25" s="185">
        <v>3</v>
      </c>
      <c r="CK25" s="185">
        <v>2</v>
      </c>
      <c r="CL25" s="185">
        <v>0</v>
      </c>
      <c r="CM25" s="185">
        <v>29</v>
      </c>
      <c r="CN25" s="185">
        <v>28</v>
      </c>
      <c r="CO25" s="185">
        <v>58</v>
      </c>
      <c r="CP25" s="185">
        <v>55</v>
      </c>
      <c r="CQ25" s="185">
        <v>7</v>
      </c>
      <c r="CR25" s="185">
        <v>13</v>
      </c>
      <c r="CS25" s="185">
        <v>3</v>
      </c>
      <c r="CT25" s="185">
        <v>1</v>
      </c>
      <c r="CU25" s="185">
        <v>69</v>
      </c>
      <c r="CV25" s="185">
        <v>58</v>
      </c>
      <c r="CW25" s="185">
        <v>0</v>
      </c>
      <c r="CX25" s="185">
        <v>0</v>
      </c>
      <c r="CY25" s="185">
        <v>10</v>
      </c>
      <c r="CZ25" s="185">
        <v>10</v>
      </c>
      <c r="DA25" s="145">
        <f>SUM(DB25:EF25)</f>
        <v>11</v>
      </c>
      <c r="DB25" s="145">
        <f>CMRBP!F31</f>
        <v>0</v>
      </c>
      <c r="DC25" s="145">
        <f>CMRBP!G31</f>
        <v>0</v>
      </c>
      <c r="DD25" s="145">
        <f>CMRBP!H31</f>
        <v>0</v>
      </c>
      <c r="DE25" s="145">
        <f>CMRBP!I31</f>
        <v>0</v>
      </c>
      <c r="DF25" s="145">
        <f>CMRBP!J31</f>
        <v>0</v>
      </c>
      <c r="DG25" s="145">
        <f>CMRBP!K31</f>
        <v>0</v>
      </c>
      <c r="DH25" s="145">
        <f>CMRBP!L31</f>
        <v>1</v>
      </c>
      <c r="DI25" s="145">
        <f>CMRBP!M31</f>
        <v>8</v>
      </c>
      <c r="DJ25" s="145">
        <f>CMRBP!N31</f>
        <v>0</v>
      </c>
      <c r="DK25" s="145">
        <f>CMRBP!O31</f>
        <v>0</v>
      </c>
      <c r="DL25" s="145">
        <f>CMRBP!P31</f>
        <v>0</v>
      </c>
      <c r="DM25" s="145">
        <f>CMRBP!Q31</f>
        <v>0</v>
      </c>
      <c r="DN25" s="145">
        <f>CMRBP!R31</f>
        <v>0</v>
      </c>
      <c r="DO25" s="145">
        <f>CMRBP!S31</f>
        <v>0</v>
      </c>
      <c r="DP25" s="145">
        <f>CMRBP!T31</f>
        <v>0</v>
      </c>
      <c r="DQ25" s="145">
        <f>CMRBP!U31</f>
        <v>2</v>
      </c>
      <c r="DR25" s="145">
        <f>CMRBP!V31</f>
        <v>0</v>
      </c>
      <c r="DS25" s="145">
        <f>CMRBP!W31</f>
        <v>0</v>
      </c>
      <c r="DT25" s="145">
        <f>CMRBP!X31</f>
        <v>0</v>
      </c>
      <c r="DU25" s="145">
        <f>CMRBP!Y31</f>
        <v>0</v>
      </c>
      <c r="DV25" s="145">
        <f>CMRBP!Z31</f>
        <v>0</v>
      </c>
      <c r="DW25" s="145">
        <f>CMRBP!AA31</f>
        <v>0</v>
      </c>
      <c r="DX25" s="145">
        <f>CMRBP!AB31</f>
        <v>0</v>
      </c>
      <c r="DY25" s="145">
        <f>CMRBP!AC31</f>
        <v>0</v>
      </c>
      <c r="DZ25" s="145">
        <f>CMRBP!AD31</f>
        <v>0</v>
      </c>
      <c r="EA25" s="145">
        <f>CMRBP!AE31</f>
        <v>0</v>
      </c>
      <c r="EB25" s="145">
        <f>CMRBP!AF31</f>
        <v>0</v>
      </c>
      <c r="EC25" s="145">
        <f>CMRBP!AG31</f>
        <v>0</v>
      </c>
      <c r="ED25" s="145">
        <f>CMRBP!AH31</f>
        <v>0</v>
      </c>
      <c r="EE25" s="145">
        <f>CMRBP!AI31</f>
        <v>0</v>
      </c>
      <c r="EF25" s="145">
        <f>CMRBP!AJ31</f>
        <v>0</v>
      </c>
    </row>
    <row r="26" spans="1:148" ht="17.25" customHeight="1">
      <c r="A26" s="140" t="s">
        <v>8</v>
      </c>
      <c r="B26" s="141"/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>
        <v>0</v>
      </c>
      <c r="X26" s="141">
        <v>0</v>
      </c>
      <c r="Y26" s="141">
        <v>0</v>
      </c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S26" s="141"/>
      <c r="AT26" s="141">
        <v>0</v>
      </c>
      <c r="AU26" s="141">
        <v>0</v>
      </c>
      <c r="AV26" s="141">
        <v>0</v>
      </c>
      <c r="AW26" s="141">
        <v>0</v>
      </c>
      <c r="AX26" s="141">
        <v>0</v>
      </c>
      <c r="AY26" s="185">
        <v>0</v>
      </c>
      <c r="AZ26" s="185">
        <v>0</v>
      </c>
      <c r="BA26" s="185">
        <v>0</v>
      </c>
      <c r="BB26" s="141">
        <v>0</v>
      </c>
      <c r="BC26" s="185">
        <v>0</v>
      </c>
      <c r="BD26" s="185">
        <v>0</v>
      </c>
      <c r="BE26" s="185">
        <v>0</v>
      </c>
      <c r="BF26" s="185">
        <v>1</v>
      </c>
      <c r="BG26" s="187">
        <v>0</v>
      </c>
      <c r="BH26" s="185">
        <v>0</v>
      </c>
      <c r="BI26" s="185">
        <v>0</v>
      </c>
      <c r="BJ26" s="185">
        <v>0</v>
      </c>
      <c r="BK26" s="240">
        <v>0</v>
      </c>
      <c r="BL26" s="185">
        <v>0</v>
      </c>
      <c r="BM26" s="185">
        <v>0</v>
      </c>
      <c r="BN26" s="185">
        <v>0</v>
      </c>
      <c r="BO26" s="185">
        <v>0</v>
      </c>
      <c r="BP26" s="185">
        <v>0</v>
      </c>
      <c r="BQ26" s="185">
        <v>0</v>
      </c>
      <c r="BR26" s="185">
        <v>0</v>
      </c>
      <c r="BS26" s="185">
        <v>0</v>
      </c>
      <c r="BT26" s="185">
        <v>0</v>
      </c>
      <c r="BU26" s="185">
        <v>0</v>
      </c>
      <c r="BV26" s="185">
        <v>0</v>
      </c>
      <c r="BW26" s="185">
        <v>0</v>
      </c>
      <c r="BX26" s="185">
        <v>0</v>
      </c>
      <c r="BY26" s="185">
        <v>0</v>
      </c>
      <c r="BZ26" s="185">
        <v>0</v>
      </c>
      <c r="CA26" s="185">
        <v>0</v>
      </c>
      <c r="CB26" s="185">
        <v>0</v>
      </c>
      <c r="CC26" s="185">
        <v>0</v>
      </c>
      <c r="CD26" s="185">
        <v>0</v>
      </c>
      <c r="CE26" s="185">
        <v>0</v>
      </c>
      <c r="CF26" s="185">
        <v>0</v>
      </c>
      <c r="CG26" s="185">
        <v>0</v>
      </c>
      <c r="CH26" s="185">
        <v>0</v>
      </c>
      <c r="CI26" s="185">
        <v>0</v>
      </c>
      <c r="CJ26" s="185">
        <v>0</v>
      </c>
      <c r="CK26" s="185">
        <v>0</v>
      </c>
      <c r="CL26" s="185">
        <v>0</v>
      </c>
      <c r="CM26" s="185">
        <v>0</v>
      </c>
      <c r="CN26" s="185">
        <v>0</v>
      </c>
      <c r="CO26" s="185">
        <v>0</v>
      </c>
      <c r="CP26" s="185">
        <v>0</v>
      </c>
      <c r="CQ26" s="185">
        <v>0</v>
      </c>
      <c r="CR26" s="185">
        <v>0</v>
      </c>
      <c r="CS26" s="185">
        <v>0</v>
      </c>
      <c r="CT26" s="185">
        <v>0</v>
      </c>
      <c r="CU26" s="185">
        <v>0</v>
      </c>
      <c r="CV26" s="185">
        <v>0</v>
      </c>
      <c r="CW26" s="185">
        <v>0</v>
      </c>
      <c r="CX26" s="185">
        <v>0</v>
      </c>
      <c r="CY26" s="185">
        <v>0</v>
      </c>
      <c r="CZ26" s="185">
        <v>0</v>
      </c>
      <c r="DA26" s="145">
        <f>SUM(DB26:EF26)</f>
        <v>0</v>
      </c>
      <c r="DB26" s="145">
        <f>CMRBP!F32</f>
        <v>0</v>
      </c>
      <c r="DC26" s="145">
        <f>CMRBP!G32</f>
        <v>0</v>
      </c>
      <c r="DD26" s="145">
        <f>CMRBP!H32</f>
        <v>0</v>
      </c>
      <c r="DE26" s="145">
        <f>CMRBP!I32</f>
        <v>0</v>
      </c>
      <c r="DF26" s="145">
        <f>CMRBP!J32</f>
        <v>0</v>
      </c>
      <c r="DG26" s="145">
        <f>CMRBP!K32</f>
        <v>0</v>
      </c>
      <c r="DH26" s="145">
        <f>CMRBP!L32</f>
        <v>0</v>
      </c>
      <c r="DI26" s="145">
        <f>CMRBP!M32</f>
        <v>0</v>
      </c>
      <c r="DJ26" s="145">
        <f>CMRBP!N32</f>
        <v>0</v>
      </c>
      <c r="DK26" s="145">
        <f>CMRBP!O32</f>
        <v>0</v>
      </c>
      <c r="DL26" s="145">
        <f>CMRBP!P32</f>
        <v>0</v>
      </c>
      <c r="DM26" s="145">
        <f>CMRBP!Q32</f>
        <v>0</v>
      </c>
      <c r="DN26" s="145">
        <f>CMRBP!R32</f>
        <v>0</v>
      </c>
      <c r="DO26" s="145">
        <f>CMRBP!S32</f>
        <v>0</v>
      </c>
      <c r="DP26" s="145">
        <f>CMRBP!T32</f>
        <v>0</v>
      </c>
      <c r="DQ26" s="145">
        <f>CMRBP!U32</f>
        <v>0</v>
      </c>
      <c r="DR26" s="145">
        <f>CMRBP!V32</f>
        <v>0</v>
      </c>
      <c r="DS26" s="145">
        <f>CMRBP!W32</f>
        <v>0</v>
      </c>
      <c r="DT26" s="145">
        <f>CMRBP!X32</f>
        <v>0</v>
      </c>
      <c r="DU26" s="145">
        <f>CMRBP!Y32</f>
        <v>0</v>
      </c>
      <c r="DV26" s="145">
        <f>CMRBP!Z32</f>
        <v>0</v>
      </c>
      <c r="DW26" s="145">
        <f>CMRBP!AA32</f>
        <v>0</v>
      </c>
      <c r="DX26" s="145">
        <f>CMRBP!AB32</f>
        <v>0</v>
      </c>
      <c r="DY26" s="145">
        <f>CMRBP!AC32</f>
        <v>0</v>
      </c>
      <c r="DZ26" s="145">
        <f>CMRBP!AD32</f>
        <v>0</v>
      </c>
      <c r="EA26" s="145">
        <f>CMRBP!AE32</f>
        <v>0</v>
      </c>
      <c r="EB26" s="145">
        <f>CMRBP!AF32</f>
        <v>0</v>
      </c>
      <c r="EC26" s="145">
        <f>CMRBP!AG32</f>
        <v>0</v>
      </c>
      <c r="ED26" s="145">
        <f>CMRBP!AH32</f>
        <v>0</v>
      </c>
      <c r="EE26" s="145">
        <f>CMRBP!AI32</f>
        <v>0</v>
      </c>
      <c r="EF26" s="145">
        <f>CMRBP!AJ32</f>
        <v>0</v>
      </c>
    </row>
    <row r="27" spans="1:148" ht="17.25" customHeight="1">
      <c r="A27" s="140" t="s">
        <v>9</v>
      </c>
      <c r="B27" s="141"/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>
        <v>0</v>
      </c>
      <c r="X27" s="141">
        <v>0</v>
      </c>
      <c r="Y27" s="141">
        <v>3</v>
      </c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>
        <v>0</v>
      </c>
      <c r="AU27" s="141">
        <v>2</v>
      </c>
      <c r="AV27" s="141">
        <v>0</v>
      </c>
      <c r="AW27" s="141">
        <v>0</v>
      </c>
      <c r="AX27" s="141">
        <v>0</v>
      </c>
      <c r="AY27" s="185">
        <v>0</v>
      </c>
      <c r="AZ27" s="185">
        <v>22</v>
      </c>
      <c r="BA27" s="185">
        <v>0</v>
      </c>
      <c r="BB27" s="141">
        <v>0</v>
      </c>
      <c r="BC27" s="185">
        <v>0</v>
      </c>
      <c r="BD27" s="185">
        <v>0</v>
      </c>
      <c r="BE27" s="185">
        <v>0</v>
      </c>
      <c r="BF27" s="185">
        <v>20</v>
      </c>
      <c r="BG27" s="187">
        <v>30</v>
      </c>
      <c r="BH27" s="185">
        <v>6</v>
      </c>
      <c r="BI27" s="185">
        <v>53</v>
      </c>
      <c r="BJ27" s="185">
        <v>10</v>
      </c>
      <c r="BK27" s="240">
        <v>1</v>
      </c>
      <c r="BL27" s="185">
        <v>4</v>
      </c>
      <c r="BM27" s="185">
        <v>0</v>
      </c>
      <c r="BN27" s="185">
        <v>3</v>
      </c>
      <c r="BO27" s="185">
        <v>4</v>
      </c>
      <c r="BP27" s="185">
        <v>5</v>
      </c>
      <c r="BQ27" s="185">
        <v>0</v>
      </c>
      <c r="BR27" s="185">
        <v>0</v>
      </c>
      <c r="BS27" s="185">
        <v>0</v>
      </c>
      <c r="BT27" s="185">
        <v>0</v>
      </c>
      <c r="BU27" s="185">
        <v>0</v>
      </c>
      <c r="BV27" s="185">
        <v>0</v>
      </c>
      <c r="BW27" s="185">
        <v>0</v>
      </c>
      <c r="BX27" s="185">
        <v>0</v>
      </c>
      <c r="BY27" s="185">
        <v>0</v>
      </c>
      <c r="BZ27" s="185">
        <v>1</v>
      </c>
      <c r="CA27" s="185">
        <v>0</v>
      </c>
      <c r="CB27" s="185">
        <v>14</v>
      </c>
      <c r="CC27" s="185">
        <v>0</v>
      </c>
      <c r="CD27" s="185">
        <v>0</v>
      </c>
      <c r="CE27" s="185">
        <v>0</v>
      </c>
      <c r="CF27" s="185">
        <v>2</v>
      </c>
      <c r="CG27" s="185">
        <v>0</v>
      </c>
      <c r="CH27" s="185">
        <v>0</v>
      </c>
      <c r="CI27" s="185">
        <v>0</v>
      </c>
      <c r="CJ27" s="185">
        <v>0</v>
      </c>
      <c r="CK27" s="185">
        <v>0</v>
      </c>
      <c r="CL27" s="185">
        <v>17</v>
      </c>
      <c r="CM27" s="185">
        <v>1</v>
      </c>
      <c r="CN27" s="185">
        <v>2</v>
      </c>
      <c r="CO27" s="185">
        <v>0</v>
      </c>
      <c r="CP27" s="185">
        <v>12</v>
      </c>
      <c r="CQ27" s="185">
        <v>0</v>
      </c>
      <c r="CR27" s="185">
        <v>0</v>
      </c>
      <c r="CS27" s="185">
        <v>31</v>
      </c>
      <c r="CT27" s="185">
        <v>2</v>
      </c>
      <c r="CU27" s="185">
        <v>2</v>
      </c>
      <c r="CV27" s="185">
        <v>3</v>
      </c>
      <c r="CW27" s="185">
        <v>9</v>
      </c>
      <c r="CX27" s="185">
        <v>16</v>
      </c>
      <c r="CY27" s="185">
        <v>7</v>
      </c>
      <c r="CZ27" s="185">
        <v>0</v>
      </c>
      <c r="DA27" s="145">
        <f>SUM(DB27:EF27)</f>
        <v>1</v>
      </c>
      <c r="DB27" s="145">
        <f>CMRBP!F33</f>
        <v>1</v>
      </c>
      <c r="DC27" s="145">
        <f>CMRBP!G33</f>
        <v>0</v>
      </c>
      <c r="DD27" s="145">
        <f>CMRBP!H33</f>
        <v>0</v>
      </c>
      <c r="DE27" s="145">
        <f>CMRBP!I33</f>
        <v>0</v>
      </c>
      <c r="DF27" s="145">
        <f>CMRBP!J33</f>
        <v>0</v>
      </c>
      <c r="DG27" s="145">
        <f>CMRBP!K33</f>
        <v>0</v>
      </c>
      <c r="DH27" s="145">
        <f>CMRBP!L33</f>
        <v>0</v>
      </c>
      <c r="DI27" s="145">
        <f>CMRBP!M33</f>
        <v>0</v>
      </c>
      <c r="DJ27" s="145">
        <f>CMRBP!N33</f>
        <v>0</v>
      </c>
      <c r="DK27" s="145">
        <f>CMRBP!O33</f>
        <v>0</v>
      </c>
      <c r="DL27" s="145">
        <f>CMRBP!P33</f>
        <v>0</v>
      </c>
      <c r="DM27" s="145">
        <f>CMRBP!Q33</f>
        <v>0</v>
      </c>
      <c r="DN27" s="145">
        <f>CMRBP!R33</f>
        <v>0</v>
      </c>
      <c r="DO27" s="145">
        <f>CMRBP!S33</f>
        <v>0</v>
      </c>
      <c r="DP27" s="145">
        <f>CMRBP!T33</f>
        <v>0</v>
      </c>
      <c r="DQ27" s="145">
        <f>CMRBP!U33</f>
        <v>0</v>
      </c>
      <c r="DR27" s="145">
        <f>CMRBP!V33</f>
        <v>0</v>
      </c>
      <c r="DS27" s="145">
        <f>CMRBP!W33</f>
        <v>0</v>
      </c>
      <c r="DT27" s="145">
        <f>CMRBP!X33</f>
        <v>0</v>
      </c>
      <c r="DU27" s="145">
        <f>CMRBP!Y33</f>
        <v>0</v>
      </c>
      <c r="DV27" s="145">
        <f>CMRBP!Z33</f>
        <v>0</v>
      </c>
      <c r="DW27" s="145">
        <f>CMRBP!AA33</f>
        <v>0</v>
      </c>
      <c r="DX27" s="145">
        <f>CMRBP!AB33</f>
        <v>0</v>
      </c>
      <c r="DY27" s="145">
        <f>CMRBP!AC33</f>
        <v>0</v>
      </c>
      <c r="DZ27" s="145">
        <f>CMRBP!AD33</f>
        <v>0</v>
      </c>
      <c r="EA27" s="145">
        <f>CMRBP!AE33</f>
        <v>0</v>
      </c>
      <c r="EB27" s="145">
        <f>CMRBP!AF33</f>
        <v>0</v>
      </c>
      <c r="EC27" s="145">
        <f>CMRBP!AG33</f>
        <v>0</v>
      </c>
      <c r="ED27" s="145">
        <f>CMRBP!AH33</f>
        <v>0</v>
      </c>
      <c r="EE27" s="145">
        <f>CMRBP!AI33</f>
        <v>0</v>
      </c>
      <c r="EF27" s="145">
        <f>CMRBP!AJ33</f>
        <v>0</v>
      </c>
    </row>
    <row r="28" spans="1:148" s="179" customFormat="1" ht="18" customHeight="1">
      <c r="A28" s="246" t="s">
        <v>214</v>
      </c>
      <c r="B28" s="246"/>
      <c r="C28" s="246"/>
      <c r="D28" s="246"/>
      <c r="E28" s="246"/>
      <c r="F28" s="246"/>
      <c r="G28" s="246"/>
      <c r="H28" s="246"/>
      <c r="I28" s="246"/>
      <c r="J28" s="246"/>
      <c r="K28" s="246"/>
      <c r="L28" s="246"/>
      <c r="M28" s="246"/>
      <c r="N28" s="246"/>
      <c r="O28" s="246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5">
        <v>2E-3</v>
      </c>
      <c r="AA28" s="245">
        <v>2E-3</v>
      </c>
      <c r="AB28" s="245">
        <v>2E-3</v>
      </c>
      <c r="AC28" s="245">
        <v>2E-3</v>
      </c>
      <c r="AD28" s="245">
        <v>2E-3</v>
      </c>
      <c r="AE28" s="245">
        <v>2E-3</v>
      </c>
      <c r="AF28" s="245">
        <v>2E-3</v>
      </c>
      <c r="AG28" s="245">
        <v>2E-3</v>
      </c>
      <c r="AH28" s="245">
        <v>2E-3</v>
      </c>
      <c r="AI28" s="245">
        <v>2E-3</v>
      </c>
      <c r="AJ28" s="245">
        <v>2E-3</v>
      </c>
      <c r="AK28" s="245">
        <v>2E-3</v>
      </c>
      <c r="AL28" s="245">
        <v>5.0000000000000001E-3</v>
      </c>
      <c r="AM28" s="245">
        <v>5.0000000000000001E-3</v>
      </c>
      <c r="AN28" s="245">
        <v>5.0000000000000001E-3</v>
      </c>
      <c r="AO28" s="245">
        <v>5.0000000000000001E-3</v>
      </c>
      <c r="AP28" s="245">
        <v>5.0000000000000001E-3</v>
      </c>
      <c r="AQ28" s="245">
        <v>5.0000000000000001E-3</v>
      </c>
      <c r="AR28" s="245">
        <v>5.0000000000000001E-3</v>
      </c>
      <c r="AS28" s="245">
        <v>5.0000000000000001E-3</v>
      </c>
      <c r="AT28" s="245">
        <v>5.0000000000000001E-3</v>
      </c>
      <c r="AU28" s="245">
        <v>5.0000000000000001E-3</v>
      </c>
      <c r="AV28" s="245">
        <v>5.0000000000000001E-3</v>
      </c>
      <c r="AW28" s="245">
        <v>5.0000000000000001E-3</v>
      </c>
      <c r="AX28" s="245">
        <v>2E-3</v>
      </c>
      <c r="AY28" s="245">
        <v>2E-3</v>
      </c>
      <c r="AZ28" s="245">
        <v>2E-3</v>
      </c>
      <c r="BA28" s="245">
        <v>2E-3</v>
      </c>
      <c r="BB28" s="245">
        <v>2E-3</v>
      </c>
      <c r="BC28" s="245">
        <v>2E-3</v>
      </c>
      <c r="BD28" s="245">
        <v>2E-3</v>
      </c>
      <c r="BE28" s="245">
        <v>2E-3</v>
      </c>
      <c r="BF28" s="245">
        <v>2E-3</v>
      </c>
      <c r="BG28" s="245">
        <v>2E-3</v>
      </c>
      <c r="BH28" s="245">
        <v>2E-3</v>
      </c>
      <c r="BI28" s="245">
        <v>2E-3</v>
      </c>
      <c r="BJ28" s="245">
        <v>2E-3</v>
      </c>
      <c r="BK28" s="245">
        <v>2E-3</v>
      </c>
      <c r="BL28" s="245">
        <v>2E-3</v>
      </c>
      <c r="BM28" s="245">
        <v>5.0000000000000001E-4</v>
      </c>
      <c r="BN28" s="245">
        <v>5.0000000000000001E-4</v>
      </c>
      <c r="BO28" s="245">
        <v>5.0000000000000001E-4</v>
      </c>
      <c r="BP28" s="245">
        <v>5.0000000000000001E-4</v>
      </c>
      <c r="BQ28" s="245">
        <v>5.0000000000000001E-4</v>
      </c>
      <c r="BR28" s="245">
        <v>5.0000000000000001E-4</v>
      </c>
      <c r="BS28" s="245">
        <v>5.0000000000000001E-4</v>
      </c>
      <c r="BT28" s="245">
        <v>5.0000000000000001E-4</v>
      </c>
      <c r="BU28" s="245">
        <v>5.0000000000000001E-4</v>
      </c>
      <c r="BV28" s="245">
        <v>5.0000000000000001E-4</v>
      </c>
      <c r="BW28" s="245">
        <v>5.0000000000000001E-4</v>
      </c>
      <c r="BX28" s="245">
        <v>5.0000000000000001E-4</v>
      </c>
      <c r="BY28" s="245">
        <v>5.0000000000000001E-4</v>
      </c>
      <c r="BZ28" s="245">
        <v>5.0000000000000001E-4</v>
      </c>
      <c r="CA28" s="245">
        <v>5.0000000000000001E-4</v>
      </c>
      <c r="CB28" s="245">
        <v>5.0000000000000001E-4</v>
      </c>
      <c r="CC28" s="245">
        <v>5.0000000000000001E-4</v>
      </c>
      <c r="CD28" s="245">
        <v>5.0000000000000001E-4</v>
      </c>
      <c r="CE28" s="245">
        <v>5.0000000000000001E-4</v>
      </c>
      <c r="CF28" s="245">
        <v>5.0000000000000001E-4</v>
      </c>
      <c r="CG28" s="245">
        <v>5.0000000000000001E-4</v>
      </c>
      <c r="CH28" s="245">
        <v>5.0000000000000001E-4</v>
      </c>
      <c r="CI28" s="245">
        <v>5.0000000000000001E-4</v>
      </c>
      <c r="CJ28" s="245">
        <v>5.0000000000000001E-4</v>
      </c>
      <c r="CK28" s="245">
        <v>5.0000000000000001E-4</v>
      </c>
      <c r="CL28" s="245">
        <v>5.0000000000000001E-4</v>
      </c>
      <c r="CM28" s="245">
        <v>5.0000000000000001E-4</v>
      </c>
      <c r="CN28" s="245">
        <v>5.0000000000000001E-4</v>
      </c>
      <c r="CO28" s="245">
        <v>5.0000000000000001E-4</v>
      </c>
      <c r="CP28" s="245">
        <v>5.0000000000000001E-4</v>
      </c>
      <c r="CQ28" s="245">
        <v>5.0000000000000001E-4</v>
      </c>
      <c r="CR28" s="245">
        <v>5.0000000000000001E-4</v>
      </c>
      <c r="CS28" s="245">
        <v>5.0000000000000001E-4</v>
      </c>
      <c r="CT28" s="245">
        <v>5.0000000000000001E-4</v>
      </c>
      <c r="CU28" s="245">
        <v>5.0000000000000001E-4</v>
      </c>
      <c r="CV28" s="245">
        <v>5.0000000000000001E-4</v>
      </c>
      <c r="CW28" s="245">
        <v>5.0000000000000001E-4</v>
      </c>
      <c r="CX28" s="245">
        <v>5.0000000000000001E-4</v>
      </c>
      <c r="CY28" s="245">
        <v>5.0000000000000001E-4</v>
      </c>
      <c r="CZ28" s="245">
        <v>5.0000000000000001E-4</v>
      </c>
      <c r="DA28" s="245">
        <v>5.0000000000000001E-4</v>
      </c>
      <c r="DB28" s="245">
        <v>5.0000000000000001E-4</v>
      </c>
      <c r="DC28" s="245">
        <v>5.0000000000000001E-4</v>
      </c>
      <c r="DD28" s="245">
        <v>5.0000000000000001E-4</v>
      </c>
      <c r="DE28" s="245">
        <v>5.0000000000000001E-4</v>
      </c>
      <c r="DF28" s="245">
        <v>5.0000000000000001E-4</v>
      </c>
      <c r="DG28" s="245">
        <v>5.0000000000000001E-4</v>
      </c>
      <c r="DH28" s="245">
        <v>5.0000000000000001E-4</v>
      </c>
      <c r="DI28" s="245">
        <v>5.0000000000000001E-4</v>
      </c>
      <c r="DJ28" s="245">
        <v>5.0000000000000001E-4</v>
      </c>
      <c r="DK28" s="245">
        <v>5.0000000000000001E-4</v>
      </c>
      <c r="DL28" s="245">
        <v>5.0000000000000001E-4</v>
      </c>
      <c r="DM28" s="245">
        <v>5.0000000000000001E-4</v>
      </c>
      <c r="DN28" s="245">
        <v>5.0000000000000001E-4</v>
      </c>
      <c r="DO28" s="245">
        <v>5.0000000000000001E-4</v>
      </c>
      <c r="DP28" s="245">
        <v>5.0000000000000001E-4</v>
      </c>
      <c r="DQ28" s="245">
        <v>5.0000000000000001E-4</v>
      </c>
      <c r="DR28" s="245">
        <v>5.0000000000000001E-4</v>
      </c>
      <c r="DS28" s="245">
        <v>5.0000000000000001E-4</v>
      </c>
      <c r="DT28" s="245">
        <v>5.0000000000000001E-4</v>
      </c>
      <c r="DU28" s="245">
        <v>5.0000000000000001E-4</v>
      </c>
      <c r="DV28" s="245">
        <v>5.0000000000000001E-4</v>
      </c>
      <c r="DW28" s="245">
        <v>5.0000000000000001E-4</v>
      </c>
      <c r="DX28" s="245">
        <v>5.0000000000000001E-4</v>
      </c>
      <c r="DY28" s="245">
        <v>5.0000000000000001E-4</v>
      </c>
      <c r="DZ28" s="245">
        <v>5.0000000000000001E-4</v>
      </c>
      <c r="EA28" s="245">
        <v>5.0000000000000001E-4</v>
      </c>
      <c r="EB28" s="245">
        <v>5.0000000000000001E-4</v>
      </c>
      <c r="EC28" s="245">
        <v>5.0000000000000001E-4</v>
      </c>
      <c r="ED28" s="245">
        <v>5.0000000000000001E-4</v>
      </c>
      <c r="EE28" s="245">
        <v>5.0000000000000001E-4</v>
      </c>
      <c r="EF28" s="245">
        <v>5.0000000000000001E-4</v>
      </c>
      <c r="EG28" s="180"/>
      <c r="EH28" s="180"/>
      <c r="EI28" s="180"/>
      <c r="EJ28" s="180"/>
      <c r="EK28" s="180"/>
      <c r="EL28" s="180"/>
      <c r="EM28" s="180"/>
      <c r="EN28" s="180"/>
      <c r="EO28" s="180"/>
      <c r="EP28" s="180"/>
      <c r="EQ28" s="180"/>
      <c r="ER28" s="180"/>
    </row>
    <row r="29" spans="1:148" ht="27" customHeight="1">
      <c r="A29" s="284" t="s">
        <v>212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284"/>
      <c r="T29" s="284"/>
      <c r="U29" s="284"/>
      <c r="V29" s="284"/>
      <c r="W29" s="284"/>
      <c r="X29" s="284"/>
      <c r="Y29" s="284"/>
      <c r="Z29" s="284"/>
      <c r="AA29" s="284"/>
      <c r="AB29" s="284"/>
      <c r="AC29" s="284"/>
      <c r="AD29" s="284"/>
      <c r="AE29" s="284"/>
      <c r="AF29" s="284"/>
      <c r="AG29" s="284"/>
      <c r="AH29" s="284"/>
      <c r="AI29" s="284"/>
      <c r="AJ29" s="284"/>
      <c r="AK29" s="284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284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284"/>
      <c r="BV29" s="284"/>
      <c r="BW29" s="284"/>
      <c r="BX29" s="284"/>
      <c r="BY29" s="284"/>
      <c r="BZ29" s="284"/>
      <c r="CA29" s="284"/>
      <c r="CB29" s="284"/>
      <c r="CC29" s="284"/>
      <c r="CD29" s="284"/>
      <c r="CE29" s="284"/>
      <c r="CF29" s="284"/>
      <c r="CG29" s="284"/>
      <c r="CH29" s="284"/>
      <c r="CI29" s="284"/>
      <c r="CJ29" s="284"/>
      <c r="CK29" s="284"/>
      <c r="CL29" s="284"/>
      <c r="CM29" s="284"/>
      <c r="CN29" s="284"/>
      <c r="CO29" s="284"/>
      <c r="CP29" s="284"/>
      <c r="CQ29" s="284"/>
      <c r="CR29" s="284"/>
      <c r="CS29" s="284"/>
      <c r="CT29" s="284"/>
      <c r="CU29" s="284"/>
      <c r="CV29" s="284"/>
      <c r="CW29" s="284"/>
      <c r="CX29" s="284"/>
      <c r="CY29" s="284"/>
      <c r="CZ29" s="284"/>
      <c r="DA29" s="284"/>
      <c r="DB29" s="284"/>
      <c r="DC29" s="284"/>
      <c r="DD29" s="284"/>
      <c r="DE29" s="284"/>
      <c r="DF29" s="284"/>
      <c r="DG29" s="284"/>
      <c r="DH29" s="284"/>
      <c r="DI29" s="284"/>
      <c r="DJ29" s="284"/>
      <c r="DK29" s="284"/>
      <c r="DL29" s="284"/>
      <c r="DM29" s="284"/>
      <c r="DN29" s="284"/>
      <c r="DO29" s="284"/>
      <c r="DP29" s="284"/>
      <c r="DQ29" s="284"/>
      <c r="DR29" s="284"/>
      <c r="DS29" s="284"/>
      <c r="DT29" s="284"/>
      <c r="DU29" s="284"/>
      <c r="DV29" s="284"/>
      <c r="DW29" s="284"/>
      <c r="DX29" s="284"/>
      <c r="DY29" s="284"/>
      <c r="DZ29" s="284"/>
      <c r="EA29" s="284"/>
      <c r="EB29" s="284"/>
      <c r="EC29" s="284"/>
      <c r="ED29" s="284"/>
      <c r="EE29" s="284"/>
      <c r="EF29" s="284"/>
    </row>
    <row r="46" spans="1:136" s="4" customFormat="1" ht="17.25" customHeight="1">
      <c r="A46" s="13" t="s">
        <v>0</v>
      </c>
      <c r="B46" s="2" t="s">
        <v>12</v>
      </c>
      <c r="C46" s="2" t="s">
        <v>20</v>
      </c>
      <c r="D46" s="2" t="s">
        <v>21</v>
      </c>
      <c r="E46" s="2" t="s">
        <v>22</v>
      </c>
      <c r="F46" s="2" t="s">
        <v>23</v>
      </c>
      <c r="G46" s="2" t="s">
        <v>24</v>
      </c>
      <c r="H46" s="2" t="s">
        <v>25</v>
      </c>
      <c r="I46" s="2" t="s">
        <v>26</v>
      </c>
      <c r="J46" s="2" t="s">
        <v>27</v>
      </c>
      <c r="K46" s="2" t="s">
        <v>28</v>
      </c>
      <c r="L46" s="2" t="s">
        <v>29</v>
      </c>
      <c r="M46" s="2" t="s">
        <v>30</v>
      </c>
      <c r="N46" s="2" t="s">
        <v>11</v>
      </c>
      <c r="O46" s="2" t="s">
        <v>13</v>
      </c>
      <c r="P46" s="2" t="s">
        <v>14</v>
      </c>
      <c r="Q46" s="2" t="s">
        <v>15</v>
      </c>
      <c r="R46" s="2" t="s">
        <v>16</v>
      </c>
      <c r="S46" s="2" t="s">
        <v>17</v>
      </c>
      <c r="T46" s="2" t="s">
        <v>18</v>
      </c>
      <c r="U46" s="2" t="s">
        <v>19</v>
      </c>
      <c r="V46" s="2" t="s">
        <v>109</v>
      </c>
      <c r="W46" s="2" t="s">
        <v>111</v>
      </c>
      <c r="X46" s="2" t="s">
        <v>117</v>
      </c>
      <c r="Y46" s="2" t="s">
        <v>118</v>
      </c>
      <c r="Z46" s="2" t="s">
        <v>120</v>
      </c>
      <c r="AA46" s="2" t="s">
        <v>123</v>
      </c>
      <c r="AB46" s="2" t="s">
        <v>130</v>
      </c>
      <c r="AC46" s="2" t="s">
        <v>134</v>
      </c>
      <c r="AD46" s="2" t="s">
        <v>142</v>
      </c>
      <c r="AE46" s="2" t="s">
        <v>143</v>
      </c>
      <c r="AF46" s="2" t="s">
        <v>148</v>
      </c>
      <c r="AG46" s="2" t="s">
        <v>153</v>
      </c>
      <c r="AH46" s="139" t="s">
        <v>154</v>
      </c>
      <c r="AI46" s="139" t="s">
        <v>156</v>
      </c>
      <c r="AJ46" s="139" t="s">
        <v>157</v>
      </c>
      <c r="AK46" s="139" t="s">
        <v>159</v>
      </c>
      <c r="AL46" s="139" t="s">
        <v>163</v>
      </c>
      <c r="AM46" s="139" t="s">
        <v>166</v>
      </c>
      <c r="AN46" s="139" t="s">
        <v>169</v>
      </c>
      <c r="AO46" s="139" t="s">
        <v>177</v>
      </c>
      <c r="AP46" s="139" t="s">
        <v>182</v>
      </c>
      <c r="AQ46" s="139" t="s">
        <v>186</v>
      </c>
      <c r="AR46" s="139" t="s">
        <v>189</v>
      </c>
      <c r="AS46" s="139" t="s">
        <v>190</v>
      </c>
      <c r="AT46" s="139" t="s">
        <v>195</v>
      </c>
      <c r="AU46" s="139" t="s">
        <v>197</v>
      </c>
      <c r="AV46" s="139" t="s">
        <v>199</v>
      </c>
      <c r="AW46" s="139" t="e">
        <f>#REF!</f>
        <v>#REF!</v>
      </c>
      <c r="AX46" s="139" t="e">
        <f>#REF!</f>
        <v>#REF!</v>
      </c>
      <c r="AY46" s="184" t="e">
        <f>#REF!</f>
        <v>#REF!</v>
      </c>
      <c r="AZ46" s="184" t="e">
        <f>#REF!</f>
        <v>#REF!</v>
      </c>
      <c r="BA46" s="184" t="e">
        <f>#REF!</f>
        <v>#REF!</v>
      </c>
      <c r="BB46" s="184" t="e">
        <f>#REF!</f>
        <v>#REF!</v>
      </c>
      <c r="BC46" s="184" t="e">
        <f>#REF!</f>
        <v>#REF!</v>
      </c>
      <c r="BD46" s="184" t="e">
        <f>#REF!</f>
        <v>#REF!</v>
      </c>
      <c r="BE46" s="184" t="e">
        <f>#REF!</f>
        <v>#REF!</v>
      </c>
      <c r="BF46" s="184" t="e">
        <f>#REF!</f>
        <v>#REF!</v>
      </c>
      <c r="BG46" s="139" t="e">
        <f>#REF!</f>
        <v>#REF!</v>
      </c>
      <c r="BH46" s="184" t="e">
        <f>#REF!</f>
        <v>#REF!</v>
      </c>
      <c r="BI46" s="184" t="e">
        <f>#REF!</f>
        <v>#REF!</v>
      </c>
      <c r="BJ46" s="184" t="e">
        <f>#REF!</f>
        <v>#REF!</v>
      </c>
      <c r="BK46" s="139" t="e">
        <f>#REF!</f>
        <v>#REF!</v>
      </c>
      <c r="BL46" s="184" t="e">
        <f>#REF!</f>
        <v>#REF!</v>
      </c>
      <c r="BM46" s="184" t="e">
        <f>#REF!</f>
        <v>#REF!</v>
      </c>
      <c r="BN46" s="184" t="e">
        <f>#REF!</f>
        <v>#REF!</v>
      </c>
      <c r="BO46" s="184" t="e">
        <f>#REF!</f>
        <v>#REF!</v>
      </c>
      <c r="BP46" s="184" t="e">
        <f>#REF!</f>
        <v>#REF!</v>
      </c>
      <c r="BQ46" s="184" t="e">
        <f>#REF!</f>
        <v>#REF!</v>
      </c>
      <c r="BR46" s="184" t="e">
        <f>#REF!</f>
        <v>#REF!</v>
      </c>
      <c r="BS46" s="184" t="s">
        <v>264</v>
      </c>
      <c r="BT46" s="184" t="s">
        <v>265</v>
      </c>
      <c r="BU46" s="184" t="s">
        <v>266</v>
      </c>
      <c r="BV46" s="184" t="s">
        <v>267</v>
      </c>
      <c r="BW46" s="184" t="s">
        <v>270</v>
      </c>
      <c r="BX46" s="184" t="s">
        <v>272</v>
      </c>
      <c r="BY46" s="184" t="s">
        <v>276</v>
      </c>
      <c r="BZ46" s="184" t="s">
        <v>277</v>
      </c>
      <c r="CA46" s="184" t="s">
        <v>279</v>
      </c>
      <c r="CB46" s="184" t="s">
        <v>281</v>
      </c>
      <c r="CC46" s="184" t="s">
        <v>282</v>
      </c>
      <c r="CD46" s="184" t="s">
        <v>288</v>
      </c>
      <c r="CE46" s="184" t="s">
        <v>289</v>
      </c>
      <c r="CF46" s="184" t="s">
        <v>292</v>
      </c>
      <c r="CG46" s="184" t="s">
        <v>294</v>
      </c>
      <c r="CH46" s="184" t="s">
        <v>297</v>
      </c>
      <c r="CI46" s="184" t="s">
        <v>301</v>
      </c>
      <c r="CJ46" s="184" t="s">
        <v>303</v>
      </c>
      <c r="CK46" s="184" t="s">
        <v>310</v>
      </c>
      <c r="CL46" s="184" t="s">
        <v>310</v>
      </c>
      <c r="CM46" s="184" t="s">
        <v>311</v>
      </c>
      <c r="CN46" s="184" t="s">
        <v>313</v>
      </c>
      <c r="CO46" s="184" t="s">
        <v>319</v>
      </c>
      <c r="CP46" s="184" t="s">
        <v>322</v>
      </c>
      <c r="CQ46" s="184" t="s">
        <v>325</v>
      </c>
      <c r="CR46" s="184" t="s">
        <v>330</v>
      </c>
      <c r="CS46" s="184" t="s">
        <v>332</v>
      </c>
      <c r="CT46" s="184" t="s">
        <v>336</v>
      </c>
      <c r="CU46" s="184" t="s">
        <v>339</v>
      </c>
      <c r="CV46" s="184" t="s">
        <v>349</v>
      </c>
      <c r="CW46" s="184" t="s">
        <v>350</v>
      </c>
      <c r="CX46" s="184" t="s">
        <v>351</v>
      </c>
      <c r="CY46" s="184" t="s">
        <v>357</v>
      </c>
      <c r="CZ46" s="184" t="s">
        <v>360</v>
      </c>
      <c r="DA46" s="106" t="str">
        <f>+DA18</f>
        <v>Aug'25</v>
      </c>
      <c r="DB46" s="3">
        <v>1</v>
      </c>
      <c r="DC46" s="3">
        <v>2</v>
      </c>
      <c r="DD46" s="3">
        <v>3</v>
      </c>
      <c r="DE46" s="3">
        <v>4</v>
      </c>
      <c r="DF46" s="3">
        <v>5</v>
      </c>
      <c r="DG46" s="3">
        <v>6</v>
      </c>
      <c r="DH46" s="3">
        <v>7</v>
      </c>
      <c r="DI46" s="3">
        <v>8</v>
      </c>
      <c r="DJ46" s="3">
        <v>9</v>
      </c>
      <c r="DK46" s="3">
        <v>10</v>
      </c>
      <c r="DL46" s="3">
        <v>11</v>
      </c>
      <c r="DM46" s="3">
        <v>12</v>
      </c>
      <c r="DN46" s="3">
        <v>13</v>
      </c>
      <c r="DO46" s="3">
        <v>14</v>
      </c>
      <c r="DP46" s="3">
        <v>15</v>
      </c>
      <c r="DQ46" s="3">
        <v>16</v>
      </c>
      <c r="DR46" s="3">
        <v>17</v>
      </c>
      <c r="DS46" s="3">
        <v>18</v>
      </c>
      <c r="DT46" s="3">
        <v>19</v>
      </c>
      <c r="DU46" s="3">
        <v>20</v>
      </c>
      <c r="DV46" s="3">
        <v>21</v>
      </c>
      <c r="DW46" s="3">
        <v>22</v>
      </c>
      <c r="DX46" s="3">
        <v>23</v>
      </c>
      <c r="DY46" s="3">
        <v>24</v>
      </c>
      <c r="DZ46" s="3">
        <v>25</v>
      </c>
      <c r="EA46" s="3">
        <v>26</v>
      </c>
      <c r="EB46" s="3">
        <v>27</v>
      </c>
      <c r="EC46" s="3">
        <v>28</v>
      </c>
      <c r="ED46" s="3">
        <v>29</v>
      </c>
      <c r="EE46" s="3">
        <v>30</v>
      </c>
      <c r="EF46" s="3">
        <v>31</v>
      </c>
    </row>
    <row r="47" spans="1:136" ht="17.25" customHeight="1">
      <c r="A47" s="140" t="s">
        <v>1</v>
      </c>
      <c r="B47" s="141"/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>
        <v>0</v>
      </c>
      <c r="AA47" s="141">
        <v>0</v>
      </c>
      <c r="AB47" s="141">
        <v>2828</v>
      </c>
      <c r="AC47" s="141">
        <v>23161</v>
      </c>
      <c r="AD47" s="141">
        <v>35331</v>
      </c>
      <c r="AE47" s="141">
        <v>4711</v>
      </c>
      <c r="AF47" s="141">
        <v>0</v>
      </c>
      <c r="AG47" s="141">
        <v>0</v>
      </c>
      <c r="AH47" s="141">
        <v>14624</v>
      </c>
      <c r="AI47" s="141">
        <v>7486</v>
      </c>
      <c r="AJ47" s="141">
        <v>6</v>
      </c>
      <c r="AK47" s="141">
        <v>0</v>
      </c>
      <c r="AL47" s="141">
        <v>0</v>
      </c>
      <c r="AM47" s="141">
        <v>0</v>
      </c>
      <c r="AN47" s="141">
        <v>0</v>
      </c>
      <c r="AO47" s="141">
        <v>0</v>
      </c>
      <c r="AP47" s="141">
        <v>0</v>
      </c>
      <c r="AQ47" s="141">
        <v>26200</v>
      </c>
      <c r="AR47" s="141">
        <v>37539</v>
      </c>
      <c r="AS47" s="141">
        <v>47026</v>
      </c>
      <c r="AT47" s="141">
        <v>84266</v>
      </c>
      <c r="AU47" s="141">
        <v>289</v>
      </c>
      <c r="AV47" s="141">
        <v>0</v>
      </c>
      <c r="AW47" s="141">
        <v>35331</v>
      </c>
      <c r="AX47" s="141">
        <v>77908</v>
      </c>
      <c r="AY47" s="185">
        <v>146442</v>
      </c>
      <c r="AZ47" s="185">
        <v>116372</v>
      </c>
      <c r="BA47" s="185">
        <v>122193</v>
      </c>
      <c r="BB47" s="185">
        <v>162967</v>
      </c>
      <c r="BC47" s="185">
        <v>165584</v>
      </c>
      <c r="BD47" s="185">
        <v>142984</v>
      </c>
      <c r="BE47" s="187">
        <v>87730</v>
      </c>
      <c r="BF47" s="185">
        <v>36947</v>
      </c>
      <c r="BG47" s="141">
        <v>94620</v>
      </c>
      <c r="BH47" s="185">
        <v>173450</v>
      </c>
      <c r="BI47" s="185">
        <v>90173</v>
      </c>
      <c r="BJ47" s="185">
        <v>69575</v>
      </c>
      <c r="BK47" s="240">
        <v>61215</v>
      </c>
      <c r="BL47" s="185">
        <v>139864</v>
      </c>
      <c r="BM47" s="185">
        <v>112473</v>
      </c>
      <c r="BN47" s="185">
        <v>50363</v>
      </c>
      <c r="BO47" s="185">
        <v>138552</v>
      </c>
      <c r="BP47" s="185">
        <v>20247</v>
      </c>
      <c r="BQ47" s="185">
        <v>0</v>
      </c>
      <c r="BR47" s="185">
        <v>0</v>
      </c>
      <c r="BS47" s="185">
        <v>307</v>
      </c>
      <c r="BT47" s="185">
        <v>0</v>
      </c>
      <c r="BU47" s="185">
        <v>0</v>
      </c>
      <c r="BV47" s="185">
        <v>0</v>
      </c>
      <c r="BW47" s="185">
        <v>0</v>
      </c>
      <c r="BX47" s="185">
        <v>0</v>
      </c>
      <c r="BY47" s="185">
        <v>0</v>
      </c>
      <c r="BZ47" s="185">
        <v>0</v>
      </c>
      <c r="CA47" s="185">
        <v>0</v>
      </c>
      <c r="CB47" s="185">
        <v>0</v>
      </c>
      <c r="CC47" s="185">
        <v>0</v>
      </c>
      <c r="CD47" s="185">
        <v>0</v>
      </c>
      <c r="CE47" s="185">
        <v>0</v>
      </c>
      <c r="CF47" s="185">
        <v>0</v>
      </c>
      <c r="CG47" s="185">
        <v>2131</v>
      </c>
      <c r="CH47" s="185">
        <v>0</v>
      </c>
      <c r="CI47" s="185">
        <v>0</v>
      </c>
      <c r="CJ47" s="185">
        <v>0</v>
      </c>
      <c r="CK47" s="185">
        <v>0</v>
      </c>
      <c r="CL47" s="185">
        <v>0</v>
      </c>
      <c r="CM47" s="185">
        <v>0</v>
      </c>
      <c r="CN47" s="185">
        <v>0</v>
      </c>
      <c r="CO47" s="185">
        <v>14023</v>
      </c>
      <c r="CP47" s="185">
        <v>6786</v>
      </c>
      <c r="CQ47" s="185">
        <v>1791</v>
      </c>
      <c r="CR47" s="185">
        <v>639</v>
      </c>
      <c r="CS47" s="185">
        <v>0</v>
      </c>
      <c r="CT47" s="185">
        <v>0</v>
      </c>
      <c r="CU47" s="185">
        <v>0</v>
      </c>
      <c r="CV47" s="185">
        <v>0</v>
      </c>
      <c r="CW47" s="185">
        <v>0</v>
      </c>
      <c r="CX47" s="185">
        <v>0</v>
      </c>
      <c r="CY47" s="185">
        <v>0</v>
      </c>
      <c r="CZ47" s="185">
        <v>0</v>
      </c>
      <c r="DA47" s="142">
        <f>SUM(DB47:EF47)</f>
        <v>0</v>
      </c>
      <c r="DB47" s="142">
        <f>HRR!F13</f>
        <v>0</v>
      </c>
      <c r="DC47" s="142">
        <f>HRR!G13</f>
        <v>0</v>
      </c>
      <c r="DD47" s="142">
        <f>HRR!H13</f>
        <v>0</v>
      </c>
      <c r="DE47" s="142">
        <f>HRR!I13</f>
        <v>0</v>
      </c>
      <c r="DF47" s="142">
        <f>HRR!J13</f>
        <v>0</v>
      </c>
      <c r="DG47" s="142">
        <f>HRR!K13</f>
        <v>0</v>
      </c>
      <c r="DH47" s="142">
        <f>HRR!L13</f>
        <v>0</v>
      </c>
      <c r="DI47" s="142">
        <f>HRR!M13</f>
        <v>0</v>
      </c>
      <c r="DJ47" s="142">
        <f>HRR!N13</f>
        <v>0</v>
      </c>
      <c r="DK47" s="142">
        <f>HRR!O13</f>
        <v>0</v>
      </c>
      <c r="DL47" s="142">
        <f>HRR!P13</f>
        <v>0</v>
      </c>
      <c r="DM47" s="142">
        <f>HRR!Q13</f>
        <v>0</v>
      </c>
      <c r="DN47" s="142">
        <f>HRR!R13</f>
        <v>0</v>
      </c>
      <c r="DO47" s="142">
        <f>HRR!S13</f>
        <v>0</v>
      </c>
      <c r="DP47" s="142">
        <f>HRR!T13</f>
        <v>0</v>
      </c>
      <c r="DQ47" s="142">
        <f>HRR!U13</f>
        <v>0</v>
      </c>
      <c r="DR47" s="142">
        <f>HRR!V13</f>
        <v>0</v>
      </c>
      <c r="DS47" s="142">
        <f>HRR!W13</f>
        <v>0</v>
      </c>
      <c r="DT47" s="142">
        <f>HRR!X13</f>
        <v>0</v>
      </c>
      <c r="DU47" s="142">
        <f>HRR!Y13</f>
        <v>0</v>
      </c>
      <c r="DV47" s="142">
        <f>HRR!Z13</f>
        <v>0</v>
      </c>
      <c r="DW47" s="142">
        <f>HRR!AA13</f>
        <v>0</v>
      </c>
      <c r="DX47" s="142">
        <f>HRR!AB13</f>
        <v>0</v>
      </c>
      <c r="DY47" s="142">
        <f>HRR!AC13</f>
        <v>0</v>
      </c>
      <c r="DZ47" s="142">
        <f>HRR!AD13</f>
        <v>0</v>
      </c>
      <c r="EA47" s="142">
        <f>HRR!AE13</f>
        <v>0</v>
      </c>
      <c r="EB47" s="142">
        <f>HRR!AF13</f>
        <v>0</v>
      </c>
      <c r="EC47" s="142">
        <f>HRR!AG13</f>
        <v>0</v>
      </c>
      <c r="ED47" s="142">
        <f>HRR!AH13</f>
        <v>0</v>
      </c>
      <c r="EE47" s="142">
        <f>HRR!AI13</f>
        <v>0</v>
      </c>
      <c r="EF47" s="142">
        <f>HRR!AJ13</f>
        <v>0</v>
      </c>
    </row>
    <row r="48" spans="1:136" ht="17.25" customHeight="1">
      <c r="A48" s="140" t="s">
        <v>2</v>
      </c>
      <c r="B48" s="141">
        <f>B47-B49</f>
        <v>0</v>
      </c>
      <c r="C48" s="141">
        <f t="shared" ref="C48:AW48" si="14">C47-C49</f>
        <v>0</v>
      </c>
      <c r="D48" s="141">
        <f t="shared" si="14"/>
        <v>0</v>
      </c>
      <c r="E48" s="141">
        <f t="shared" si="14"/>
        <v>0</v>
      </c>
      <c r="F48" s="141">
        <f t="shared" si="14"/>
        <v>0</v>
      </c>
      <c r="G48" s="141">
        <f t="shared" si="14"/>
        <v>0</v>
      </c>
      <c r="H48" s="141">
        <f t="shared" si="14"/>
        <v>0</v>
      </c>
      <c r="I48" s="141">
        <f t="shared" si="14"/>
        <v>0</v>
      </c>
      <c r="J48" s="141">
        <f t="shared" si="14"/>
        <v>0</v>
      </c>
      <c r="K48" s="141">
        <f t="shared" si="14"/>
        <v>0</v>
      </c>
      <c r="L48" s="141">
        <f t="shared" si="14"/>
        <v>0</v>
      </c>
      <c r="M48" s="141">
        <f t="shared" si="14"/>
        <v>0</v>
      </c>
      <c r="N48" s="141">
        <f t="shared" si="14"/>
        <v>0</v>
      </c>
      <c r="O48" s="141">
        <f t="shared" si="14"/>
        <v>0</v>
      </c>
      <c r="P48" s="141">
        <f t="shared" si="14"/>
        <v>0</v>
      </c>
      <c r="Q48" s="141">
        <f t="shared" si="14"/>
        <v>0</v>
      </c>
      <c r="R48" s="141">
        <f t="shared" si="14"/>
        <v>0</v>
      </c>
      <c r="S48" s="141">
        <f t="shared" si="14"/>
        <v>0</v>
      </c>
      <c r="T48" s="141">
        <f t="shared" si="14"/>
        <v>0</v>
      </c>
      <c r="U48" s="141">
        <f t="shared" si="14"/>
        <v>0</v>
      </c>
      <c r="V48" s="141">
        <f t="shared" si="14"/>
        <v>0</v>
      </c>
      <c r="W48" s="141">
        <f t="shared" si="14"/>
        <v>0</v>
      </c>
      <c r="X48" s="141">
        <f t="shared" si="14"/>
        <v>0</v>
      </c>
      <c r="Y48" s="141">
        <f t="shared" si="14"/>
        <v>0</v>
      </c>
      <c r="Z48" s="141">
        <f t="shared" si="14"/>
        <v>0</v>
      </c>
      <c r="AA48" s="141">
        <f t="shared" si="14"/>
        <v>0</v>
      </c>
      <c r="AB48" s="141">
        <f t="shared" si="14"/>
        <v>2812</v>
      </c>
      <c r="AC48" s="141">
        <f t="shared" si="14"/>
        <v>22999</v>
      </c>
      <c r="AD48" s="141">
        <f t="shared" si="14"/>
        <v>35308</v>
      </c>
      <c r="AE48" s="141">
        <f t="shared" si="14"/>
        <v>4700</v>
      </c>
      <c r="AF48" s="141">
        <f t="shared" si="14"/>
        <v>0</v>
      </c>
      <c r="AG48" s="141">
        <f t="shared" si="14"/>
        <v>0</v>
      </c>
      <c r="AH48" s="141">
        <f t="shared" si="14"/>
        <v>14582</v>
      </c>
      <c r="AI48" s="141">
        <f t="shared" si="14"/>
        <v>7480</v>
      </c>
      <c r="AJ48" s="141">
        <f t="shared" si="14"/>
        <v>6</v>
      </c>
      <c r="AK48" s="141">
        <f t="shared" si="14"/>
        <v>0</v>
      </c>
      <c r="AL48" s="141">
        <f t="shared" si="14"/>
        <v>0</v>
      </c>
      <c r="AM48" s="141">
        <f t="shared" si="14"/>
        <v>0</v>
      </c>
      <c r="AN48" s="141">
        <f t="shared" si="14"/>
        <v>0</v>
      </c>
      <c r="AO48" s="141">
        <f t="shared" si="14"/>
        <v>0</v>
      </c>
      <c r="AP48" s="141">
        <f t="shared" si="14"/>
        <v>0</v>
      </c>
      <c r="AQ48" s="141">
        <f t="shared" si="14"/>
        <v>26110</v>
      </c>
      <c r="AR48" s="141">
        <f t="shared" si="14"/>
        <v>37409</v>
      </c>
      <c r="AS48" s="141">
        <f t="shared" si="14"/>
        <v>46935</v>
      </c>
      <c r="AT48" s="141">
        <f t="shared" si="14"/>
        <v>84093</v>
      </c>
      <c r="AU48" s="141">
        <f t="shared" si="14"/>
        <v>289</v>
      </c>
      <c r="AV48" s="141">
        <f t="shared" si="14"/>
        <v>0</v>
      </c>
      <c r="AW48" s="141">
        <f t="shared" si="14"/>
        <v>35308</v>
      </c>
      <c r="AX48" s="141">
        <f>AX47-AX49</f>
        <v>77853</v>
      </c>
      <c r="AY48" s="185">
        <f>AY47-AY49</f>
        <v>146323</v>
      </c>
      <c r="AZ48" s="185">
        <v>116237</v>
      </c>
      <c r="BA48" s="185">
        <f t="shared" ref="BA48:DB48" si="15">BA47-BA49</f>
        <v>122144</v>
      </c>
      <c r="BB48" s="185">
        <f t="shared" si="15"/>
        <v>162779</v>
      </c>
      <c r="BC48" s="185">
        <f t="shared" si="15"/>
        <v>165429</v>
      </c>
      <c r="BD48" s="185">
        <f t="shared" si="15"/>
        <v>142909</v>
      </c>
      <c r="BE48" s="187">
        <f t="shared" ref="BE48:BN48" si="16">BE47-BE49</f>
        <v>87685</v>
      </c>
      <c r="BF48" s="185">
        <f t="shared" si="16"/>
        <v>36919</v>
      </c>
      <c r="BG48" s="141">
        <f t="shared" si="16"/>
        <v>94566</v>
      </c>
      <c r="BH48" s="185">
        <f t="shared" si="16"/>
        <v>173390</v>
      </c>
      <c r="BI48" s="185">
        <f t="shared" si="16"/>
        <v>90156</v>
      </c>
      <c r="BJ48" s="185">
        <f t="shared" si="16"/>
        <v>69550</v>
      </c>
      <c r="BK48" s="240">
        <f t="shared" si="16"/>
        <v>61210</v>
      </c>
      <c r="BL48" s="185">
        <f t="shared" si="16"/>
        <v>139840</v>
      </c>
      <c r="BM48" s="185">
        <f t="shared" si="16"/>
        <v>112449</v>
      </c>
      <c r="BN48" s="185">
        <f t="shared" si="16"/>
        <v>50309</v>
      </c>
      <c r="BO48" s="185">
        <v>138448</v>
      </c>
      <c r="BP48" s="185">
        <v>20227</v>
      </c>
      <c r="BQ48" s="185">
        <v>0</v>
      </c>
      <c r="BR48" s="185">
        <v>0</v>
      </c>
      <c r="BS48" s="185">
        <v>305</v>
      </c>
      <c r="BT48" s="185">
        <v>0</v>
      </c>
      <c r="BU48" s="185">
        <v>0</v>
      </c>
      <c r="BV48" s="185">
        <v>0</v>
      </c>
      <c r="BW48" s="185">
        <v>0</v>
      </c>
      <c r="BX48" s="185">
        <v>0</v>
      </c>
      <c r="BY48" s="185">
        <v>0</v>
      </c>
      <c r="BZ48" s="185">
        <v>0</v>
      </c>
      <c r="CA48" s="185">
        <v>0</v>
      </c>
      <c r="CB48" s="185">
        <v>0</v>
      </c>
      <c r="CC48" s="185">
        <v>0</v>
      </c>
      <c r="CD48" s="185">
        <v>0</v>
      </c>
      <c r="CE48" s="185">
        <v>0</v>
      </c>
      <c r="CF48" s="185">
        <v>0</v>
      </c>
      <c r="CG48" s="185">
        <v>2131</v>
      </c>
      <c r="CH48" s="185">
        <v>0</v>
      </c>
      <c r="CI48" s="185">
        <v>0</v>
      </c>
      <c r="CJ48" s="185">
        <v>0</v>
      </c>
      <c r="CK48" s="185">
        <v>0</v>
      </c>
      <c r="CL48" s="185">
        <v>0</v>
      </c>
      <c r="CM48" s="185">
        <v>0</v>
      </c>
      <c r="CN48" s="185">
        <v>0</v>
      </c>
      <c r="CO48" s="185">
        <v>13998</v>
      </c>
      <c r="CP48" s="185">
        <v>6751</v>
      </c>
      <c r="CQ48" s="185">
        <v>1791</v>
      </c>
      <c r="CR48" s="185">
        <v>638</v>
      </c>
      <c r="CS48" s="185">
        <v>0</v>
      </c>
      <c r="CT48" s="185">
        <v>0</v>
      </c>
      <c r="CU48" s="185">
        <v>0</v>
      </c>
      <c r="CV48" s="185">
        <v>0</v>
      </c>
      <c r="CW48" s="185">
        <v>0</v>
      </c>
      <c r="CX48" s="185">
        <v>0</v>
      </c>
      <c r="CY48" s="185">
        <v>0</v>
      </c>
      <c r="CZ48" s="185">
        <v>0</v>
      </c>
      <c r="DA48" s="142">
        <f t="shared" si="15"/>
        <v>0</v>
      </c>
      <c r="DB48" s="142">
        <f t="shared" si="15"/>
        <v>0</v>
      </c>
      <c r="DC48" s="142">
        <f t="shared" ref="DC48:EF48" si="17">DC47-DC49</f>
        <v>0</v>
      </c>
      <c r="DD48" s="142">
        <f t="shared" si="17"/>
        <v>0</v>
      </c>
      <c r="DE48" s="142">
        <f t="shared" si="17"/>
        <v>0</v>
      </c>
      <c r="DF48" s="142">
        <f t="shared" si="17"/>
        <v>0</v>
      </c>
      <c r="DG48" s="142">
        <f t="shared" si="17"/>
        <v>0</v>
      </c>
      <c r="DH48" s="142">
        <f>DH47-DH49</f>
        <v>0</v>
      </c>
      <c r="DI48" s="142">
        <f t="shared" si="17"/>
        <v>0</v>
      </c>
      <c r="DJ48" s="142">
        <f t="shared" si="17"/>
        <v>0</v>
      </c>
      <c r="DK48" s="142">
        <f t="shared" si="17"/>
        <v>0</v>
      </c>
      <c r="DL48" s="142">
        <f t="shared" si="17"/>
        <v>0</v>
      </c>
      <c r="DM48" s="142">
        <f t="shared" si="17"/>
        <v>0</v>
      </c>
      <c r="DN48" s="142">
        <f t="shared" si="17"/>
        <v>0</v>
      </c>
      <c r="DO48" s="142">
        <f t="shared" si="17"/>
        <v>0</v>
      </c>
      <c r="DP48" s="142">
        <f t="shared" si="17"/>
        <v>0</v>
      </c>
      <c r="DQ48" s="142">
        <f t="shared" si="17"/>
        <v>0</v>
      </c>
      <c r="DR48" s="142">
        <f t="shared" si="17"/>
        <v>0</v>
      </c>
      <c r="DS48" s="142">
        <f t="shared" si="17"/>
        <v>0</v>
      </c>
      <c r="DT48" s="142">
        <f t="shared" si="17"/>
        <v>0</v>
      </c>
      <c r="DU48" s="142">
        <f t="shared" si="17"/>
        <v>0</v>
      </c>
      <c r="DV48" s="142">
        <f t="shared" si="17"/>
        <v>0</v>
      </c>
      <c r="DW48" s="142">
        <f t="shared" si="17"/>
        <v>0</v>
      </c>
      <c r="DX48" s="142">
        <f t="shared" si="17"/>
        <v>0</v>
      </c>
      <c r="DY48" s="142">
        <f t="shared" si="17"/>
        <v>0</v>
      </c>
      <c r="DZ48" s="142">
        <f t="shared" si="17"/>
        <v>0</v>
      </c>
      <c r="EA48" s="142">
        <f t="shared" si="17"/>
        <v>0</v>
      </c>
      <c r="EB48" s="142">
        <f t="shared" si="17"/>
        <v>0</v>
      </c>
      <c r="EC48" s="142">
        <f t="shared" si="17"/>
        <v>0</v>
      </c>
      <c r="ED48" s="142">
        <f t="shared" si="17"/>
        <v>0</v>
      </c>
      <c r="EE48" s="142">
        <f t="shared" si="17"/>
        <v>0</v>
      </c>
      <c r="EF48" s="142">
        <f t="shared" si="17"/>
        <v>0</v>
      </c>
    </row>
    <row r="49" spans="1:148" ht="17.25" customHeight="1">
      <c r="A49" s="140" t="s">
        <v>3</v>
      </c>
      <c r="B49" s="141">
        <f>SUM(B52:B55)</f>
        <v>0</v>
      </c>
      <c r="C49" s="141">
        <f t="shared" ref="C49:AW49" si="18">SUM(C52:C55)</f>
        <v>0</v>
      </c>
      <c r="D49" s="141">
        <f t="shared" si="18"/>
        <v>0</v>
      </c>
      <c r="E49" s="141">
        <f t="shared" si="18"/>
        <v>0</v>
      </c>
      <c r="F49" s="141">
        <f t="shared" si="18"/>
        <v>0</v>
      </c>
      <c r="G49" s="141">
        <f t="shared" si="18"/>
        <v>0</v>
      </c>
      <c r="H49" s="141">
        <f t="shared" si="18"/>
        <v>0</v>
      </c>
      <c r="I49" s="141">
        <f t="shared" si="18"/>
        <v>0</v>
      </c>
      <c r="J49" s="141">
        <f t="shared" si="18"/>
        <v>0</v>
      </c>
      <c r="K49" s="141">
        <f t="shared" si="18"/>
        <v>0</v>
      </c>
      <c r="L49" s="141">
        <f t="shared" si="18"/>
        <v>0</v>
      </c>
      <c r="M49" s="141">
        <f t="shared" si="18"/>
        <v>0</v>
      </c>
      <c r="N49" s="141">
        <f t="shared" si="18"/>
        <v>0</v>
      </c>
      <c r="O49" s="141">
        <f t="shared" si="18"/>
        <v>0</v>
      </c>
      <c r="P49" s="141">
        <f t="shared" si="18"/>
        <v>0</v>
      </c>
      <c r="Q49" s="141">
        <f t="shared" si="18"/>
        <v>0</v>
      </c>
      <c r="R49" s="141">
        <f t="shared" si="18"/>
        <v>0</v>
      </c>
      <c r="S49" s="141">
        <f t="shared" si="18"/>
        <v>0</v>
      </c>
      <c r="T49" s="141">
        <f t="shared" si="18"/>
        <v>0</v>
      </c>
      <c r="U49" s="141">
        <f t="shared" si="18"/>
        <v>0</v>
      </c>
      <c r="V49" s="141">
        <f t="shared" si="18"/>
        <v>0</v>
      </c>
      <c r="W49" s="141">
        <f t="shared" si="18"/>
        <v>0</v>
      </c>
      <c r="X49" s="141">
        <f t="shared" si="18"/>
        <v>0</v>
      </c>
      <c r="Y49" s="141">
        <f t="shared" si="18"/>
        <v>0</v>
      </c>
      <c r="Z49" s="141">
        <f t="shared" si="18"/>
        <v>0</v>
      </c>
      <c r="AA49" s="141">
        <f t="shared" si="18"/>
        <v>0</v>
      </c>
      <c r="AB49" s="141">
        <f t="shared" si="18"/>
        <v>16</v>
      </c>
      <c r="AC49" s="141">
        <f t="shared" si="18"/>
        <v>162</v>
      </c>
      <c r="AD49" s="141">
        <f t="shared" si="18"/>
        <v>23</v>
      </c>
      <c r="AE49" s="141">
        <f t="shared" si="18"/>
        <v>11</v>
      </c>
      <c r="AF49" s="141">
        <f t="shared" si="18"/>
        <v>0</v>
      </c>
      <c r="AG49" s="141">
        <f t="shared" si="18"/>
        <v>0</v>
      </c>
      <c r="AH49" s="141">
        <f t="shared" si="18"/>
        <v>42</v>
      </c>
      <c r="AI49" s="141">
        <f t="shared" si="18"/>
        <v>6</v>
      </c>
      <c r="AJ49" s="141">
        <f t="shared" si="18"/>
        <v>0</v>
      </c>
      <c r="AK49" s="141">
        <f t="shared" si="18"/>
        <v>0</v>
      </c>
      <c r="AL49" s="141">
        <f t="shared" si="18"/>
        <v>0</v>
      </c>
      <c r="AM49" s="141">
        <f t="shared" si="18"/>
        <v>0</v>
      </c>
      <c r="AN49" s="141">
        <f t="shared" si="18"/>
        <v>0</v>
      </c>
      <c r="AO49" s="141">
        <f t="shared" si="18"/>
        <v>0</v>
      </c>
      <c r="AP49" s="141">
        <f t="shared" si="18"/>
        <v>0</v>
      </c>
      <c r="AQ49" s="141">
        <f t="shared" si="18"/>
        <v>90</v>
      </c>
      <c r="AR49" s="141">
        <f t="shared" si="18"/>
        <v>130</v>
      </c>
      <c r="AS49" s="141">
        <f t="shared" si="18"/>
        <v>91</v>
      </c>
      <c r="AT49" s="141">
        <f t="shared" si="18"/>
        <v>173</v>
      </c>
      <c r="AU49" s="141">
        <f t="shared" si="18"/>
        <v>0</v>
      </c>
      <c r="AV49" s="141">
        <f t="shared" si="18"/>
        <v>0</v>
      </c>
      <c r="AW49" s="141">
        <f t="shared" si="18"/>
        <v>23</v>
      </c>
      <c r="AX49" s="141">
        <f>SUM(AX52:AX55)</f>
        <v>55</v>
      </c>
      <c r="AY49" s="185">
        <f>SUM(AY52:AY55)</f>
        <v>119</v>
      </c>
      <c r="AZ49" s="185">
        <v>135</v>
      </c>
      <c r="BA49" s="185">
        <f t="shared" ref="BA49:DB49" si="19">SUM(BA52:BA55)</f>
        <v>49</v>
      </c>
      <c r="BB49" s="185">
        <f t="shared" si="19"/>
        <v>188</v>
      </c>
      <c r="BC49" s="185">
        <f t="shared" si="19"/>
        <v>155</v>
      </c>
      <c r="BD49" s="185">
        <f t="shared" si="19"/>
        <v>75</v>
      </c>
      <c r="BE49" s="187">
        <f t="shared" ref="BE49:BM49" si="20">SUM(BE52:BE55)</f>
        <v>45</v>
      </c>
      <c r="BF49" s="185">
        <f t="shared" si="20"/>
        <v>28</v>
      </c>
      <c r="BG49" s="141">
        <f t="shared" si="20"/>
        <v>54</v>
      </c>
      <c r="BH49" s="185">
        <f t="shared" si="20"/>
        <v>60</v>
      </c>
      <c r="BI49" s="185">
        <f t="shared" si="20"/>
        <v>17</v>
      </c>
      <c r="BJ49" s="185">
        <f t="shared" si="20"/>
        <v>25</v>
      </c>
      <c r="BK49" s="240">
        <f t="shared" si="20"/>
        <v>5</v>
      </c>
      <c r="BL49" s="185">
        <f t="shared" si="20"/>
        <v>24</v>
      </c>
      <c r="BM49" s="185">
        <f t="shared" si="20"/>
        <v>24</v>
      </c>
      <c r="BN49" s="185">
        <f>SUM(BN52:BN55)</f>
        <v>54</v>
      </c>
      <c r="BO49" s="185">
        <f>SUM(BO52:BO55)</f>
        <v>104</v>
      </c>
      <c r="BP49" s="185">
        <v>20</v>
      </c>
      <c r="BQ49" s="185">
        <v>0</v>
      </c>
      <c r="BR49" s="185">
        <v>0</v>
      </c>
      <c r="BS49" s="185">
        <v>2</v>
      </c>
      <c r="BT49" s="185">
        <v>0</v>
      </c>
      <c r="BU49" s="185">
        <v>0</v>
      </c>
      <c r="BV49" s="185">
        <v>0</v>
      </c>
      <c r="BW49" s="185">
        <v>0</v>
      </c>
      <c r="BX49" s="185">
        <v>0</v>
      </c>
      <c r="BY49" s="185">
        <v>0</v>
      </c>
      <c r="BZ49" s="185">
        <v>0</v>
      </c>
      <c r="CA49" s="185">
        <v>0</v>
      </c>
      <c r="CB49" s="185">
        <v>0</v>
      </c>
      <c r="CC49" s="185">
        <v>0</v>
      </c>
      <c r="CD49" s="185">
        <v>0</v>
      </c>
      <c r="CE49" s="185">
        <v>0</v>
      </c>
      <c r="CF49" s="185">
        <v>0</v>
      </c>
      <c r="CG49" s="185">
        <v>0</v>
      </c>
      <c r="CH49" s="185">
        <v>0</v>
      </c>
      <c r="CI49" s="185">
        <v>0</v>
      </c>
      <c r="CJ49" s="185">
        <v>0</v>
      </c>
      <c r="CK49" s="185">
        <v>0</v>
      </c>
      <c r="CL49" s="185">
        <v>0</v>
      </c>
      <c r="CM49" s="185">
        <v>0</v>
      </c>
      <c r="CN49" s="185">
        <v>0</v>
      </c>
      <c r="CO49" s="185">
        <v>25</v>
      </c>
      <c r="CP49" s="185">
        <v>35</v>
      </c>
      <c r="CQ49" s="185">
        <v>0</v>
      </c>
      <c r="CR49" s="185">
        <v>1</v>
      </c>
      <c r="CS49" s="185">
        <v>0</v>
      </c>
      <c r="CT49" s="185">
        <v>0</v>
      </c>
      <c r="CU49" s="185">
        <v>0</v>
      </c>
      <c r="CV49" s="185">
        <v>0</v>
      </c>
      <c r="CW49" s="185">
        <v>0</v>
      </c>
      <c r="CX49" s="185">
        <v>0</v>
      </c>
      <c r="CY49" s="185">
        <v>0</v>
      </c>
      <c r="CZ49" s="185">
        <v>0</v>
      </c>
      <c r="DA49" s="142">
        <f t="shared" si="19"/>
        <v>0</v>
      </c>
      <c r="DB49" s="142">
        <f t="shared" si="19"/>
        <v>0</v>
      </c>
      <c r="DC49" s="142">
        <f t="shared" ref="DC49:EF49" si="21">SUM(DC52:DC55)</f>
        <v>0</v>
      </c>
      <c r="DD49" s="142">
        <f t="shared" si="21"/>
        <v>0</v>
      </c>
      <c r="DE49" s="142">
        <f>SUM(DE52:DE55)</f>
        <v>0</v>
      </c>
      <c r="DF49" s="142">
        <f t="shared" si="21"/>
        <v>0</v>
      </c>
      <c r="DG49" s="142">
        <f t="shared" si="21"/>
        <v>0</v>
      </c>
      <c r="DH49" s="142">
        <f t="shared" si="21"/>
        <v>0</v>
      </c>
      <c r="DI49" s="142">
        <f t="shared" si="21"/>
        <v>0</v>
      </c>
      <c r="DJ49" s="142">
        <f t="shared" si="21"/>
        <v>0</v>
      </c>
      <c r="DK49" s="142">
        <f t="shared" si="21"/>
        <v>0</v>
      </c>
      <c r="DL49" s="142">
        <f t="shared" si="21"/>
        <v>0</v>
      </c>
      <c r="DM49" s="142">
        <f t="shared" si="21"/>
        <v>0</v>
      </c>
      <c r="DN49" s="142">
        <f t="shared" si="21"/>
        <v>0</v>
      </c>
      <c r="DO49" s="142">
        <f t="shared" si="21"/>
        <v>0</v>
      </c>
      <c r="DP49" s="142">
        <f t="shared" si="21"/>
        <v>0</v>
      </c>
      <c r="DQ49" s="142">
        <f t="shared" si="21"/>
        <v>0</v>
      </c>
      <c r="DR49" s="142">
        <f t="shared" si="21"/>
        <v>0</v>
      </c>
      <c r="DS49" s="142">
        <f t="shared" si="21"/>
        <v>0</v>
      </c>
      <c r="DT49" s="142">
        <f t="shared" si="21"/>
        <v>0</v>
      </c>
      <c r="DU49" s="142">
        <f t="shared" si="21"/>
        <v>0</v>
      </c>
      <c r="DV49" s="142">
        <f t="shared" si="21"/>
        <v>0</v>
      </c>
      <c r="DW49" s="142">
        <f t="shared" si="21"/>
        <v>0</v>
      </c>
      <c r="DX49" s="142">
        <f t="shared" si="21"/>
        <v>0</v>
      </c>
      <c r="DY49" s="142">
        <f t="shared" si="21"/>
        <v>0</v>
      </c>
      <c r="DZ49" s="142">
        <f t="shared" si="21"/>
        <v>0</v>
      </c>
      <c r="EA49" s="142">
        <f t="shared" si="21"/>
        <v>0</v>
      </c>
      <c r="EB49" s="142">
        <f t="shared" si="21"/>
        <v>0</v>
      </c>
      <c r="EC49" s="142">
        <f t="shared" si="21"/>
        <v>0</v>
      </c>
      <c r="ED49" s="142">
        <f t="shared" si="21"/>
        <v>0</v>
      </c>
      <c r="EE49" s="142">
        <f t="shared" si="21"/>
        <v>0</v>
      </c>
      <c r="EF49" s="142">
        <f t="shared" si="21"/>
        <v>0</v>
      </c>
    </row>
    <row r="50" spans="1:148" ht="17.25" customHeight="1">
      <c r="A50" s="140" t="s">
        <v>10</v>
      </c>
      <c r="B50" s="143" t="e">
        <f>B49/B47</f>
        <v>#DIV/0!</v>
      </c>
      <c r="C50" s="143" t="e">
        <f t="shared" ref="C50:AW50" si="22">C49/C47</f>
        <v>#DIV/0!</v>
      </c>
      <c r="D50" s="143" t="e">
        <f t="shared" si="22"/>
        <v>#DIV/0!</v>
      </c>
      <c r="E50" s="143" t="e">
        <f t="shared" si="22"/>
        <v>#DIV/0!</v>
      </c>
      <c r="F50" s="143" t="e">
        <f t="shared" si="22"/>
        <v>#DIV/0!</v>
      </c>
      <c r="G50" s="143" t="e">
        <f t="shared" si="22"/>
        <v>#DIV/0!</v>
      </c>
      <c r="H50" s="143" t="e">
        <f t="shared" si="22"/>
        <v>#DIV/0!</v>
      </c>
      <c r="I50" s="143" t="e">
        <f t="shared" si="22"/>
        <v>#DIV/0!</v>
      </c>
      <c r="J50" s="143" t="e">
        <f t="shared" si="22"/>
        <v>#DIV/0!</v>
      </c>
      <c r="K50" s="143" t="e">
        <f t="shared" si="22"/>
        <v>#DIV/0!</v>
      </c>
      <c r="L50" s="143" t="e">
        <f t="shared" si="22"/>
        <v>#DIV/0!</v>
      </c>
      <c r="M50" s="143" t="e">
        <f t="shared" si="22"/>
        <v>#DIV/0!</v>
      </c>
      <c r="N50" s="143" t="e">
        <f t="shared" si="22"/>
        <v>#DIV/0!</v>
      </c>
      <c r="O50" s="143" t="e">
        <f t="shared" si="22"/>
        <v>#DIV/0!</v>
      </c>
      <c r="P50" s="143" t="e">
        <f t="shared" si="22"/>
        <v>#DIV/0!</v>
      </c>
      <c r="Q50" s="143" t="e">
        <f t="shared" si="22"/>
        <v>#DIV/0!</v>
      </c>
      <c r="R50" s="143" t="e">
        <f t="shared" si="22"/>
        <v>#DIV/0!</v>
      </c>
      <c r="S50" s="143" t="e">
        <f t="shared" si="22"/>
        <v>#DIV/0!</v>
      </c>
      <c r="T50" s="143" t="e">
        <f t="shared" si="22"/>
        <v>#DIV/0!</v>
      </c>
      <c r="U50" s="143" t="e">
        <f t="shared" si="22"/>
        <v>#DIV/0!</v>
      </c>
      <c r="V50" s="143" t="e">
        <f t="shared" si="22"/>
        <v>#DIV/0!</v>
      </c>
      <c r="W50" s="143" t="e">
        <f t="shared" si="22"/>
        <v>#DIV/0!</v>
      </c>
      <c r="X50" s="143" t="e">
        <f t="shared" si="22"/>
        <v>#DIV/0!</v>
      </c>
      <c r="Y50" s="143" t="e">
        <f t="shared" si="22"/>
        <v>#DIV/0!</v>
      </c>
      <c r="Z50" s="143" t="e">
        <f t="shared" si="22"/>
        <v>#DIV/0!</v>
      </c>
      <c r="AA50" s="143" t="e">
        <f t="shared" si="22"/>
        <v>#DIV/0!</v>
      </c>
      <c r="AB50" s="143">
        <f t="shared" si="22"/>
        <v>5.6577086280056579E-3</v>
      </c>
      <c r="AC50" s="143">
        <f t="shared" si="22"/>
        <v>6.9945166443590515E-3</v>
      </c>
      <c r="AD50" s="143">
        <f t="shared" si="22"/>
        <v>6.5098638589340804E-4</v>
      </c>
      <c r="AE50" s="143">
        <f t="shared" si="22"/>
        <v>2.334960730205901E-3</v>
      </c>
      <c r="AF50" s="143" t="e">
        <f t="shared" si="22"/>
        <v>#DIV/0!</v>
      </c>
      <c r="AG50" s="143" t="e">
        <f t="shared" si="22"/>
        <v>#DIV/0!</v>
      </c>
      <c r="AH50" s="143">
        <f t="shared" si="22"/>
        <v>2.8719912472647702E-3</v>
      </c>
      <c r="AI50" s="143">
        <f t="shared" si="22"/>
        <v>8.0149612610205714E-4</v>
      </c>
      <c r="AJ50" s="143">
        <f t="shared" si="22"/>
        <v>0</v>
      </c>
      <c r="AK50" s="143" t="e">
        <f t="shared" si="22"/>
        <v>#DIV/0!</v>
      </c>
      <c r="AL50" s="143" t="e">
        <f t="shared" si="22"/>
        <v>#DIV/0!</v>
      </c>
      <c r="AM50" s="143" t="e">
        <f t="shared" si="22"/>
        <v>#DIV/0!</v>
      </c>
      <c r="AN50" s="143" t="e">
        <f t="shared" si="22"/>
        <v>#DIV/0!</v>
      </c>
      <c r="AO50" s="143" t="e">
        <f t="shared" si="22"/>
        <v>#DIV/0!</v>
      </c>
      <c r="AP50" s="143" t="e">
        <f t="shared" si="22"/>
        <v>#DIV/0!</v>
      </c>
      <c r="AQ50" s="143">
        <f t="shared" si="22"/>
        <v>3.4351145038167938E-3</v>
      </c>
      <c r="AR50" s="143">
        <f t="shared" si="22"/>
        <v>3.4630650789845229E-3</v>
      </c>
      <c r="AS50" s="143">
        <f t="shared" si="22"/>
        <v>1.9350997320631139E-3</v>
      </c>
      <c r="AT50" s="143">
        <f t="shared" si="22"/>
        <v>2.0530225713811029E-3</v>
      </c>
      <c r="AU50" s="143">
        <f t="shared" si="22"/>
        <v>0</v>
      </c>
      <c r="AV50" s="143" t="e">
        <f t="shared" si="22"/>
        <v>#DIV/0!</v>
      </c>
      <c r="AW50" s="143">
        <f t="shared" si="22"/>
        <v>6.5098638589340804E-4</v>
      </c>
      <c r="AX50" s="143">
        <f>AX49/AX47</f>
        <v>7.0596087693176564E-4</v>
      </c>
      <c r="AY50" s="186">
        <f>AY49/AY47</f>
        <v>8.1260840469264282E-4</v>
      </c>
      <c r="AZ50" s="186">
        <v>1.1600728697624858E-3</v>
      </c>
      <c r="BA50" s="186">
        <f t="shared" ref="BA50:DB50" si="23">BA49/BA47</f>
        <v>4.0100496755133273E-4</v>
      </c>
      <c r="BB50" s="186">
        <f t="shared" si="23"/>
        <v>1.1536077856253108E-3</v>
      </c>
      <c r="BC50" s="186">
        <f t="shared" si="23"/>
        <v>9.3608078075176342E-4</v>
      </c>
      <c r="BD50" s="186">
        <f t="shared" si="23"/>
        <v>5.2453421361830697E-4</v>
      </c>
      <c r="BE50" s="188">
        <f t="shared" ref="BE50:BR50" si="24">BE49/BE47</f>
        <v>5.1293742163456058E-4</v>
      </c>
      <c r="BF50" s="186">
        <f t="shared" si="24"/>
        <v>7.5784231466695536E-4</v>
      </c>
      <c r="BG50" s="143">
        <f t="shared" si="24"/>
        <v>5.7070386810399493E-4</v>
      </c>
      <c r="BH50" s="186">
        <f t="shared" si="24"/>
        <v>3.4592101470164313E-4</v>
      </c>
      <c r="BI50" s="186">
        <f t="shared" si="24"/>
        <v>1.8852649906291239E-4</v>
      </c>
      <c r="BJ50" s="186">
        <f t="shared" si="24"/>
        <v>3.5932446999640676E-4</v>
      </c>
      <c r="BK50" s="241">
        <f t="shared" si="24"/>
        <v>8.1679326962345831E-5</v>
      </c>
      <c r="BL50" s="186">
        <f t="shared" si="24"/>
        <v>1.715952639707144E-4</v>
      </c>
      <c r="BM50" s="186">
        <f t="shared" si="24"/>
        <v>2.1338454562428317E-4</v>
      </c>
      <c r="BN50" s="186">
        <f t="shared" si="24"/>
        <v>1.0722157139169629E-3</v>
      </c>
      <c r="BO50" s="186">
        <f t="shared" si="24"/>
        <v>7.506207055834632E-4</v>
      </c>
      <c r="BP50" s="186">
        <f t="shared" si="24"/>
        <v>9.8780066182644352E-4</v>
      </c>
      <c r="BQ50" s="186" t="e">
        <f t="shared" si="24"/>
        <v>#DIV/0!</v>
      </c>
      <c r="BR50" s="186" t="e">
        <f t="shared" si="24"/>
        <v>#DIV/0!</v>
      </c>
      <c r="BS50" s="186">
        <v>6.5146579804560263E-3</v>
      </c>
      <c r="BT50" s="186" t="e">
        <v>#DIV/0!</v>
      </c>
      <c r="BU50" s="186" t="e">
        <v>#DIV/0!</v>
      </c>
      <c r="BV50" s="186" t="e">
        <v>#DIV/0!</v>
      </c>
      <c r="BW50" s="186" t="e">
        <v>#DIV/0!</v>
      </c>
      <c r="BX50" s="186" t="e">
        <v>#DIV/0!</v>
      </c>
      <c r="BY50" s="186" t="e">
        <v>#DIV/0!</v>
      </c>
      <c r="BZ50" s="186" t="e">
        <v>#DIV/0!</v>
      </c>
      <c r="CA50" s="186" t="e">
        <v>#DIV/0!</v>
      </c>
      <c r="CB50" s="186" t="e">
        <v>#DIV/0!</v>
      </c>
      <c r="CC50" s="186" t="e">
        <v>#DIV/0!</v>
      </c>
      <c r="CD50" s="186" t="e">
        <v>#DIV/0!</v>
      </c>
      <c r="CE50" s="186" t="e">
        <v>#DIV/0!</v>
      </c>
      <c r="CF50" s="186" t="e">
        <v>#DIV/0!</v>
      </c>
      <c r="CG50" s="186">
        <v>0</v>
      </c>
      <c r="CH50" s="186" t="e">
        <v>#DIV/0!</v>
      </c>
      <c r="CI50" s="186" t="e">
        <v>#DIV/0!</v>
      </c>
      <c r="CJ50" s="186" t="e">
        <v>#DIV/0!</v>
      </c>
      <c r="CK50" s="186" t="e">
        <v>#DIV/0!</v>
      </c>
      <c r="CL50" s="186" t="e">
        <v>#DIV/0!</v>
      </c>
      <c r="CM50" s="186" t="e">
        <v>#DIV/0!</v>
      </c>
      <c r="CN50" s="186" t="e">
        <v>#DIV/0!</v>
      </c>
      <c r="CO50" s="186">
        <v>1.7827854239463737E-3</v>
      </c>
      <c r="CP50" s="186">
        <v>5.1576775714706749E-3</v>
      </c>
      <c r="CQ50" s="186">
        <v>0</v>
      </c>
      <c r="CR50" s="186">
        <v>1.5649452269170579E-3</v>
      </c>
      <c r="CS50" s="186" t="e">
        <v>#DIV/0!</v>
      </c>
      <c r="CT50" s="186" t="e">
        <v>#DIV/0!</v>
      </c>
      <c r="CU50" s="186" t="e">
        <v>#DIV/0!</v>
      </c>
      <c r="CV50" s="186" t="e">
        <v>#DIV/0!</v>
      </c>
      <c r="CW50" s="186" t="e">
        <v>#DIV/0!</v>
      </c>
      <c r="CX50" s="186" t="e">
        <v>#DIV/0!</v>
      </c>
      <c r="CY50" s="186" t="e">
        <v>#DIV/0!</v>
      </c>
      <c r="CZ50" s="186" t="e">
        <v>#DIV/0!</v>
      </c>
      <c r="DA50" s="144" t="e">
        <f t="shared" si="23"/>
        <v>#DIV/0!</v>
      </c>
      <c r="DB50" s="144" t="e">
        <f t="shared" si="23"/>
        <v>#DIV/0!</v>
      </c>
      <c r="DC50" s="144" t="e">
        <f t="shared" ref="DC50:EF50" si="25">DC49/DC47</f>
        <v>#DIV/0!</v>
      </c>
      <c r="DD50" s="144" t="e">
        <f t="shared" si="25"/>
        <v>#DIV/0!</v>
      </c>
      <c r="DE50" s="144" t="e">
        <f t="shared" si="25"/>
        <v>#DIV/0!</v>
      </c>
      <c r="DF50" s="144" t="e">
        <f t="shared" si="25"/>
        <v>#DIV/0!</v>
      </c>
      <c r="DG50" s="144" t="e">
        <f>DG49/DG47</f>
        <v>#DIV/0!</v>
      </c>
      <c r="DH50" s="144" t="e">
        <f t="shared" si="25"/>
        <v>#DIV/0!</v>
      </c>
      <c r="DI50" s="144" t="e">
        <f t="shared" si="25"/>
        <v>#DIV/0!</v>
      </c>
      <c r="DJ50" s="144" t="e">
        <f t="shared" si="25"/>
        <v>#DIV/0!</v>
      </c>
      <c r="DK50" s="144" t="e">
        <f t="shared" si="25"/>
        <v>#DIV/0!</v>
      </c>
      <c r="DL50" s="144" t="e">
        <f t="shared" si="25"/>
        <v>#DIV/0!</v>
      </c>
      <c r="DM50" s="144" t="e">
        <f t="shared" si="25"/>
        <v>#DIV/0!</v>
      </c>
      <c r="DN50" s="144" t="e">
        <f t="shared" si="25"/>
        <v>#DIV/0!</v>
      </c>
      <c r="DO50" s="144" t="e">
        <f t="shared" si="25"/>
        <v>#DIV/0!</v>
      </c>
      <c r="DP50" s="144" t="e">
        <f t="shared" si="25"/>
        <v>#DIV/0!</v>
      </c>
      <c r="DQ50" s="144" t="e">
        <f t="shared" si="25"/>
        <v>#DIV/0!</v>
      </c>
      <c r="DR50" s="144" t="e">
        <f t="shared" si="25"/>
        <v>#DIV/0!</v>
      </c>
      <c r="DS50" s="144" t="e">
        <f t="shared" si="25"/>
        <v>#DIV/0!</v>
      </c>
      <c r="DT50" s="144" t="e">
        <f t="shared" si="25"/>
        <v>#DIV/0!</v>
      </c>
      <c r="DU50" s="144" t="e">
        <f t="shared" si="25"/>
        <v>#DIV/0!</v>
      </c>
      <c r="DV50" s="144" t="e">
        <f t="shared" si="25"/>
        <v>#DIV/0!</v>
      </c>
      <c r="DW50" s="144" t="e">
        <f t="shared" si="25"/>
        <v>#DIV/0!</v>
      </c>
      <c r="DX50" s="144" t="e">
        <f t="shared" si="25"/>
        <v>#DIV/0!</v>
      </c>
      <c r="DY50" s="144" t="e">
        <f t="shared" si="25"/>
        <v>#DIV/0!</v>
      </c>
      <c r="DZ50" s="144" t="e">
        <f t="shared" si="25"/>
        <v>#DIV/0!</v>
      </c>
      <c r="EA50" s="144" t="e">
        <f t="shared" si="25"/>
        <v>#DIV/0!</v>
      </c>
      <c r="EB50" s="144" t="e">
        <f t="shared" si="25"/>
        <v>#DIV/0!</v>
      </c>
      <c r="EC50" s="144" t="e">
        <f t="shared" si="25"/>
        <v>#DIV/0!</v>
      </c>
      <c r="ED50" s="144" t="e">
        <f t="shared" si="25"/>
        <v>#DIV/0!</v>
      </c>
      <c r="EE50" s="144" t="e">
        <f t="shared" si="25"/>
        <v>#DIV/0!</v>
      </c>
      <c r="EF50" s="144" t="e">
        <f t="shared" si="25"/>
        <v>#DIV/0!</v>
      </c>
    </row>
    <row r="51" spans="1:148" ht="12" customHeight="1">
      <c r="A51" s="11" t="s">
        <v>5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</row>
    <row r="52" spans="1:148" ht="17.25" customHeight="1">
      <c r="A52" s="140" t="s">
        <v>6</v>
      </c>
      <c r="B52" s="141"/>
      <c r="C52" s="141"/>
      <c r="D52" s="141"/>
      <c r="E52" s="141"/>
      <c r="F52" s="141"/>
      <c r="G52" s="141"/>
      <c r="H52" s="141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>
        <v>0</v>
      </c>
      <c r="AA52" s="141">
        <v>0</v>
      </c>
      <c r="AB52" s="141">
        <v>16</v>
      </c>
      <c r="AC52" s="141">
        <v>155</v>
      </c>
      <c r="AD52" s="141">
        <v>14</v>
      </c>
      <c r="AE52" s="141">
        <v>11</v>
      </c>
      <c r="AF52" s="141">
        <v>0</v>
      </c>
      <c r="AG52" s="141">
        <v>0</v>
      </c>
      <c r="AH52" s="141">
        <v>42</v>
      </c>
      <c r="AI52" s="141">
        <v>6</v>
      </c>
      <c r="AJ52" s="141">
        <v>0</v>
      </c>
      <c r="AK52" s="141">
        <v>0</v>
      </c>
      <c r="AL52" s="141">
        <v>0</v>
      </c>
      <c r="AM52" s="141">
        <v>0</v>
      </c>
      <c r="AN52" s="141">
        <v>0</v>
      </c>
      <c r="AO52" s="141">
        <v>0</v>
      </c>
      <c r="AP52" s="141">
        <v>0</v>
      </c>
      <c r="AQ52" s="141">
        <v>54</v>
      </c>
      <c r="AR52" s="141">
        <v>48</v>
      </c>
      <c r="AS52" s="141">
        <v>50</v>
      </c>
      <c r="AT52" s="141">
        <v>113</v>
      </c>
      <c r="AU52" s="141">
        <v>0</v>
      </c>
      <c r="AV52" s="141">
        <v>0</v>
      </c>
      <c r="AW52" s="141">
        <v>14</v>
      </c>
      <c r="AX52" s="141">
        <v>37</v>
      </c>
      <c r="AY52" s="185">
        <v>65</v>
      </c>
      <c r="AZ52" s="185">
        <v>82</v>
      </c>
      <c r="BA52" s="185">
        <v>27</v>
      </c>
      <c r="BB52" s="185">
        <v>76</v>
      </c>
      <c r="BC52" s="185">
        <v>56</v>
      </c>
      <c r="BD52" s="185">
        <v>47</v>
      </c>
      <c r="BE52" s="187">
        <v>29</v>
      </c>
      <c r="BF52" s="187">
        <v>11</v>
      </c>
      <c r="BG52" s="141">
        <v>12</v>
      </c>
      <c r="BH52" s="185">
        <v>45</v>
      </c>
      <c r="BI52" s="185">
        <v>10</v>
      </c>
      <c r="BJ52" s="185">
        <v>11</v>
      </c>
      <c r="BK52" s="240">
        <v>2</v>
      </c>
      <c r="BL52" s="185">
        <v>17</v>
      </c>
      <c r="BM52" s="185">
        <v>12</v>
      </c>
      <c r="BN52" s="185">
        <v>26</v>
      </c>
      <c r="BO52" s="185">
        <v>66</v>
      </c>
      <c r="BP52" s="185">
        <v>8</v>
      </c>
      <c r="BQ52" s="185">
        <v>0</v>
      </c>
      <c r="BR52" s="185">
        <v>0</v>
      </c>
      <c r="BS52" s="185">
        <v>2</v>
      </c>
      <c r="BT52" s="185">
        <v>0</v>
      </c>
      <c r="BU52" s="185">
        <v>0</v>
      </c>
      <c r="BV52" s="185">
        <v>0</v>
      </c>
      <c r="BW52" s="185">
        <v>0</v>
      </c>
      <c r="BX52" s="185">
        <v>0</v>
      </c>
      <c r="BY52" s="185">
        <v>0</v>
      </c>
      <c r="BZ52" s="185">
        <v>0</v>
      </c>
      <c r="CA52" s="185">
        <v>0</v>
      </c>
      <c r="CB52" s="185">
        <v>0</v>
      </c>
      <c r="CC52" s="185">
        <v>0</v>
      </c>
      <c r="CD52" s="185">
        <v>0</v>
      </c>
      <c r="CE52" s="185">
        <v>0</v>
      </c>
      <c r="CF52" s="185">
        <v>0</v>
      </c>
      <c r="CG52" s="185">
        <v>0</v>
      </c>
      <c r="CH52" s="185">
        <v>0</v>
      </c>
      <c r="CI52" s="185">
        <v>0</v>
      </c>
      <c r="CJ52" s="185">
        <v>0</v>
      </c>
      <c r="CK52" s="185">
        <v>0</v>
      </c>
      <c r="CL52" s="185">
        <v>0</v>
      </c>
      <c r="CM52" s="185">
        <v>0</v>
      </c>
      <c r="CN52" s="185">
        <v>0</v>
      </c>
      <c r="CO52" s="185">
        <v>2</v>
      </c>
      <c r="CP52" s="185">
        <v>0</v>
      </c>
      <c r="CQ52" s="185">
        <v>0</v>
      </c>
      <c r="CR52" s="185">
        <v>0</v>
      </c>
      <c r="CS52" s="185">
        <v>0</v>
      </c>
      <c r="CT52" s="185">
        <v>0</v>
      </c>
      <c r="CU52" s="185">
        <v>0</v>
      </c>
      <c r="CV52" s="185">
        <v>0</v>
      </c>
      <c r="CW52" s="185">
        <v>0</v>
      </c>
      <c r="CX52" s="185">
        <v>0</v>
      </c>
      <c r="CY52" s="185">
        <v>0</v>
      </c>
      <c r="CZ52" s="185">
        <v>0</v>
      </c>
      <c r="DA52" s="145">
        <f>SUM(DB52:EF52)</f>
        <v>0</v>
      </c>
      <c r="DB52" s="145">
        <f>HRR!F30</f>
        <v>0</v>
      </c>
      <c r="DC52" s="145">
        <f>HRR!G30</f>
        <v>0</v>
      </c>
      <c r="DD52" s="145">
        <f>HRR!H30</f>
        <v>0</v>
      </c>
      <c r="DE52" s="145">
        <f>HRR!I30</f>
        <v>0</v>
      </c>
      <c r="DF52" s="145">
        <f>HRR!J30</f>
        <v>0</v>
      </c>
      <c r="DG52" s="145">
        <f>HRR!K30</f>
        <v>0</v>
      </c>
      <c r="DH52" s="145">
        <f>HRR!L30</f>
        <v>0</v>
      </c>
      <c r="DI52" s="145">
        <f>HRR!M30</f>
        <v>0</v>
      </c>
      <c r="DJ52" s="145">
        <f>HRR!N30</f>
        <v>0</v>
      </c>
      <c r="DK52" s="145">
        <f>HRR!O30</f>
        <v>0</v>
      </c>
      <c r="DL52" s="145">
        <f>HRR!P30</f>
        <v>0</v>
      </c>
      <c r="DM52" s="145">
        <f>HRR!Q30</f>
        <v>0</v>
      </c>
      <c r="DN52" s="145">
        <f>HRR!R30</f>
        <v>0</v>
      </c>
      <c r="DO52" s="145">
        <f>HRR!S30</f>
        <v>0</v>
      </c>
      <c r="DP52" s="145">
        <f>HRR!T30</f>
        <v>0</v>
      </c>
      <c r="DQ52" s="145">
        <f>HRR!U30</f>
        <v>0</v>
      </c>
      <c r="DR52" s="145">
        <f>HRR!V30</f>
        <v>0</v>
      </c>
      <c r="DS52" s="145">
        <f>HRR!W30</f>
        <v>0</v>
      </c>
      <c r="DT52" s="145">
        <f>HRR!X30</f>
        <v>0</v>
      </c>
      <c r="DU52" s="145">
        <f>HRR!Y30</f>
        <v>0</v>
      </c>
      <c r="DV52" s="145">
        <f>HRR!Z30</f>
        <v>0</v>
      </c>
      <c r="DW52" s="145">
        <f>HRR!AA30</f>
        <v>0</v>
      </c>
      <c r="DX52" s="145">
        <f>HRR!AB30</f>
        <v>0</v>
      </c>
      <c r="DY52" s="145">
        <f>HRR!AC30</f>
        <v>0</v>
      </c>
      <c r="DZ52" s="145">
        <f>HRR!AD30</f>
        <v>0</v>
      </c>
      <c r="EA52" s="145">
        <f>HRR!AE30</f>
        <v>0</v>
      </c>
      <c r="EB52" s="145">
        <f>HRR!AF30</f>
        <v>0</v>
      </c>
      <c r="EC52" s="145">
        <f>HRR!AG30</f>
        <v>0</v>
      </c>
      <c r="ED52" s="145">
        <f>HRR!AH30</f>
        <v>0</v>
      </c>
      <c r="EE52" s="145">
        <f>HRR!AI30</f>
        <v>0</v>
      </c>
      <c r="EF52" s="145">
        <f>HRR!AJ30</f>
        <v>0</v>
      </c>
    </row>
    <row r="53" spans="1:148" ht="17.25" customHeight="1">
      <c r="A53" s="140" t="s">
        <v>7</v>
      </c>
      <c r="B53" s="141"/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>
        <v>0</v>
      </c>
      <c r="AA53" s="141">
        <v>0</v>
      </c>
      <c r="AB53" s="141">
        <v>0</v>
      </c>
      <c r="AC53" s="141">
        <v>1</v>
      </c>
      <c r="AD53" s="141">
        <v>4</v>
      </c>
      <c r="AE53" s="141">
        <v>0</v>
      </c>
      <c r="AF53" s="141">
        <v>0</v>
      </c>
      <c r="AG53" s="141">
        <v>0</v>
      </c>
      <c r="AH53" s="141">
        <v>0</v>
      </c>
      <c r="AI53" s="141">
        <v>0</v>
      </c>
      <c r="AJ53" s="141">
        <v>0</v>
      </c>
      <c r="AK53" s="141">
        <v>0</v>
      </c>
      <c r="AL53" s="141">
        <v>0</v>
      </c>
      <c r="AM53" s="141">
        <v>0</v>
      </c>
      <c r="AN53" s="141">
        <v>0</v>
      </c>
      <c r="AO53" s="141">
        <v>0</v>
      </c>
      <c r="AP53" s="141">
        <v>0</v>
      </c>
      <c r="AQ53" s="141">
        <v>36</v>
      </c>
      <c r="AR53" s="141">
        <v>82</v>
      </c>
      <c r="AS53" s="141">
        <v>32</v>
      </c>
      <c r="AT53" s="141">
        <v>60</v>
      </c>
      <c r="AU53" s="141">
        <v>0</v>
      </c>
      <c r="AV53" s="141">
        <v>0</v>
      </c>
      <c r="AW53" s="141">
        <v>4</v>
      </c>
      <c r="AX53" s="141">
        <v>13</v>
      </c>
      <c r="AY53" s="185">
        <v>42</v>
      </c>
      <c r="AZ53" s="185">
        <v>52</v>
      </c>
      <c r="BA53" s="185">
        <v>21</v>
      </c>
      <c r="BB53" s="185">
        <v>110</v>
      </c>
      <c r="BC53" s="185">
        <v>81</v>
      </c>
      <c r="BD53" s="185">
        <v>24</v>
      </c>
      <c r="BE53" s="187">
        <v>16</v>
      </c>
      <c r="BF53" s="187">
        <v>16</v>
      </c>
      <c r="BG53" s="141">
        <v>42</v>
      </c>
      <c r="BH53" s="185">
        <v>15</v>
      </c>
      <c r="BI53" s="185">
        <v>7</v>
      </c>
      <c r="BJ53" s="185">
        <v>13</v>
      </c>
      <c r="BK53" s="240">
        <v>3</v>
      </c>
      <c r="BL53" s="185">
        <v>6</v>
      </c>
      <c r="BM53" s="185">
        <v>11</v>
      </c>
      <c r="BN53" s="185">
        <v>28</v>
      </c>
      <c r="BO53" s="185">
        <v>30</v>
      </c>
      <c r="BP53" s="185">
        <v>12</v>
      </c>
      <c r="BQ53" s="185">
        <v>0</v>
      </c>
      <c r="BR53" s="185">
        <v>0</v>
      </c>
      <c r="BS53" s="185">
        <v>0</v>
      </c>
      <c r="BT53" s="185">
        <v>0</v>
      </c>
      <c r="BU53" s="185">
        <v>0</v>
      </c>
      <c r="BV53" s="185">
        <v>0</v>
      </c>
      <c r="BW53" s="185">
        <v>0</v>
      </c>
      <c r="BX53" s="185">
        <v>0</v>
      </c>
      <c r="BY53" s="185">
        <v>0</v>
      </c>
      <c r="BZ53" s="185">
        <v>0</v>
      </c>
      <c r="CA53" s="185">
        <v>0</v>
      </c>
      <c r="CB53" s="185">
        <v>0</v>
      </c>
      <c r="CC53" s="185">
        <v>0</v>
      </c>
      <c r="CD53" s="185">
        <v>0</v>
      </c>
      <c r="CE53" s="185">
        <v>0</v>
      </c>
      <c r="CF53" s="185">
        <v>0</v>
      </c>
      <c r="CG53" s="185">
        <v>0</v>
      </c>
      <c r="CH53" s="185">
        <v>0</v>
      </c>
      <c r="CI53" s="185">
        <v>0</v>
      </c>
      <c r="CJ53" s="185">
        <v>0</v>
      </c>
      <c r="CK53" s="185">
        <v>0</v>
      </c>
      <c r="CL53" s="185">
        <v>0</v>
      </c>
      <c r="CM53" s="185">
        <v>0</v>
      </c>
      <c r="CN53" s="185">
        <v>0</v>
      </c>
      <c r="CO53" s="185">
        <v>23</v>
      </c>
      <c r="CP53" s="185">
        <v>35</v>
      </c>
      <c r="CQ53" s="185">
        <v>0</v>
      </c>
      <c r="CR53" s="185">
        <v>1</v>
      </c>
      <c r="CS53" s="185">
        <v>0</v>
      </c>
      <c r="CT53" s="185">
        <v>0</v>
      </c>
      <c r="CU53" s="185">
        <v>0</v>
      </c>
      <c r="CV53" s="185">
        <v>0</v>
      </c>
      <c r="CW53" s="185">
        <v>0</v>
      </c>
      <c r="CX53" s="185">
        <v>0</v>
      </c>
      <c r="CY53" s="185">
        <v>0</v>
      </c>
      <c r="CZ53" s="185">
        <v>0</v>
      </c>
      <c r="DA53" s="145">
        <f>SUM(DB53:EF53)</f>
        <v>0</v>
      </c>
      <c r="DB53" s="145">
        <f>HRR!F31</f>
        <v>0</v>
      </c>
      <c r="DC53" s="145">
        <f>HRR!G31</f>
        <v>0</v>
      </c>
      <c r="DD53" s="145">
        <f>HRR!H31</f>
        <v>0</v>
      </c>
      <c r="DE53" s="145">
        <f>HRR!I31</f>
        <v>0</v>
      </c>
      <c r="DF53" s="145">
        <f>HRR!J31</f>
        <v>0</v>
      </c>
      <c r="DG53" s="145">
        <f>HRR!K31</f>
        <v>0</v>
      </c>
      <c r="DH53" s="145">
        <f>HRR!L31</f>
        <v>0</v>
      </c>
      <c r="DI53" s="145">
        <f>HRR!M31</f>
        <v>0</v>
      </c>
      <c r="DJ53" s="145">
        <f>HRR!N31</f>
        <v>0</v>
      </c>
      <c r="DK53" s="145">
        <f>HRR!O31</f>
        <v>0</v>
      </c>
      <c r="DL53" s="145">
        <f>HRR!P31</f>
        <v>0</v>
      </c>
      <c r="DM53" s="145">
        <f>HRR!Q31</f>
        <v>0</v>
      </c>
      <c r="DN53" s="145">
        <f>HRR!R31</f>
        <v>0</v>
      </c>
      <c r="DO53" s="145">
        <f>HRR!S31</f>
        <v>0</v>
      </c>
      <c r="DP53" s="145">
        <f>HRR!T31</f>
        <v>0</v>
      </c>
      <c r="DQ53" s="145">
        <f>HRR!U31</f>
        <v>0</v>
      </c>
      <c r="DR53" s="145">
        <f>HRR!V31</f>
        <v>0</v>
      </c>
      <c r="DS53" s="145">
        <f>HRR!W31</f>
        <v>0</v>
      </c>
      <c r="DT53" s="145">
        <f>HRR!X31</f>
        <v>0</v>
      </c>
      <c r="DU53" s="145">
        <f>HRR!Y31</f>
        <v>0</v>
      </c>
      <c r="DV53" s="145">
        <f>HRR!Z31</f>
        <v>0</v>
      </c>
      <c r="DW53" s="145">
        <f>HRR!AA31</f>
        <v>0</v>
      </c>
      <c r="DX53" s="145">
        <f>HRR!AB31</f>
        <v>0</v>
      </c>
      <c r="DY53" s="145">
        <f>HRR!AC31</f>
        <v>0</v>
      </c>
      <c r="DZ53" s="145">
        <f>HRR!AD31</f>
        <v>0</v>
      </c>
      <c r="EA53" s="145">
        <f>HRR!AE31</f>
        <v>0</v>
      </c>
      <c r="EB53" s="145">
        <f>HRR!AF31</f>
        <v>0</v>
      </c>
      <c r="EC53" s="145">
        <f>HRR!AG31</f>
        <v>0</v>
      </c>
      <c r="ED53" s="145">
        <f>HRR!AH31</f>
        <v>0</v>
      </c>
      <c r="EE53" s="145">
        <f>HRR!AI31</f>
        <v>0</v>
      </c>
      <c r="EF53" s="145">
        <f>HRR!AJ31</f>
        <v>0</v>
      </c>
    </row>
    <row r="54" spans="1:148" ht="17.25" customHeight="1">
      <c r="A54" s="140" t="s">
        <v>8</v>
      </c>
      <c r="B54" s="141"/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>
        <v>0</v>
      </c>
      <c r="AA54" s="141">
        <v>0</v>
      </c>
      <c r="AB54" s="141">
        <v>0</v>
      </c>
      <c r="AC54" s="141">
        <v>0</v>
      </c>
      <c r="AD54" s="141">
        <v>0</v>
      </c>
      <c r="AE54" s="141">
        <v>0</v>
      </c>
      <c r="AF54" s="141">
        <v>0</v>
      </c>
      <c r="AG54" s="141">
        <v>0</v>
      </c>
      <c r="AH54" s="141">
        <v>0</v>
      </c>
      <c r="AI54" s="141">
        <v>0</v>
      </c>
      <c r="AJ54" s="141">
        <v>0</v>
      </c>
      <c r="AK54" s="141">
        <v>0</v>
      </c>
      <c r="AL54" s="141">
        <v>0</v>
      </c>
      <c r="AM54" s="141">
        <v>0</v>
      </c>
      <c r="AN54" s="141">
        <v>0</v>
      </c>
      <c r="AO54" s="141">
        <v>0</v>
      </c>
      <c r="AP54" s="141">
        <v>0</v>
      </c>
      <c r="AQ54" s="141">
        <v>0</v>
      </c>
      <c r="AR54" s="141">
        <v>0</v>
      </c>
      <c r="AS54" s="141">
        <v>0</v>
      </c>
      <c r="AT54" s="141">
        <v>0</v>
      </c>
      <c r="AU54" s="141">
        <v>0</v>
      </c>
      <c r="AV54" s="141">
        <v>0</v>
      </c>
      <c r="AW54" s="141">
        <v>0</v>
      </c>
      <c r="AX54" s="141">
        <v>0</v>
      </c>
      <c r="AY54" s="185">
        <v>0</v>
      </c>
      <c r="AZ54" s="185">
        <v>0</v>
      </c>
      <c r="BA54" s="185">
        <v>0</v>
      </c>
      <c r="BB54" s="185">
        <v>0</v>
      </c>
      <c r="BC54" s="185">
        <v>0</v>
      </c>
      <c r="BD54" s="185">
        <v>0</v>
      </c>
      <c r="BE54" s="187">
        <v>0</v>
      </c>
      <c r="BF54" s="187">
        <v>0</v>
      </c>
      <c r="BG54" s="141">
        <v>0</v>
      </c>
      <c r="BH54" s="185">
        <v>0</v>
      </c>
      <c r="BI54" s="185">
        <v>0</v>
      </c>
      <c r="BJ54" s="185">
        <v>0</v>
      </c>
      <c r="BK54" s="240">
        <v>0</v>
      </c>
      <c r="BL54" s="185">
        <v>0</v>
      </c>
      <c r="BM54" s="185">
        <v>0</v>
      </c>
      <c r="BN54" s="185">
        <v>0</v>
      </c>
      <c r="BO54" s="185">
        <v>0</v>
      </c>
      <c r="BP54" s="185">
        <v>0</v>
      </c>
      <c r="BQ54" s="185">
        <v>0</v>
      </c>
      <c r="BR54" s="185">
        <v>0</v>
      </c>
      <c r="BS54" s="185">
        <v>0</v>
      </c>
      <c r="BT54" s="185">
        <v>0</v>
      </c>
      <c r="BU54" s="185">
        <v>0</v>
      </c>
      <c r="BV54" s="185">
        <v>0</v>
      </c>
      <c r="BW54" s="185">
        <v>0</v>
      </c>
      <c r="BX54" s="185">
        <v>0</v>
      </c>
      <c r="BY54" s="185">
        <v>0</v>
      </c>
      <c r="BZ54" s="185">
        <v>0</v>
      </c>
      <c r="CA54" s="185">
        <v>0</v>
      </c>
      <c r="CB54" s="185">
        <v>0</v>
      </c>
      <c r="CC54" s="185">
        <v>0</v>
      </c>
      <c r="CD54" s="185">
        <v>0</v>
      </c>
      <c r="CE54" s="185">
        <v>0</v>
      </c>
      <c r="CF54" s="185">
        <v>0</v>
      </c>
      <c r="CG54" s="185">
        <v>0</v>
      </c>
      <c r="CH54" s="185">
        <v>0</v>
      </c>
      <c r="CI54" s="185">
        <v>0</v>
      </c>
      <c r="CJ54" s="185">
        <v>0</v>
      </c>
      <c r="CK54" s="185">
        <v>0</v>
      </c>
      <c r="CL54" s="185">
        <v>0</v>
      </c>
      <c r="CM54" s="185">
        <v>0</v>
      </c>
      <c r="CN54" s="185">
        <v>0</v>
      </c>
      <c r="CO54" s="185">
        <v>0</v>
      </c>
      <c r="CP54" s="185">
        <v>0</v>
      </c>
      <c r="CQ54" s="185">
        <v>0</v>
      </c>
      <c r="CR54" s="185">
        <v>0</v>
      </c>
      <c r="CS54" s="185">
        <v>0</v>
      </c>
      <c r="CT54" s="185">
        <v>0</v>
      </c>
      <c r="CU54" s="185">
        <v>0</v>
      </c>
      <c r="CV54" s="185">
        <v>0</v>
      </c>
      <c r="CW54" s="185">
        <v>0</v>
      </c>
      <c r="CX54" s="185">
        <v>0</v>
      </c>
      <c r="CY54" s="185">
        <v>0</v>
      </c>
      <c r="CZ54" s="185">
        <v>0</v>
      </c>
      <c r="DA54" s="145">
        <f>SUM(DB54:EF54)</f>
        <v>0</v>
      </c>
      <c r="DB54" s="145">
        <f>HRR!F32</f>
        <v>0</v>
      </c>
      <c r="DC54" s="145">
        <f>HRR!G32</f>
        <v>0</v>
      </c>
      <c r="DD54" s="145">
        <f>HRR!H32</f>
        <v>0</v>
      </c>
      <c r="DE54" s="145">
        <f>HRR!I32</f>
        <v>0</v>
      </c>
      <c r="DF54" s="145">
        <f>HRR!J32</f>
        <v>0</v>
      </c>
      <c r="DG54" s="145">
        <f>HRR!K32</f>
        <v>0</v>
      </c>
      <c r="DH54" s="145">
        <f>HRR!L32</f>
        <v>0</v>
      </c>
      <c r="DI54" s="145">
        <f>HRR!M32</f>
        <v>0</v>
      </c>
      <c r="DJ54" s="145">
        <f>HRR!N32</f>
        <v>0</v>
      </c>
      <c r="DK54" s="145">
        <f>HRR!O32</f>
        <v>0</v>
      </c>
      <c r="DL54" s="145">
        <f>HRR!P32</f>
        <v>0</v>
      </c>
      <c r="DM54" s="145">
        <f>HRR!Q32</f>
        <v>0</v>
      </c>
      <c r="DN54" s="145">
        <f>HRR!R32</f>
        <v>0</v>
      </c>
      <c r="DO54" s="145">
        <f>HRR!S32</f>
        <v>0</v>
      </c>
      <c r="DP54" s="145">
        <f>HRR!T32</f>
        <v>0</v>
      </c>
      <c r="DQ54" s="145">
        <f>HRR!U32</f>
        <v>0</v>
      </c>
      <c r="DR54" s="145">
        <f>HRR!V32</f>
        <v>0</v>
      </c>
      <c r="DS54" s="145">
        <f>HRR!W32</f>
        <v>0</v>
      </c>
      <c r="DT54" s="145">
        <f>HRR!X32</f>
        <v>0</v>
      </c>
      <c r="DU54" s="145">
        <f>HRR!Y32</f>
        <v>0</v>
      </c>
      <c r="DV54" s="145">
        <f>HRR!Z32</f>
        <v>0</v>
      </c>
      <c r="DW54" s="145">
        <f>HRR!AA32</f>
        <v>0</v>
      </c>
      <c r="DX54" s="145">
        <f>HRR!AB32</f>
        <v>0</v>
      </c>
      <c r="DY54" s="145">
        <f>HRR!AC32</f>
        <v>0</v>
      </c>
      <c r="DZ54" s="145">
        <f>HRR!AD32</f>
        <v>0</v>
      </c>
      <c r="EA54" s="145">
        <f>HRR!AE32</f>
        <v>0</v>
      </c>
      <c r="EB54" s="145">
        <f>HRR!AF32</f>
        <v>0</v>
      </c>
      <c r="EC54" s="145">
        <f>HRR!AG32</f>
        <v>0</v>
      </c>
      <c r="ED54" s="145">
        <f>HRR!AH32</f>
        <v>0</v>
      </c>
      <c r="EE54" s="145">
        <f>HRR!AI32</f>
        <v>0</v>
      </c>
      <c r="EF54" s="145">
        <f>HRR!AJ32</f>
        <v>0</v>
      </c>
    </row>
    <row r="55" spans="1:148" ht="17.25" customHeight="1">
      <c r="A55" s="140" t="s">
        <v>9</v>
      </c>
      <c r="B55" s="141"/>
      <c r="C55" s="141"/>
      <c r="D55" s="141"/>
      <c r="E55" s="141"/>
      <c r="F55" s="141"/>
      <c r="G55" s="141"/>
      <c r="H55" s="141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>
        <v>0</v>
      </c>
      <c r="AA55" s="141">
        <v>0</v>
      </c>
      <c r="AB55" s="141">
        <v>0</v>
      </c>
      <c r="AC55" s="141">
        <v>6</v>
      </c>
      <c r="AD55" s="141">
        <v>5</v>
      </c>
      <c r="AE55" s="141">
        <v>0</v>
      </c>
      <c r="AF55" s="141">
        <v>0</v>
      </c>
      <c r="AG55" s="141">
        <v>0</v>
      </c>
      <c r="AH55" s="141">
        <v>0</v>
      </c>
      <c r="AI55" s="141">
        <v>0</v>
      </c>
      <c r="AJ55" s="141">
        <v>0</v>
      </c>
      <c r="AK55" s="141">
        <v>0</v>
      </c>
      <c r="AL55" s="141">
        <v>0</v>
      </c>
      <c r="AM55" s="141">
        <v>0</v>
      </c>
      <c r="AN55" s="141">
        <v>0</v>
      </c>
      <c r="AO55" s="141">
        <v>0</v>
      </c>
      <c r="AP55" s="141">
        <v>0</v>
      </c>
      <c r="AQ55" s="141">
        <v>0</v>
      </c>
      <c r="AR55" s="141">
        <v>0</v>
      </c>
      <c r="AS55" s="141">
        <v>9</v>
      </c>
      <c r="AT55" s="141">
        <v>0</v>
      </c>
      <c r="AU55" s="141">
        <v>0</v>
      </c>
      <c r="AV55" s="141">
        <v>0</v>
      </c>
      <c r="AW55" s="141">
        <v>5</v>
      </c>
      <c r="AX55" s="141">
        <v>5</v>
      </c>
      <c r="AY55" s="185">
        <v>12</v>
      </c>
      <c r="AZ55" s="185">
        <v>1</v>
      </c>
      <c r="BA55" s="185">
        <v>1</v>
      </c>
      <c r="BB55" s="185">
        <v>2</v>
      </c>
      <c r="BC55" s="185">
        <v>18</v>
      </c>
      <c r="BD55" s="185">
        <v>4</v>
      </c>
      <c r="BE55" s="187">
        <v>0</v>
      </c>
      <c r="BF55" s="187">
        <v>1</v>
      </c>
      <c r="BG55" s="141">
        <v>0</v>
      </c>
      <c r="BH55" s="185">
        <v>0</v>
      </c>
      <c r="BI55" s="185">
        <v>0</v>
      </c>
      <c r="BJ55" s="185">
        <v>1</v>
      </c>
      <c r="BK55" s="240">
        <v>0</v>
      </c>
      <c r="BL55" s="185">
        <v>1</v>
      </c>
      <c r="BM55" s="185">
        <v>1</v>
      </c>
      <c r="BN55" s="185">
        <v>0</v>
      </c>
      <c r="BO55" s="185">
        <v>8</v>
      </c>
      <c r="BP55" s="185">
        <v>0</v>
      </c>
      <c r="BQ55" s="185">
        <v>0</v>
      </c>
      <c r="BR55" s="185">
        <v>0</v>
      </c>
      <c r="BS55" s="185">
        <v>0</v>
      </c>
      <c r="BT55" s="185">
        <v>0</v>
      </c>
      <c r="BU55" s="185">
        <v>0</v>
      </c>
      <c r="BV55" s="185"/>
      <c r="BW55" s="185"/>
      <c r="BX55" s="185">
        <v>0</v>
      </c>
      <c r="BY55" s="185"/>
      <c r="BZ55" s="185">
        <v>0</v>
      </c>
      <c r="CA55" s="185">
        <v>0</v>
      </c>
      <c r="CB55" s="185"/>
      <c r="CC55" s="185"/>
      <c r="CD55" s="185">
        <v>0</v>
      </c>
      <c r="CE55" s="185">
        <v>0</v>
      </c>
      <c r="CF55" s="185">
        <v>0</v>
      </c>
      <c r="CG55" s="185">
        <v>0</v>
      </c>
      <c r="CH55" s="185">
        <v>0</v>
      </c>
      <c r="CI55" s="185"/>
      <c r="CJ55" s="185">
        <v>0</v>
      </c>
      <c r="CK55" s="185">
        <v>0</v>
      </c>
      <c r="CL55" s="185">
        <v>0</v>
      </c>
      <c r="CM55" s="185">
        <v>0</v>
      </c>
      <c r="CN55" s="185">
        <v>0</v>
      </c>
      <c r="CO55" s="185">
        <v>0</v>
      </c>
      <c r="CP55" s="185">
        <v>0</v>
      </c>
      <c r="CQ55" s="185">
        <v>0</v>
      </c>
      <c r="CR55" s="185">
        <v>0</v>
      </c>
      <c r="CS55" s="185">
        <v>0</v>
      </c>
      <c r="CT55" s="185">
        <v>0</v>
      </c>
      <c r="CU55" s="185">
        <v>0</v>
      </c>
      <c r="CV55" s="185">
        <v>0</v>
      </c>
      <c r="CW55" s="185">
        <v>0</v>
      </c>
      <c r="CX55" s="185">
        <v>0</v>
      </c>
      <c r="CY55" s="185">
        <v>0</v>
      </c>
      <c r="CZ55" s="185">
        <v>0</v>
      </c>
      <c r="DA55" s="145">
        <f>SUM(DB55:EF55)</f>
        <v>0</v>
      </c>
      <c r="DB55" s="145">
        <f>HRR!F33</f>
        <v>0</v>
      </c>
      <c r="DC55" s="145">
        <f>HRR!G33</f>
        <v>0</v>
      </c>
      <c r="DD55" s="145">
        <f>HRR!H33</f>
        <v>0</v>
      </c>
      <c r="DE55" s="145">
        <f>HRR!I33</f>
        <v>0</v>
      </c>
      <c r="DF55" s="145">
        <f>HRR!J33</f>
        <v>0</v>
      </c>
      <c r="DG55" s="145">
        <f>HRR!K33</f>
        <v>0</v>
      </c>
      <c r="DH55" s="145">
        <f>HRR!L33</f>
        <v>0</v>
      </c>
      <c r="DI55" s="145">
        <f>HRR!M33</f>
        <v>0</v>
      </c>
      <c r="DJ55" s="145">
        <f>HRR!N33</f>
        <v>0</v>
      </c>
      <c r="DK55" s="145">
        <f>HRR!O33</f>
        <v>0</v>
      </c>
      <c r="DL55" s="145">
        <f>HRR!P33</f>
        <v>0</v>
      </c>
      <c r="DM55" s="145">
        <f>HRR!Q33</f>
        <v>0</v>
      </c>
      <c r="DN55" s="145">
        <f>HRR!R33</f>
        <v>0</v>
      </c>
      <c r="DO55" s="145">
        <f>HRR!S33</f>
        <v>0</v>
      </c>
      <c r="DP55" s="145">
        <f>HRR!T33</f>
        <v>0</v>
      </c>
      <c r="DQ55" s="145">
        <f>HRR!U33</f>
        <v>0</v>
      </c>
      <c r="DR55" s="145">
        <f>HRR!V33</f>
        <v>0</v>
      </c>
      <c r="DS55" s="145">
        <f>HRR!W33</f>
        <v>0</v>
      </c>
      <c r="DT55" s="145">
        <f>HRR!X33</f>
        <v>0</v>
      </c>
      <c r="DU55" s="145">
        <f>HRR!Y33</f>
        <v>0</v>
      </c>
      <c r="DV55" s="145">
        <f>HRR!Z33</f>
        <v>0</v>
      </c>
      <c r="DW55" s="145">
        <f>HRR!AA33</f>
        <v>0</v>
      </c>
      <c r="DX55" s="145">
        <f>HRR!AB33</f>
        <v>0</v>
      </c>
      <c r="DY55" s="145">
        <f>HRR!AC33</f>
        <v>0</v>
      </c>
      <c r="DZ55" s="145">
        <f>HRR!AD33</f>
        <v>0</v>
      </c>
      <c r="EA55" s="145">
        <f>HRR!AE33</f>
        <v>0</v>
      </c>
      <c r="EB55" s="145">
        <f>HRR!AF33</f>
        <v>0</v>
      </c>
      <c r="EC55" s="145">
        <f>HRR!AG33</f>
        <v>0</v>
      </c>
      <c r="ED55" s="145">
        <f>HRR!AH33</f>
        <v>0</v>
      </c>
      <c r="EE55" s="145">
        <f>HRR!AI33</f>
        <v>0</v>
      </c>
      <c r="EF55" s="145">
        <f>HRR!AJ33</f>
        <v>0</v>
      </c>
    </row>
    <row r="56" spans="1:148" s="179" customFormat="1" ht="18" customHeight="1">
      <c r="A56" s="179" t="s">
        <v>214</v>
      </c>
      <c r="Z56" s="182">
        <v>2E-3</v>
      </c>
      <c r="AA56" s="182">
        <v>2E-3</v>
      </c>
      <c r="AB56" s="182">
        <v>2E-3</v>
      </c>
      <c r="AC56" s="182">
        <v>2E-3</v>
      </c>
      <c r="AD56" s="182">
        <v>2E-3</v>
      </c>
      <c r="AE56" s="182">
        <v>2E-3</v>
      </c>
      <c r="AF56" s="182">
        <v>2E-3</v>
      </c>
      <c r="AG56" s="182">
        <v>2E-3</v>
      </c>
      <c r="AH56" s="182">
        <v>2E-3</v>
      </c>
      <c r="AI56" s="182">
        <v>2E-3</v>
      </c>
      <c r="AJ56" s="182">
        <v>2E-3</v>
      </c>
      <c r="AK56" s="182">
        <v>2E-3</v>
      </c>
      <c r="AL56" s="182">
        <v>5.0000000000000001E-3</v>
      </c>
      <c r="AM56" s="182">
        <v>5.0000000000000001E-3</v>
      </c>
      <c r="AN56" s="182">
        <v>5.0000000000000001E-3</v>
      </c>
      <c r="AO56" s="182">
        <v>5.0000000000000001E-3</v>
      </c>
      <c r="AP56" s="182">
        <v>5.0000000000000001E-3</v>
      </c>
      <c r="AQ56" s="182">
        <v>5.0000000000000001E-3</v>
      </c>
      <c r="AR56" s="182">
        <v>5.0000000000000001E-3</v>
      </c>
      <c r="AS56" s="182">
        <v>5.0000000000000001E-3</v>
      </c>
      <c r="AT56" s="182">
        <v>5.0000000000000001E-3</v>
      </c>
      <c r="AU56" s="182">
        <v>5.0000000000000001E-3</v>
      </c>
      <c r="AV56" s="182">
        <v>5.0000000000000001E-3</v>
      </c>
      <c r="AW56" s="182">
        <v>5.0000000000000001E-3</v>
      </c>
      <c r="AX56" s="182">
        <v>2E-3</v>
      </c>
      <c r="AY56" s="182">
        <v>2E-3</v>
      </c>
      <c r="AZ56" s="182">
        <v>2E-3</v>
      </c>
      <c r="BA56" s="182">
        <v>2E-3</v>
      </c>
      <c r="BB56" s="182">
        <v>2E-3</v>
      </c>
      <c r="BC56" s="182">
        <v>2E-3</v>
      </c>
      <c r="BD56" s="182">
        <v>2E-3</v>
      </c>
      <c r="BE56" s="182">
        <v>2E-3</v>
      </c>
      <c r="BF56" s="182">
        <v>2E-3</v>
      </c>
      <c r="BG56" s="182">
        <v>2E-3</v>
      </c>
      <c r="BH56" s="182">
        <v>2E-3</v>
      </c>
      <c r="BI56" s="182">
        <v>2E-3</v>
      </c>
      <c r="BJ56" s="182">
        <v>2E-3</v>
      </c>
      <c r="BK56" s="182">
        <v>2E-3</v>
      </c>
      <c r="BL56" s="182">
        <v>2E-3</v>
      </c>
      <c r="BM56" s="182">
        <v>5.0000000000000001E-4</v>
      </c>
      <c r="BN56" s="182">
        <v>5.0000000000000001E-4</v>
      </c>
      <c r="BO56" s="182">
        <v>5.0000000000000001E-4</v>
      </c>
      <c r="BP56" s="182">
        <v>5.0000000000000001E-4</v>
      </c>
      <c r="BQ56" s="182">
        <v>5.0000000000000001E-4</v>
      </c>
      <c r="BR56" s="182">
        <v>5.0000000000000001E-4</v>
      </c>
      <c r="BS56" s="182">
        <v>5.0000000000000001E-4</v>
      </c>
      <c r="BT56" s="182">
        <v>5.0000000000000001E-4</v>
      </c>
      <c r="BU56" s="182">
        <v>5.0000000000000001E-4</v>
      </c>
      <c r="BV56" s="182"/>
      <c r="BW56" s="182"/>
      <c r="BX56" s="182">
        <v>5.0000000000000001E-4</v>
      </c>
      <c r="BY56" s="182"/>
      <c r="BZ56" s="182">
        <v>5.0000000000000001E-4</v>
      </c>
      <c r="CA56" s="182">
        <v>5.0000000000000001E-4</v>
      </c>
      <c r="CB56" s="182"/>
      <c r="CC56" s="182"/>
      <c r="CD56" s="182">
        <v>5.0000000000000001E-4</v>
      </c>
      <c r="CE56" s="182">
        <v>5.0000000000000001E-4</v>
      </c>
      <c r="CF56" s="182">
        <v>5.0000000000000001E-4</v>
      </c>
      <c r="CG56" s="182">
        <v>5.0000000000000001E-4</v>
      </c>
      <c r="CH56" s="182">
        <v>5.0000000000000001E-4</v>
      </c>
      <c r="CI56" s="182"/>
      <c r="CJ56" s="182">
        <v>5.0000000000000001E-4</v>
      </c>
      <c r="CK56" s="182">
        <v>5.0000000000000001E-4</v>
      </c>
      <c r="CL56" s="182">
        <v>5.0000000000000001E-4</v>
      </c>
      <c r="CM56" s="182">
        <v>5.0000000000000001E-4</v>
      </c>
      <c r="CN56" s="182">
        <v>5.0000000000000001E-4</v>
      </c>
      <c r="CO56" s="182">
        <v>5.0000000000000001E-4</v>
      </c>
      <c r="CP56" s="182">
        <v>5.0000000000000001E-4</v>
      </c>
      <c r="CQ56" s="182">
        <v>5.0000000000000001E-4</v>
      </c>
      <c r="CR56" s="182">
        <v>5.0000000000000001E-4</v>
      </c>
      <c r="CS56" s="182">
        <v>5.0000000000000001E-4</v>
      </c>
      <c r="CT56" s="182">
        <v>5.0000000000000001E-4</v>
      </c>
      <c r="CU56" s="182">
        <v>5.0000000000000001E-4</v>
      </c>
      <c r="CV56" s="182">
        <v>5.0000000000000001E-4</v>
      </c>
      <c r="CW56" s="182">
        <v>5.0000000000000001E-4</v>
      </c>
      <c r="CX56" s="182">
        <v>5.0000000000000001E-4</v>
      </c>
      <c r="CY56" s="182">
        <v>5.0000000000000001E-4</v>
      </c>
      <c r="CZ56" s="182">
        <v>5.0000000000000001E-4</v>
      </c>
      <c r="DA56" s="182">
        <v>5.0000000000000001E-4</v>
      </c>
      <c r="DB56" s="182">
        <v>5.0000000000000001E-4</v>
      </c>
      <c r="DC56" s="182">
        <v>5.0000000000000001E-4</v>
      </c>
      <c r="DD56" s="182">
        <v>5.0000000000000001E-4</v>
      </c>
      <c r="DE56" s="182">
        <v>5.0000000000000001E-4</v>
      </c>
      <c r="DF56" s="182">
        <v>5.0000000000000001E-4</v>
      </c>
      <c r="DG56" s="182">
        <v>5.0000000000000001E-4</v>
      </c>
      <c r="DH56" s="182">
        <v>5.0000000000000001E-4</v>
      </c>
      <c r="DI56" s="182">
        <v>5.0000000000000001E-4</v>
      </c>
      <c r="DJ56" s="182">
        <v>5.0000000000000001E-4</v>
      </c>
      <c r="DK56" s="182">
        <v>5.0000000000000001E-4</v>
      </c>
      <c r="DL56" s="182">
        <v>5.0000000000000001E-4</v>
      </c>
      <c r="DM56" s="182">
        <v>5.0000000000000001E-4</v>
      </c>
      <c r="DN56" s="182">
        <v>5.0000000000000001E-4</v>
      </c>
      <c r="DO56" s="182">
        <v>5.0000000000000001E-4</v>
      </c>
      <c r="DP56" s="182">
        <v>5.0000000000000001E-4</v>
      </c>
      <c r="DQ56" s="182">
        <v>5.0000000000000001E-4</v>
      </c>
      <c r="DR56" s="182">
        <v>5.0000000000000001E-4</v>
      </c>
      <c r="DS56" s="182">
        <v>5.0000000000000001E-4</v>
      </c>
      <c r="DT56" s="182">
        <v>5.0000000000000001E-4</v>
      </c>
      <c r="DU56" s="182">
        <v>5.0000000000000001E-4</v>
      </c>
      <c r="DV56" s="182">
        <v>5.0000000000000001E-4</v>
      </c>
      <c r="DW56" s="182">
        <v>5.0000000000000001E-4</v>
      </c>
      <c r="DX56" s="182">
        <v>5.0000000000000001E-4</v>
      </c>
      <c r="DY56" s="182">
        <v>5.0000000000000001E-4</v>
      </c>
      <c r="DZ56" s="182">
        <v>5.0000000000000001E-4</v>
      </c>
      <c r="EA56" s="182">
        <v>5.0000000000000001E-4</v>
      </c>
      <c r="EB56" s="182">
        <v>5.0000000000000001E-4</v>
      </c>
      <c r="EC56" s="182">
        <v>5.0000000000000001E-4</v>
      </c>
      <c r="ED56" s="182">
        <v>5.0000000000000001E-4</v>
      </c>
      <c r="EE56" s="182">
        <v>5.0000000000000001E-4</v>
      </c>
      <c r="EF56" s="182">
        <v>5.0000000000000001E-4</v>
      </c>
      <c r="EG56" s="180"/>
      <c r="EH56" s="180"/>
      <c r="EI56" s="180"/>
      <c r="EJ56" s="180"/>
      <c r="EK56" s="180"/>
      <c r="EL56" s="180"/>
      <c r="EM56" s="180"/>
      <c r="EN56" s="180"/>
      <c r="EO56" s="180"/>
      <c r="EP56" s="180"/>
      <c r="EQ56" s="180"/>
      <c r="ER56" s="180"/>
    </row>
    <row r="57" spans="1:148" s="8" customFormat="1" ht="25.5" customHeight="1">
      <c r="A57" s="284" t="s">
        <v>180</v>
      </c>
      <c r="B57" s="285"/>
      <c r="C57" s="285"/>
      <c r="D57" s="285"/>
      <c r="E57" s="285"/>
      <c r="F57" s="285"/>
      <c r="G57" s="285"/>
      <c r="H57" s="285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  <c r="AA57" s="285"/>
      <c r="AB57" s="285"/>
      <c r="AC57" s="285"/>
      <c r="AD57" s="285"/>
      <c r="AE57" s="285"/>
      <c r="AF57" s="285"/>
      <c r="AG57" s="285"/>
      <c r="AH57" s="285"/>
      <c r="AI57" s="285"/>
      <c r="AJ57" s="285"/>
      <c r="AK57" s="285"/>
      <c r="AL57" s="285"/>
      <c r="AM57" s="285"/>
      <c r="AN57" s="285"/>
      <c r="AO57" s="285"/>
      <c r="AP57" s="285"/>
      <c r="AQ57" s="285"/>
      <c r="AR57" s="285"/>
      <c r="AS57" s="285"/>
      <c r="AT57" s="285"/>
      <c r="AU57" s="285"/>
      <c r="AV57" s="285"/>
      <c r="AW57" s="285"/>
      <c r="AX57" s="285"/>
      <c r="AY57" s="285"/>
      <c r="AZ57" s="285"/>
      <c r="BA57" s="285"/>
      <c r="BB57" s="285"/>
      <c r="BC57" s="285"/>
      <c r="BD57" s="285"/>
      <c r="BE57" s="285"/>
      <c r="BF57" s="285"/>
      <c r="BG57" s="285"/>
      <c r="BH57" s="285"/>
      <c r="BI57" s="285"/>
      <c r="BJ57" s="285"/>
      <c r="BK57" s="285"/>
      <c r="BL57" s="285"/>
      <c r="BM57" s="285"/>
      <c r="BN57" s="285"/>
      <c r="BO57" s="285"/>
      <c r="BP57" s="285"/>
      <c r="BQ57" s="285"/>
      <c r="BR57" s="285"/>
      <c r="BS57" s="285"/>
      <c r="BT57" s="285"/>
      <c r="BU57" s="285"/>
      <c r="BV57" s="285"/>
      <c r="BW57" s="285"/>
      <c r="BX57" s="285"/>
      <c r="BY57" s="285"/>
      <c r="BZ57" s="285"/>
      <c r="CA57" s="285"/>
      <c r="CB57" s="285"/>
      <c r="CC57" s="285"/>
      <c r="CD57" s="285"/>
      <c r="CE57" s="285"/>
      <c r="CF57" s="285"/>
      <c r="CG57" s="285"/>
      <c r="CH57" s="285"/>
      <c r="CI57" s="285"/>
      <c r="CJ57" s="285"/>
      <c r="CK57" s="285"/>
      <c r="CL57" s="285"/>
      <c r="CM57" s="285"/>
      <c r="CN57" s="285"/>
      <c r="CO57" s="285"/>
      <c r="CP57" s="285"/>
      <c r="CQ57" s="285"/>
      <c r="CR57" s="285"/>
      <c r="CS57" s="285"/>
      <c r="CT57" s="285"/>
      <c r="CU57" s="285"/>
      <c r="CV57" s="285"/>
      <c r="CW57" s="285"/>
      <c r="CX57" s="285"/>
      <c r="CY57" s="285"/>
      <c r="CZ57" s="285"/>
      <c r="DA57" s="285"/>
      <c r="DB57" s="285"/>
      <c r="DC57" s="285"/>
      <c r="DD57" s="285"/>
      <c r="DE57" s="285"/>
      <c r="DF57" s="285"/>
      <c r="DG57" s="285"/>
      <c r="DH57" s="285"/>
      <c r="DI57" s="285"/>
      <c r="DJ57" s="285"/>
      <c r="DK57" s="285"/>
      <c r="DL57" s="285"/>
      <c r="DM57" s="285"/>
      <c r="DN57" s="285"/>
      <c r="DO57" s="285"/>
      <c r="DP57" s="285"/>
      <c r="DQ57" s="285"/>
      <c r="DR57" s="285"/>
      <c r="DS57" s="285"/>
      <c r="DT57" s="285"/>
      <c r="DU57" s="285"/>
      <c r="DV57" s="285"/>
      <c r="DW57" s="285"/>
      <c r="DX57" s="285"/>
      <c r="DY57" s="285"/>
      <c r="DZ57" s="285"/>
      <c r="EA57" s="285"/>
      <c r="EB57" s="285"/>
      <c r="EC57" s="285"/>
      <c r="ED57" s="285"/>
      <c r="EE57" s="285"/>
      <c r="EF57" s="285"/>
    </row>
    <row r="58" spans="1:148" ht="27" customHeight="1"/>
    <row r="74" spans="1:136" ht="17.25" customHeight="1">
      <c r="A74" s="13" t="s">
        <v>0</v>
      </c>
      <c r="B74" s="2" t="s">
        <v>12</v>
      </c>
      <c r="C74" s="2" t="s">
        <v>20</v>
      </c>
      <c r="D74" s="2" t="s">
        <v>21</v>
      </c>
      <c r="E74" s="2" t="s">
        <v>22</v>
      </c>
      <c r="F74" s="2" t="s">
        <v>23</v>
      </c>
      <c r="G74" s="2" t="s">
        <v>24</v>
      </c>
      <c r="H74" s="2" t="s">
        <v>25</v>
      </c>
      <c r="I74" s="2" t="s">
        <v>26</v>
      </c>
      <c r="J74" s="2" t="s">
        <v>27</v>
      </c>
      <c r="K74" s="2" t="s">
        <v>28</v>
      </c>
      <c r="L74" s="2" t="s">
        <v>29</v>
      </c>
      <c r="M74" s="2" t="s">
        <v>30</v>
      </c>
      <c r="N74" s="2" t="s">
        <v>11</v>
      </c>
      <c r="O74" s="2" t="s">
        <v>13</v>
      </c>
      <c r="P74" s="2" t="s">
        <v>14</v>
      </c>
      <c r="Q74" s="2" t="s">
        <v>15</v>
      </c>
      <c r="R74" s="2" t="s">
        <v>16</v>
      </c>
      <c r="S74" s="2" t="s">
        <v>17</v>
      </c>
      <c r="T74" s="2" t="s">
        <v>18</v>
      </c>
      <c r="U74" s="2" t="s">
        <v>19</v>
      </c>
      <c r="V74" s="2" t="s">
        <v>109</v>
      </c>
      <c r="W74" s="2" t="s">
        <v>111</v>
      </c>
      <c r="X74" s="2" t="s">
        <v>117</v>
      </c>
      <c r="Y74" s="2" t="s">
        <v>118</v>
      </c>
      <c r="Z74" s="2" t="s">
        <v>120</v>
      </c>
      <c r="AA74" s="2" t="s">
        <v>123</v>
      </c>
      <c r="AB74" s="2" t="s">
        <v>130</v>
      </c>
      <c r="AC74" s="2" t="s">
        <v>134</v>
      </c>
      <c r="AD74" s="2" t="s">
        <v>142</v>
      </c>
      <c r="AE74" s="2" t="s">
        <v>143</v>
      </c>
      <c r="AF74" s="2" t="s">
        <v>148</v>
      </c>
      <c r="AG74" s="2" t="s">
        <v>153</v>
      </c>
      <c r="AH74" s="139" t="s">
        <v>154</v>
      </c>
      <c r="AI74" s="139" t="s">
        <v>156</v>
      </c>
      <c r="AJ74" s="139" t="s">
        <v>157</v>
      </c>
      <c r="AK74" s="139" t="s">
        <v>159</v>
      </c>
      <c r="AL74" s="139" t="s">
        <v>163</v>
      </c>
      <c r="AM74" s="139" t="s">
        <v>166</v>
      </c>
      <c r="AN74" s="139" t="s">
        <v>169</v>
      </c>
      <c r="AO74" s="139" t="s">
        <v>177</v>
      </c>
      <c r="AP74" s="139" t="s">
        <v>182</v>
      </c>
      <c r="AQ74" s="139" t="s">
        <v>186</v>
      </c>
      <c r="AR74" s="139" t="s">
        <v>189</v>
      </c>
      <c r="AS74" s="139" t="s">
        <v>190</v>
      </c>
      <c r="AT74" s="139" t="s">
        <v>195</v>
      </c>
      <c r="AU74" s="139" t="s">
        <v>197</v>
      </c>
      <c r="AV74" s="139" t="s">
        <v>199</v>
      </c>
      <c r="AW74" s="139" t="e">
        <f>#REF!</f>
        <v>#REF!</v>
      </c>
      <c r="AX74" s="139" t="e">
        <f>#REF!</f>
        <v>#REF!</v>
      </c>
      <c r="AY74" s="184" t="e">
        <f>#REF!</f>
        <v>#REF!</v>
      </c>
      <c r="AZ74" s="184" t="e">
        <f>#REF!</f>
        <v>#REF!</v>
      </c>
      <c r="BA74" s="184" t="e">
        <f>#REF!</f>
        <v>#REF!</v>
      </c>
      <c r="BB74" s="184" t="e">
        <f>#REF!</f>
        <v>#REF!</v>
      </c>
      <c r="BC74" s="184" t="e">
        <f>#REF!</f>
        <v>#REF!</v>
      </c>
      <c r="BD74" s="184" t="e">
        <f>#REF!</f>
        <v>#REF!</v>
      </c>
      <c r="BE74" s="184" t="e">
        <f>#REF!</f>
        <v>#REF!</v>
      </c>
      <c r="BF74" s="184" t="e">
        <f>#REF!</f>
        <v>#REF!</v>
      </c>
      <c r="BG74" s="139" t="e">
        <f>#REF!</f>
        <v>#REF!</v>
      </c>
      <c r="BH74" s="184" t="e">
        <f>#REF!</f>
        <v>#REF!</v>
      </c>
      <c r="BI74" s="184" t="e">
        <f>#REF!</f>
        <v>#REF!</v>
      </c>
      <c r="BJ74" s="184" t="e">
        <f>#REF!</f>
        <v>#REF!</v>
      </c>
      <c r="BK74" s="139" t="e">
        <f>#REF!</f>
        <v>#REF!</v>
      </c>
      <c r="BL74" s="184" t="e">
        <f>#REF!</f>
        <v>#REF!</v>
      </c>
      <c r="BM74" s="184" t="e">
        <f>#REF!</f>
        <v>#REF!</v>
      </c>
      <c r="BN74" s="184" t="e">
        <f>#REF!</f>
        <v>#REF!</v>
      </c>
      <c r="BO74" s="184" t="e">
        <f>#REF!</f>
        <v>#REF!</v>
      </c>
      <c r="BP74" s="184" t="e">
        <f>#REF!</f>
        <v>#REF!</v>
      </c>
      <c r="BQ74" s="184" t="e">
        <f>#REF!</f>
        <v>#REF!</v>
      </c>
      <c r="BR74" s="184" t="e">
        <f>#REF!</f>
        <v>#REF!</v>
      </c>
      <c r="BS74" s="184" t="s">
        <v>264</v>
      </c>
      <c r="BT74" s="184" t="s">
        <v>265</v>
      </c>
      <c r="BU74" s="184" t="s">
        <v>266</v>
      </c>
      <c r="BV74" s="184" t="s">
        <v>267</v>
      </c>
      <c r="BW74" s="184" t="s">
        <v>270</v>
      </c>
      <c r="BX74" s="184" t="s">
        <v>272</v>
      </c>
      <c r="BY74" s="184" t="s">
        <v>276</v>
      </c>
      <c r="BZ74" s="184" t="s">
        <v>277</v>
      </c>
      <c r="CA74" s="184" t="s">
        <v>279</v>
      </c>
      <c r="CB74" s="184" t="s">
        <v>281</v>
      </c>
      <c r="CC74" s="184" t="s">
        <v>282</v>
      </c>
      <c r="CD74" s="184" t="s">
        <v>288</v>
      </c>
      <c r="CE74" s="184" t="s">
        <v>289</v>
      </c>
      <c r="CF74" s="184" t="s">
        <v>292</v>
      </c>
      <c r="CG74" s="184" t="s">
        <v>294</v>
      </c>
      <c r="CH74" s="184" t="s">
        <v>297</v>
      </c>
      <c r="CI74" s="184" t="s">
        <v>301</v>
      </c>
      <c r="CJ74" s="184" t="s">
        <v>303</v>
      </c>
      <c r="CK74" s="184" t="s">
        <v>310</v>
      </c>
      <c r="CL74" s="184" t="s">
        <v>310</v>
      </c>
      <c r="CM74" s="184" t="s">
        <v>311</v>
      </c>
      <c r="CN74" s="184" t="s">
        <v>313</v>
      </c>
      <c r="CO74" s="184" t="s">
        <v>319</v>
      </c>
      <c r="CP74" s="184" t="s">
        <v>322</v>
      </c>
      <c r="CQ74" s="184" t="s">
        <v>325</v>
      </c>
      <c r="CR74" s="184" t="s">
        <v>330</v>
      </c>
      <c r="CS74" s="184" t="s">
        <v>332</v>
      </c>
      <c r="CT74" s="184" t="s">
        <v>336</v>
      </c>
      <c r="CU74" s="184" t="s">
        <v>339</v>
      </c>
      <c r="CV74" s="184" t="s">
        <v>349</v>
      </c>
      <c r="CW74" s="184" t="s">
        <v>350</v>
      </c>
      <c r="CX74" s="184" t="s">
        <v>351</v>
      </c>
      <c r="CY74" s="184" t="s">
        <v>357</v>
      </c>
      <c r="CZ74" s="184" t="s">
        <v>360</v>
      </c>
      <c r="DA74" s="106" t="str">
        <f>+DA18</f>
        <v>Aug'25</v>
      </c>
      <c r="DB74" s="3">
        <v>1</v>
      </c>
      <c r="DC74" s="3">
        <v>2</v>
      </c>
      <c r="DD74" s="3">
        <v>3</v>
      </c>
      <c r="DE74" s="3">
        <v>4</v>
      </c>
      <c r="DF74" s="3">
        <v>5</v>
      </c>
      <c r="DG74" s="3">
        <v>6</v>
      </c>
      <c r="DH74" s="3">
        <v>7</v>
      </c>
      <c r="DI74" s="3">
        <v>8</v>
      </c>
      <c r="DJ74" s="3">
        <v>9</v>
      </c>
      <c r="DK74" s="3">
        <v>10</v>
      </c>
      <c r="DL74" s="3">
        <v>11</v>
      </c>
      <c r="DM74" s="3">
        <v>12</v>
      </c>
      <c r="DN74" s="3">
        <v>13</v>
      </c>
      <c r="DO74" s="3">
        <v>14</v>
      </c>
      <c r="DP74" s="3">
        <v>15</v>
      </c>
      <c r="DQ74" s="3">
        <v>16</v>
      </c>
      <c r="DR74" s="3">
        <v>17</v>
      </c>
      <c r="DS74" s="3">
        <v>18</v>
      </c>
      <c r="DT74" s="3">
        <v>19</v>
      </c>
      <c r="DU74" s="3">
        <v>20</v>
      </c>
      <c r="DV74" s="3">
        <v>21</v>
      </c>
      <c r="DW74" s="3">
        <v>22</v>
      </c>
      <c r="DX74" s="3">
        <v>23</v>
      </c>
      <c r="DY74" s="3">
        <v>24</v>
      </c>
      <c r="DZ74" s="3">
        <v>25</v>
      </c>
      <c r="EA74" s="3">
        <v>26</v>
      </c>
      <c r="EB74" s="3">
        <v>27</v>
      </c>
      <c r="EC74" s="3">
        <v>28</v>
      </c>
      <c r="ED74" s="3">
        <v>29</v>
      </c>
      <c r="EE74" s="3">
        <v>30</v>
      </c>
      <c r="EF74" s="3">
        <v>31</v>
      </c>
    </row>
    <row r="75" spans="1:136" s="4" customFormat="1" ht="17.25" customHeight="1">
      <c r="A75" s="140" t="s">
        <v>1</v>
      </c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>
        <f>PRC!B37</f>
        <v>0</v>
      </c>
      <c r="AJ75" s="141">
        <f>PRC!C37</f>
        <v>0</v>
      </c>
      <c r="AK75" s="141">
        <f>PRC!D37</f>
        <v>0</v>
      </c>
      <c r="AL75" s="141">
        <v>5960</v>
      </c>
      <c r="AM75" s="141">
        <v>2120</v>
      </c>
      <c r="AN75" s="141">
        <v>11483</v>
      </c>
      <c r="AO75" s="141">
        <v>34697</v>
      </c>
      <c r="AP75" s="141">
        <v>19779</v>
      </c>
      <c r="AQ75" s="141">
        <v>6651</v>
      </c>
      <c r="AR75" s="141">
        <v>83525.600000000006</v>
      </c>
      <c r="AS75" s="141">
        <v>137299.4</v>
      </c>
      <c r="AT75" s="141">
        <v>227548</v>
      </c>
      <c r="AU75" s="141">
        <v>237329</v>
      </c>
      <c r="AV75" s="141">
        <v>187080</v>
      </c>
      <c r="AW75" s="141">
        <v>122421</v>
      </c>
      <c r="AX75" s="141">
        <v>211264</v>
      </c>
      <c r="AY75" s="185">
        <v>439783</v>
      </c>
      <c r="AZ75" s="185">
        <v>252562</v>
      </c>
      <c r="BA75" s="185">
        <v>179884</v>
      </c>
      <c r="BB75" s="185">
        <v>553013</v>
      </c>
      <c r="BC75" s="185">
        <v>805718</v>
      </c>
      <c r="BD75" s="185">
        <v>547638</v>
      </c>
      <c r="BE75" s="185">
        <v>959786</v>
      </c>
      <c r="BF75" s="185">
        <v>1373043</v>
      </c>
      <c r="BG75" s="141">
        <v>1539948</v>
      </c>
      <c r="BH75" s="185">
        <v>1641928</v>
      </c>
      <c r="BI75" s="185">
        <v>1396694</v>
      </c>
      <c r="BJ75" s="185">
        <v>1429538</v>
      </c>
      <c r="BK75" s="240">
        <v>1203909</v>
      </c>
      <c r="BL75" s="185">
        <v>936546</v>
      </c>
      <c r="BM75" s="185">
        <v>723049</v>
      </c>
      <c r="BN75" s="185">
        <v>497976</v>
      </c>
      <c r="BO75" s="185">
        <v>371160</v>
      </c>
      <c r="BP75" s="185">
        <v>344976</v>
      </c>
      <c r="BQ75" s="185">
        <v>260235</v>
      </c>
      <c r="BR75" s="185">
        <v>174460</v>
      </c>
      <c r="BS75" s="185">
        <v>123317</v>
      </c>
      <c r="BT75" s="185">
        <v>27208</v>
      </c>
      <c r="BU75" s="185">
        <v>149</v>
      </c>
      <c r="BV75" s="185">
        <v>6660</v>
      </c>
      <c r="BW75" s="185">
        <v>266426</v>
      </c>
      <c r="BX75" s="185">
        <v>397595</v>
      </c>
      <c r="BY75" s="185">
        <v>219755</v>
      </c>
      <c r="BZ75" s="185">
        <v>256511</v>
      </c>
      <c r="CA75" s="185">
        <v>236736</v>
      </c>
      <c r="CB75" s="185">
        <v>198606</v>
      </c>
      <c r="CC75" s="185">
        <v>86870</v>
      </c>
      <c r="CD75" s="185">
        <v>35269</v>
      </c>
      <c r="CE75" s="185">
        <v>138</v>
      </c>
      <c r="CF75" s="185">
        <v>155907</v>
      </c>
      <c r="CG75" s="185">
        <v>515648</v>
      </c>
      <c r="CH75" s="185">
        <v>240555</v>
      </c>
      <c r="CI75" s="185">
        <v>178933</v>
      </c>
      <c r="CJ75" s="185">
        <v>365911</v>
      </c>
      <c r="CK75" s="185">
        <v>425047</v>
      </c>
      <c r="CL75" s="185">
        <v>466774</v>
      </c>
      <c r="CM75" s="185">
        <v>294360</v>
      </c>
      <c r="CN75" s="185">
        <v>444220</v>
      </c>
      <c r="CO75" s="185">
        <v>517382</v>
      </c>
      <c r="CP75" s="185">
        <v>443674</v>
      </c>
      <c r="CQ75" s="185">
        <v>379133</v>
      </c>
      <c r="CR75" s="185">
        <v>312037</v>
      </c>
      <c r="CS75" s="185">
        <v>218755</v>
      </c>
      <c r="CT75" s="185">
        <v>276513</v>
      </c>
      <c r="CU75" s="185">
        <v>230841</v>
      </c>
      <c r="CV75" s="185">
        <v>174783</v>
      </c>
      <c r="CW75" s="185">
        <v>34749</v>
      </c>
      <c r="CX75" s="185">
        <v>56127</v>
      </c>
      <c r="CY75" s="185">
        <v>49687</v>
      </c>
      <c r="CZ75" s="185">
        <v>69948</v>
      </c>
      <c r="DA75" s="142">
        <f>SUM(DB75:EF75)</f>
        <v>0</v>
      </c>
      <c r="DB75" s="142">
        <f>EVNBP!F13</f>
        <v>0</v>
      </c>
      <c r="DC75" s="142">
        <f>EVNBP!G13</f>
        <v>0</v>
      </c>
      <c r="DD75" s="142">
        <f>EVNBP!H13</f>
        <v>0</v>
      </c>
      <c r="DE75" s="142">
        <f>EVNBP!I13</f>
        <v>0</v>
      </c>
      <c r="DF75" s="142">
        <f>EVNBP!J13</f>
        <v>0</v>
      </c>
      <c r="DG75" s="142">
        <f>EVNBP!K13</f>
        <v>0</v>
      </c>
      <c r="DH75" s="142">
        <f>EVNBP!L13</f>
        <v>0</v>
      </c>
      <c r="DI75" s="142">
        <f>EVNBP!M13</f>
        <v>0</v>
      </c>
      <c r="DJ75" s="142">
        <f>EVNBP!N13</f>
        <v>0</v>
      </c>
      <c r="DK75" s="142">
        <f>EVNBP!O13</f>
        <v>0</v>
      </c>
      <c r="DL75" s="142">
        <f>EVNBP!P13</f>
        <v>0</v>
      </c>
      <c r="DM75" s="142">
        <f>EVNBP!Q13</f>
        <v>0</v>
      </c>
      <c r="DN75" s="142">
        <f>EVNBP!R13</f>
        <v>0</v>
      </c>
      <c r="DO75" s="142">
        <f>EVNBP!S13</f>
        <v>0</v>
      </c>
      <c r="DP75" s="142">
        <f>EVNBP!T13</f>
        <v>0</v>
      </c>
      <c r="DQ75" s="142">
        <f>EVNBP!U13</f>
        <v>0</v>
      </c>
      <c r="DR75" s="142">
        <f>EVNBP!V13</f>
        <v>0</v>
      </c>
      <c r="DS75" s="142">
        <f>EVNBP!W13</f>
        <v>0</v>
      </c>
      <c r="DT75" s="142">
        <f>EVNBP!X13</f>
        <v>0</v>
      </c>
      <c r="DU75" s="142">
        <f>EVNBP!Y13</f>
        <v>0</v>
      </c>
      <c r="DV75" s="142">
        <f>EVNBP!Z13</f>
        <v>0</v>
      </c>
      <c r="DW75" s="142">
        <f>EVNBP!AA13</f>
        <v>0</v>
      </c>
      <c r="DX75" s="142">
        <f>EVNBP!AB13</f>
        <v>0</v>
      </c>
      <c r="DY75" s="142">
        <f>EVNBP!AC13</f>
        <v>0</v>
      </c>
      <c r="DZ75" s="142">
        <f>EVNBP!AD13</f>
        <v>0</v>
      </c>
      <c r="EA75" s="142">
        <f>EVNBP!AE13</f>
        <v>0</v>
      </c>
      <c r="EB75" s="142">
        <f>EVNBP!AF13</f>
        <v>0</v>
      </c>
      <c r="EC75" s="142">
        <f>EVNBP!AG13</f>
        <v>0</v>
      </c>
      <c r="ED75" s="142">
        <f>EVNBP!AH13</f>
        <v>0</v>
      </c>
      <c r="EE75" s="142">
        <f>EVNBP!AI13</f>
        <v>0</v>
      </c>
      <c r="EF75" s="142">
        <f>EVNBP!AJ13</f>
        <v>0</v>
      </c>
    </row>
    <row r="76" spans="1:136" ht="17.25" customHeight="1">
      <c r="A76" s="140" t="s">
        <v>2</v>
      </c>
      <c r="B76" s="141">
        <f>B75-B77</f>
        <v>0</v>
      </c>
      <c r="C76" s="141">
        <f t="shared" ref="C76:AW76" si="26">C75-C77</f>
        <v>0</v>
      </c>
      <c r="D76" s="141">
        <f t="shared" si="26"/>
        <v>0</v>
      </c>
      <c r="E76" s="141">
        <f t="shared" si="26"/>
        <v>0</v>
      </c>
      <c r="F76" s="141">
        <f t="shared" si="26"/>
        <v>0</v>
      </c>
      <c r="G76" s="141">
        <f t="shared" si="26"/>
        <v>0</v>
      </c>
      <c r="H76" s="141">
        <f t="shared" si="26"/>
        <v>0</v>
      </c>
      <c r="I76" s="141">
        <f t="shared" si="26"/>
        <v>0</v>
      </c>
      <c r="J76" s="141">
        <f t="shared" si="26"/>
        <v>0</v>
      </c>
      <c r="K76" s="141">
        <f t="shared" si="26"/>
        <v>0</v>
      </c>
      <c r="L76" s="141">
        <f t="shared" si="26"/>
        <v>0</v>
      </c>
      <c r="M76" s="141">
        <f t="shared" si="26"/>
        <v>0</v>
      </c>
      <c r="N76" s="141">
        <f t="shared" si="26"/>
        <v>0</v>
      </c>
      <c r="O76" s="141">
        <f t="shared" si="26"/>
        <v>0</v>
      </c>
      <c r="P76" s="141">
        <f t="shared" si="26"/>
        <v>0</v>
      </c>
      <c r="Q76" s="141">
        <f t="shared" si="26"/>
        <v>0</v>
      </c>
      <c r="R76" s="141">
        <f t="shared" si="26"/>
        <v>0</v>
      </c>
      <c r="S76" s="141">
        <f t="shared" si="26"/>
        <v>0</v>
      </c>
      <c r="T76" s="141">
        <f t="shared" si="26"/>
        <v>0</v>
      </c>
      <c r="U76" s="141">
        <f t="shared" si="26"/>
        <v>0</v>
      </c>
      <c r="V76" s="141">
        <f t="shared" si="26"/>
        <v>0</v>
      </c>
      <c r="W76" s="141">
        <f t="shared" si="26"/>
        <v>0</v>
      </c>
      <c r="X76" s="141">
        <f t="shared" si="26"/>
        <v>0</v>
      </c>
      <c r="Y76" s="141">
        <f t="shared" si="26"/>
        <v>0</v>
      </c>
      <c r="Z76" s="141">
        <f t="shared" si="26"/>
        <v>0</v>
      </c>
      <c r="AA76" s="141">
        <f t="shared" si="26"/>
        <v>0</v>
      </c>
      <c r="AB76" s="141">
        <f t="shared" si="26"/>
        <v>0</v>
      </c>
      <c r="AC76" s="141">
        <f t="shared" si="26"/>
        <v>0</v>
      </c>
      <c r="AD76" s="141">
        <f t="shared" si="26"/>
        <v>0</v>
      </c>
      <c r="AE76" s="141">
        <f t="shared" si="26"/>
        <v>0</v>
      </c>
      <c r="AF76" s="141">
        <f t="shared" si="26"/>
        <v>0</v>
      </c>
      <c r="AG76" s="141">
        <f t="shared" si="26"/>
        <v>0</v>
      </c>
      <c r="AH76" s="141">
        <f t="shared" si="26"/>
        <v>0</v>
      </c>
      <c r="AI76" s="141">
        <f t="shared" si="26"/>
        <v>0</v>
      </c>
      <c r="AJ76" s="141">
        <f t="shared" si="26"/>
        <v>0</v>
      </c>
      <c r="AK76" s="141">
        <f t="shared" si="26"/>
        <v>0</v>
      </c>
      <c r="AL76" s="141">
        <f t="shared" si="26"/>
        <v>5939</v>
      </c>
      <c r="AM76" s="141">
        <f t="shared" si="26"/>
        <v>2118</v>
      </c>
      <c r="AN76" s="141">
        <f t="shared" si="26"/>
        <v>11458</v>
      </c>
      <c r="AO76" s="141">
        <f t="shared" si="26"/>
        <v>34681</v>
      </c>
      <c r="AP76" s="141">
        <f t="shared" si="26"/>
        <v>19771</v>
      </c>
      <c r="AQ76" s="141">
        <f t="shared" si="26"/>
        <v>6649</v>
      </c>
      <c r="AR76" s="141">
        <f t="shared" si="26"/>
        <v>83433.600000000006</v>
      </c>
      <c r="AS76" s="141">
        <f t="shared" si="26"/>
        <v>137046.39999999999</v>
      </c>
      <c r="AT76" s="141">
        <f t="shared" si="26"/>
        <v>227200</v>
      </c>
      <c r="AU76" s="141">
        <f t="shared" si="26"/>
        <v>236833</v>
      </c>
      <c r="AV76" s="141">
        <f t="shared" si="26"/>
        <v>186751</v>
      </c>
      <c r="AW76" s="141">
        <f t="shared" si="26"/>
        <v>122137</v>
      </c>
      <c r="AX76" s="141">
        <f>AX75-AX77</f>
        <v>210820</v>
      </c>
      <c r="AY76" s="185">
        <f>AY75-AY77</f>
        <v>439184</v>
      </c>
      <c r="AZ76" s="185">
        <v>252222</v>
      </c>
      <c r="BA76" s="185">
        <f t="shared" ref="BA76:BD76" si="27">BA75-BA77</f>
        <v>179604</v>
      </c>
      <c r="BB76" s="185">
        <f t="shared" si="27"/>
        <v>552573</v>
      </c>
      <c r="BC76" s="185">
        <f t="shared" si="27"/>
        <v>805190</v>
      </c>
      <c r="BD76" s="185">
        <f t="shared" si="27"/>
        <v>547245</v>
      </c>
      <c r="BE76" s="185">
        <f t="shared" ref="BE76:BN76" si="28">BE75-BE77</f>
        <v>958510</v>
      </c>
      <c r="BF76" s="185">
        <f t="shared" si="28"/>
        <v>1371866</v>
      </c>
      <c r="BG76" s="141">
        <f t="shared" si="28"/>
        <v>1538944</v>
      </c>
      <c r="BH76" s="185">
        <f t="shared" si="28"/>
        <v>1641204</v>
      </c>
      <c r="BI76" s="185">
        <f t="shared" si="28"/>
        <v>1396218</v>
      </c>
      <c r="BJ76" s="185">
        <f t="shared" si="28"/>
        <v>1429121</v>
      </c>
      <c r="BK76" s="240">
        <f t="shared" si="28"/>
        <v>1203591</v>
      </c>
      <c r="BL76" s="185">
        <f t="shared" si="28"/>
        <v>936319</v>
      </c>
      <c r="BM76" s="185">
        <f t="shared" si="28"/>
        <v>722770</v>
      </c>
      <c r="BN76" s="185">
        <f t="shared" si="28"/>
        <v>497736</v>
      </c>
      <c r="BO76" s="185">
        <v>371129</v>
      </c>
      <c r="BP76" s="185">
        <v>344887</v>
      </c>
      <c r="BQ76" s="185">
        <v>260217</v>
      </c>
      <c r="BR76" s="185">
        <v>174427</v>
      </c>
      <c r="BS76" s="185">
        <v>123254</v>
      </c>
      <c r="BT76" s="185">
        <v>27152</v>
      </c>
      <c r="BU76" s="185">
        <v>149</v>
      </c>
      <c r="BV76" s="185">
        <v>6660</v>
      </c>
      <c r="BW76" s="185">
        <v>266307</v>
      </c>
      <c r="BX76" s="185">
        <v>397347</v>
      </c>
      <c r="BY76" s="185">
        <v>219565</v>
      </c>
      <c r="BZ76" s="185">
        <v>256219</v>
      </c>
      <c r="CA76" s="185">
        <v>236538</v>
      </c>
      <c r="CB76" s="185">
        <v>198521</v>
      </c>
      <c r="CC76" s="185">
        <v>86838</v>
      </c>
      <c r="CD76" s="185">
        <v>35245</v>
      </c>
      <c r="CE76" s="185">
        <v>138</v>
      </c>
      <c r="CF76" s="185">
        <v>155812</v>
      </c>
      <c r="CG76" s="185">
        <v>515472</v>
      </c>
      <c r="CH76" s="185">
        <v>240527</v>
      </c>
      <c r="CI76" s="185">
        <v>178883</v>
      </c>
      <c r="CJ76" s="185">
        <v>365816</v>
      </c>
      <c r="CK76" s="185">
        <v>424793</v>
      </c>
      <c r="CL76" s="185">
        <v>466611</v>
      </c>
      <c r="CM76" s="185">
        <v>294239</v>
      </c>
      <c r="CN76" s="185">
        <v>443949</v>
      </c>
      <c r="CO76" s="185">
        <v>517250</v>
      </c>
      <c r="CP76" s="185">
        <v>443520</v>
      </c>
      <c r="CQ76" s="185">
        <v>378884</v>
      </c>
      <c r="CR76" s="185">
        <v>312004</v>
      </c>
      <c r="CS76" s="185">
        <v>218735</v>
      </c>
      <c r="CT76" s="185">
        <v>276486</v>
      </c>
      <c r="CU76" s="185">
        <v>230827</v>
      </c>
      <c r="CV76" s="185">
        <v>174764</v>
      </c>
      <c r="CW76" s="185">
        <v>34724</v>
      </c>
      <c r="CX76" s="185">
        <v>56071</v>
      </c>
      <c r="CY76" s="185">
        <v>49670</v>
      </c>
      <c r="CZ76" s="185">
        <v>69898</v>
      </c>
      <c r="DA76" s="142">
        <f>DA75-DA77</f>
        <v>0</v>
      </c>
      <c r="DB76" s="142">
        <f>DB75-DB77</f>
        <v>0</v>
      </c>
      <c r="DC76" s="142">
        <f t="shared" ref="DC76:EF76" si="29">DC75-DC77</f>
        <v>0</v>
      </c>
      <c r="DD76" s="142">
        <f t="shared" si="29"/>
        <v>0</v>
      </c>
      <c r="DE76" s="142">
        <f t="shared" si="29"/>
        <v>0</v>
      </c>
      <c r="DF76" s="142">
        <f t="shared" si="29"/>
        <v>0</v>
      </c>
      <c r="DG76" s="142">
        <f t="shared" si="29"/>
        <v>0</v>
      </c>
      <c r="DH76" s="142">
        <f t="shared" si="29"/>
        <v>0</v>
      </c>
      <c r="DI76" s="142">
        <f t="shared" si="29"/>
        <v>0</v>
      </c>
      <c r="DJ76" s="142">
        <f t="shared" si="29"/>
        <v>0</v>
      </c>
      <c r="DK76" s="142">
        <f t="shared" si="29"/>
        <v>0</v>
      </c>
      <c r="DL76" s="142">
        <f t="shared" si="29"/>
        <v>0</v>
      </c>
      <c r="DM76" s="142">
        <f t="shared" si="29"/>
        <v>0</v>
      </c>
      <c r="DN76" s="142">
        <f t="shared" si="29"/>
        <v>0</v>
      </c>
      <c r="DO76" s="142">
        <f t="shared" si="29"/>
        <v>0</v>
      </c>
      <c r="DP76" s="142">
        <f t="shared" si="29"/>
        <v>0</v>
      </c>
      <c r="DQ76" s="142">
        <f t="shared" si="29"/>
        <v>0</v>
      </c>
      <c r="DR76" s="142">
        <f t="shared" si="29"/>
        <v>0</v>
      </c>
      <c r="DS76" s="142">
        <f t="shared" si="29"/>
        <v>0</v>
      </c>
      <c r="DT76" s="142">
        <f t="shared" si="29"/>
        <v>0</v>
      </c>
      <c r="DU76" s="142">
        <f t="shared" si="29"/>
        <v>0</v>
      </c>
      <c r="DV76" s="142">
        <f t="shared" si="29"/>
        <v>0</v>
      </c>
      <c r="DW76" s="142">
        <f t="shared" si="29"/>
        <v>0</v>
      </c>
      <c r="DX76" s="142">
        <f t="shared" si="29"/>
        <v>0</v>
      </c>
      <c r="DY76" s="142">
        <f t="shared" si="29"/>
        <v>0</v>
      </c>
      <c r="DZ76" s="142">
        <f t="shared" si="29"/>
        <v>0</v>
      </c>
      <c r="EA76" s="142">
        <f t="shared" si="29"/>
        <v>0</v>
      </c>
      <c r="EB76" s="142">
        <f t="shared" si="29"/>
        <v>0</v>
      </c>
      <c r="EC76" s="142">
        <f t="shared" si="29"/>
        <v>0</v>
      </c>
      <c r="ED76" s="142">
        <f t="shared" si="29"/>
        <v>0</v>
      </c>
      <c r="EE76" s="142">
        <f t="shared" si="29"/>
        <v>0</v>
      </c>
      <c r="EF76" s="142">
        <f t="shared" si="29"/>
        <v>0</v>
      </c>
    </row>
    <row r="77" spans="1:136" ht="17.25" customHeight="1">
      <c r="A77" s="140" t="s">
        <v>3</v>
      </c>
      <c r="B77" s="141">
        <f>SUM(B80:B83)</f>
        <v>0</v>
      </c>
      <c r="C77" s="141">
        <f t="shared" ref="C77:AW77" si="30">SUM(C80:C83)</f>
        <v>0</v>
      </c>
      <c r="D77" s="141">
        <f t="shared" si="30"/>
        <v>0</v>
      </c>
      <c r="E77" s="141">
        <f t="shared" si="30"/>
        <v>0</v>
      </c>
      <c r="F77" s="141">
        <f t="shared" si="30"/>
        <v>0</v>
      </c>
      <c r="G77" s="141">
        <f t="shared" si="30"/>
        <v>0</v>
      </c>
      <c r="H77" s="141">
        <f t="shared" si="30"/>
        <v>0</v>
      </c>
      <c r="I77" s="141">
        <f t="shared" si="30"/>
        <v>0</v>
      </c>
      <c r="J77" s="141">
        <f t="shared" si="30"/>
        <v>0</v>
      </c>
      <c r="K77" s="141">
        <f t="shared" si="30"/>
        <v>0</v>
      </c>
      <c r="L77" s="141">
        <f t="shared" si="30"/>
        <v>0</v>
      </c>
      <c r="M77" s="141">
        <f t="shared" si="30"/>
        <v>0</v>
      </c>
      <c r="N77" s="141">
        <f t="shared" si="30"/>
        <v>0</v>
      </c>
      <c r="O77" s="141">
        <f t="shared" si="30"/>
        <v>0</v>
      </c>
      <c r="P77" s="141">
        <f t="shared" si="30"/>
        <v>0</v>
      </c>
      <c r="Q77" s="141">
        <f t="shared" si="30"/>
        <v>0</v>
      </c>
      <c r="R77" s="141">
        <f t="shared" si="30"/>
        <v>0</v>
      </c>
      <c r="S77" s="141">
        <f t="shared" si="30"/>
        <v>0</v>
      </c>
      <c r="T77" s="141">
        <f t="shared" si="30"/>
        <v>0</v>
      </c>
      <c r="U77" s="141">
        <f t="shared" si="30"/>
        <v>0</v>
      </c>
      <c r="V77" s="141">
        <f t="shared" si="30"/>
        <v>0</v>
      </c>
      <c r="W77" s="141">
        <f t="shared" si="30"/>
        <v>0</v>
      </c>
      <c r="X77" s="141">
        <f t="shared" si="30"/>
        <v>0</v>
      </c>
      <c r="Y77" s="141">
        <f t="shared" si="30"/>
        <v>0</v>
      </c>
      <c r="Z77" s="141">
        <f t="shared" si="30"/>
        <v>0</v>
      </c>
      <c r="AA77" s="141">
        <f t="shared" si="30"/>
        <v>0</v>
      </c>
      <c r="AB77" s="141">
        <f t="shared" si="30"/>
        <v>0</v>
      </c>
      <c r="AC77" s="141">
        <f t="shared" si="30"/>
        <v>0</v>
      </c>
      <c r="AD77" s="141">
        <f t="shared" si="30"/>
        <v>0</v>
      </c>
      <c r="AE77" s="141">
        <f t="shared" si="30"/>
        <v>0</v>
      </c>
      <c r="AF77" s="141">
        <f t="shared" si="30"/>
        <v>0</v>
      </c>
      <c r="AG77" s="141">
        <f t="shared" si="30"/>
        <v>0</v>
      </c>
      <c r="AH77" s="141">
        <f t="shared" si="30"/>
        <v>0</v>
      </c>
      <c r="AI77" s="141">
        <f t="shared" si="30"/>
        <v>0</v>
      </c>
      <c r="AJ77" s="141">
        <f t="shared" si="30"/>
        <v>0</v>
      </c>
      <c r="AK77" s="141">
        <f t="shared" si="30"/>
        <v>0</v>
      </c>
      <c r="AL77" s="141">
        <f t="shared" si="30"/>
        <v>21</v>
      </c>
      <c r="AM77" s="141">
        <f t="shared" si="30"/>
        <v>2</v>
      </c>
      <c r="AN77" s="141">
        <f t="shared" si="30"/>
        <v>25</v>
      </c>
      <c r="AO77" s="141">
        <f t="shared" si="30"/>
        <v>16</v>
      </c>
      <c r="AP77" s="141">
        <f t="shared" si="30"/>
        <v>8</v>
      </c>
      <c r="AQ77" s="141">
        <f t="shared" si="30"/>
        <v>2</v>
      </c>
      <c r="AR77" s="141">
        <f t="shared" si="30"/>
        <v>92</v>
      </c>
      <c r="AS77" s="141">
        <f t="shared" si="30"/>
        <v>253</v>
      </c>
      <c r="AT77" s="141">
        <f t="shared" si="30"/>
        <v>348</v>
      </c>
      <c r="AU77" s="141">
        <f t="shared" si="30"/>
        <v>496</v>
      </c>
      <c r="AV77" s="141">
        <f t="shared" si="30"/>
        <v>329</v>
      </c>
      <c r="AW77" s="141">
        <f t="shared" si="30"/>
        <v>284</v>
      </c>
      <c r="AX77" s="141">
        <f>SUM(AX80:AX83)</f>
        <v>444</v>
      </c>
      <c r="AY77" s="185">
        <f>SUM(AY80:AY83)</f>
        <v>599</v>
      </c>
      <c r="AZ77" s="185">
        <v>340</v>
      </c>
      <c r="BA77" s="185">
        <f t="shared" ref="BA77:BD77" si="31">SUM(BA80:BA83)</f>
        <v>280</v>
      </c>
      <c r="BB77" s="185">
        <f t="shared" si="31"/>
        <v>440</v>
      </c>
      <c r="BC77" s="185">
        <f t="shared" si="31"/>
        <v>528</v>
      </c>
      <c r="BD77" s="185">
        <f t="shared" si="31"/>
        <v>393</v>
      </c>
      <c r="BE77" s="185">
        <f t="shared" ref="BE77:BN77" si="32">SUM(BE80:BE83)</f>
        <v>1276</v>
      </c>
      <c r="BF77" s="185">
        <f t="shared" si="32"/>
        <v>1177</v>
      </c>
      <c r="BG77" s="141">
        <f t="shared" si="32"/>
        <v>1004</v>
      </c>
      <c r="BH77" s="185">
        <f t="shared" si="32"/>
        <v>724</v>
      </c>
      <c r="BI77" s="185">
        <f t="shared" si="32"/>
        <v>476</v>
      </c>
      <c r="BJ77" s="185">
        <f t="shared" si="32"/>
        <v>417</v>
      </c>
      <c r="BK77" s="240">
        <f t="shared" si="32"/>
        <v>318</v>
      </c>
      <c r="BL77" s="185">
        <f t="shared" si="32"/>
        <v>227</v>
      </c>
      <c r="BM77" s="185">
        <f t="shared" si="32"/>
        <v>279</v>
      </c>
      <c r="BN77" s="185">
        <f t="shared" si="32"/>
        <v>240</v>
      </c>
      <c r="BO77" s="185">
        <f>SUM(BO80:BO83)</f>
        <v>31</v>
      </c>
      <c r="BP77" s="185">
        <v>89</v>
      </c>
      <c r="BQ77" s="185">
        <v>18</v>
      </c>
      <c r="BR77" s="185">
        <v>33</v>
      </c>
      <c r="BS77" s="185">
        <v>63</v>
      </c>
      <c r="BT77" s="185">
        <v>56</v>
      </c>
      <c r="BU77" s="185">
        <v>0</v>
      </c>
      <c r="BV77" s="185">
        <v>0</v>
      </c>
      <c r="BW77" s="185">
        <v>119</v>
      </c>
      <c r="BX77" s="185">
        <v>248</v>
      </c>
      <c r="BY77" s="185">
        <v>190</v>
      </c>
      <c r="BZ77" s="185">
        <v>292</v>
      </c>
      <c r="CA77" s="185">
        <v>198</v>
      </c>
      <c r="CB77" s="185">
        <v>85</v>
      </c>
      <c r="CC77" s="185">
        <v>32</v>
      </c>
      <c r="CD77" s="185">
        <v>24</v>
      </c>
      <c r="CE77" s="185">
        <v>0</v>
      </c>
      <c r="CF77" s="185">
        <v>95</v>
      </c>
      <c r="CG77" s="185">
        <v>176</v>
      </c>
      <c r="CH77" s="185">
        <v>28</v>
      </c>
      <c r="CI77" s="185">
        <v>50</v>
      </c>
      <c r="CJ77" s="185">
        <v>95</v>
      </c>
      <c r="CK77" s="185">
        <v>254</v>
      </c>
      <c r="CL77" s="185">
        <v>163</v>
      </c>
      <c r="CM77" s="185">
        <v>121</v>
      </c>
      <c r="CN77" s="185">
        <v>271</v>
      </c>
      <c r="CO77" s="185">
        <v>132</v>
      </c>
      <c r="CP77" s="185">
        <v>154</v>
      </c>
      <c r="CQ77" s="185">
        <v>249</v>
      </c>
      <c r="CR77" s="185">
        <v>33</v>
      </c>
      <c r="CS77" s="185">
        <v>20</v>
      </c>
      <c r="CT77" s="185">
        <v>27</v>
      </c>
      <c r="CU77" s="185">
        <v>14</v>
      </c>
      <c r="CV77" s="185">
        <v>19</v>
      </c>
      <c r="CW77" s="185">
        <v>25</v>
      </c>
      <c r="CX77" s="185">
        <v>56</v>
      </c>
      <c r="CY77" s="185">
        <v>17</v>
      </c>
      <c r="CZ77" s="185">
        <v>50</v>
      </c>
      <c r="DA77" s="142">
        <f>SUM(DA80:DA83)</f>
        <v>0</v>
      </c>
      <c r="DB77" s="142">
        <f>SUM(DB80:DB83)</f>
        <v>0</v>
      </c>
      <c r="DC77" s="142">
        <f t="shared" ref="DC77:EF77" si="33">SUM(DC80:DC83)</f>
        <v>0</v>
      </c>
      <c r="DD77" s="142">
        <f t="shared" si="33"/>
        <v>0</v>
      </c>
      <c r="DE77" s="142">
        <f t="shared" si="33"/>
        <v>0</v>
      </c>
      <c r="DF77" s="142">
        <f t="shared" si="33"/>
        <v>0</v>
      </c>
      <c r="DG77" s="142">
        <f t="shared" si="33"/>
        <v>0</v>
      </c>
      <c r="DH77" s="142">
        <f t="shared" si="33"/>
        <v>0</v>
      </c>
      <c r="DI77" s="142">
        <f t="shared" si="33"/>
        <v>0</v>
      </c>
      <c r="DJ77" s="142">
        <f t="shared" si="33"/>
        <v>0</v>
      </c>
      <c r="DK77" s="142">
        <f t="shared" si="33"/>
        <v>0</v>
      </c>
      <c r="DL77" s="142">
        <f t="shared" si="33"/>
        <v>0</v>
      </c>
      <c r="DM77" s="142">
        <f t="shared" si="33"/>
        <v>0</v>
      </c>
      <c r="DN77" s="142">
        <f t="shared" si="33"/>
        <v>0</v>
      </c>
      <c r="DO77" s="142">
        <f t="shared" si="33"/>
        <v>0</v>
      </c>
      <c r="DP77" s="142">
        <f t="shared" si="33"/>
        <v>0</v>
      </c>
      <c r="DQ77" s="142">
        <f t="shared" si="33"/>
        <v>0</v>
      </c>
      <c r="DR77" s="142">
        <f t="shared" si="33"/>
        <v>0</v>
      </c>
      <c r="DS77" s="142">
        <f t="shared" si="33"/>
        <v>0</v>
      </c>
      <c r="DT77" s="142">
        <f t="shared" si="33"/>
        <v>0</v>
      </c>
      <c r="DU77" s="142">
        <f t="shared" si="33"/>
        <v>0</v>
      </c>
      <c r="DV77" s="142">
        <f t="shared" si="33"/>
        <v>0</v>
      </c>
      <c r="DW77" s="142">
        <f t="shared" si="33"/>
        <v>0</v>
      </c>
      <c r="DX77" s="142">
        <f t="shared" si="33"/>
        <v>0</v>
      </c>
      <c r="DY77" s="142">
        <f t="shared" si="33"/>
        <v>0</v>
      </c>
      <c r="DZ77" s="142">
        <f t="shared" si="33"/>
        <v>0</v>
      </c>
      <c r="EA77" s="142">
        <f t="shared" si="33"/>
        <v>0</v>
      </c>
      <c r="EB77" s="142">
        <f t="shared" si="33"/>
        <v>0</v>
      </c>
      <c r="EC77" s="142">
        <f t="shared" si="33"/>
        <v>0</v>
      </c>
      <c r="ED77" s="142">
        <f t="shared" si="33"/>
        <v>0</v>
      </c>
      <c r="EE77" s="142">
        <f t="shared" si="33"/>
        <v>0</v>
      </c>
      <c r="EF77" s="142">
        <f t="shared" si="33"/>
        <v>0</v>
      </c>
    </row>
    <row r="78" spans="1:136" ht="17.25" customHeight="1">
      <c r="A78" s="140" t="s">
        <v>10</v>
      </c>
      <c r="B78" s="143" t="e">
        <f>B77/B75</f>
        <v>#DIV/0!</v>
      </c>
      <c r="C78" s="143" t="e">
        <f t="shared" ref="C78:AW78" si="34">C77/C75</f>
        <v>#DIV/0!</v>
      </c>
      <c r="D78" s="143" t="e">
        <f t="shared" si="34"/>
        <v>#DIV/0!</v>
      </c>
      <c r="E78" s="143" t="e">
        <f t="shared" si="34"/>
        <v>#DIV/0!</v>
      </c>
      <c r="F78" s="143" t="e">
        <f t="shared" si="34"/>
        <v>#DIV/0!</v>
      </c>
      <c r="G78" s="143" t="e">
        <f t="shared" si="34"/>
        <v>#DIV/0!</v>
      </c>
      <c r="H78" s="143" t="e">
        <f t="shared" si="34"/>
        <v>#DIV/0!</v>
      </c>
      <c r="I78" s="143" t="e">
        <f t="shared" si="34"/>
        <v>#DIV/0!</v>
      </c>
      <c r="J78" s="143" t="e">
        <f t="shared" si="34"/>
        <v>#DIV/0!</v>
      </c>
      <c r="K78" s="143" t="e">
        <f t="shared" si="34"/>
        <v>#DIV/0!</v>
      </c>
      <c r="L78" s="143" t="e">
        <f t="shared" si="34"/>
        <v>#DIV/0!</v>
      </c>
      <c r="M78" s="143" t="e">
        <f t="shared" si="34"/>
        <v>#DIV/0!</v>
      </c>
      <c r="N78" s="143" t="e">
        <f t="shared" si="34"/>
        <v>#DIV/0!</v>
      </c>
      <c r="O78" s="143" t="e">
        <f t="shared" si="34"/>
        <v>#DIV/0!</v>
      </c>
      <c r="P78" s="143" t="e">
        <f t="shared" si="34"/>
        <v>#DIV/0!</v>
      </c>
      <c r="Q78" s="143" t="e">
        <f t="shared" si="34"/>
        <v>#DIV/0!</v>
      </c>
      <c r="R78" s="143" t="e">
        <f t="shared" si="34"/>
        <v>#DIV/0!</v>
      </c>
      <c r="S78" s="143" t="e">
        <f t="shared" si="34"/>
        <v>#DIV/0!</v>
      </c>
      <c r="T78" s="143" t="e">
        <f t="shared" si="34"/>
        <v>#DIV/0!</v>
      </c>
      <c r="U78" s="143" t="e">
        <f t="shared" si="34"/>
        <v>#DIV/0!</v>
      </c>
      <c r="V78" s="143" t="e">
        <f t="shared" si="34"/>
        <v>#DIV/0!</v>
      </c>
      <c r="W78" s="143" t="e">
        <f t="shared" si="34"/>
        <v>#DIV/0!</v>
      </c>
      <c r="X78" s="143" t="e">
        <f t="shared" si="34"/>
        <v>#DIV/0!</v>
      </c>
      <c r="Y78" s="143" t="e">
        <f t="shared" si="34"/>
        <v>#DIV/0!</v>
      </c>
      <c r="Z78" s="143" t="e">
        <f t="shared" si="34"/>
        <v>#DIV/0!</v>
      </c>
      <c r="AA78" s="143" t="e">
        <f t="shared" si="34"/>
        <v>#DIV/0!</v>
      </c>
      <c r="AB78" s="143" t="e">
        <f t="shared" si="34"/>
        <v>#DIV/0!</v>
      </c>
      <c r="AC78" s="143" t="e">
        <f t="shared" si="34"/>
        <v>#DIV/0!</v>
      </c>
      <c r="AD78" s="143" t="e">
        <f t="shared" si="34"/>
        <v>#DIV/0!</v>
      </c>
      <c r="AE78" s="143" t="e">
        <f t="shared" si="34"/>
        <v>#DIV/0!</v>
      </c>
      <c r="AF78" s="143" t="e">
        <f t="shared" si="34"/>
        <v>#DIV/0!</v>
      </c>
      <c r="AG78" s="143" t="e">
        <f t="shared" si="34"/>
        <v>#DIV/0!</v>
      </c>
      <c r="AH78" s="143" t="e">
        <f t="shared" si="34"/>
        <v>#DIV/0!</v>
      </c>
      <c r="AI78" s="143" t="e">
        <f t="shared" si="34"/>
        <v>#DIV/0!</v>
      </c>
      <c r="AJ78" s="143" t="e">
        <f t="shared" si="34"/>
        <v>#DIV/0!</v>
      </c>
      <c r="AK78" s="143" t="e">
        <f t="shared" si="34"/>
        <v>#DIV/0!</v>
      </c>
      <c r="AL78" s="143">
        <f t="shared" si="34"/>
        <v>3.523489932885906E-3</v>
      </c>
      <c r="AM78" s="143">
        <f t="shared" si="34"/>
        <v>9.4339622641509435E-4</v>
      </c>
      <c r="AN78" s="143">
        <f t="shared" si="34"/>
        <v>2.1771314116520073E-3</v>
      </c>
      <c r="AO78" s="143">
        <f t="shared" si="34"/>
        <v>4.6113496844107558E-4</v>
      </c>
      <c r="AP78" s="143">
        <f t="shared" si="34"/>
        <v>4.0446938672329241E-4</v>
      </c>
      <c r="AQ78" s="143">
        <f t="shared" si="34"/>
        <v>3.0070666065253347E-4</v>
      </c>
      <c r="AR78" s="143">
        <f t="shared" si="34"/>
        <v>1.1014587144540116E-3</v>
      </c>
      <c r="AS78" s="143">
        <f t="shared" si="34"/>
        <v>1.8426883147340777E-3</v>
      </c>
      <c r="AT78" s="143">
        <f t="shared" si="34"/>
        <v>1.5293476541213282E-3</v>
      </c>
      <c r="AU78" s="143">
        <f t="shared" si="34"/>
        <v>2.0899257992070082E-3</v>
      </c>
      <c r="AV78" s="143">
        <f t="shared" si="34"/>
        <v>1.7586059439811846E-3</v>
      </c>
      <c r="AW78" s="143">
        <f t="shared" si="34"/>
        <v>2.3198634221252889E-3</v>
      </c>
      <c r="AX78" s="143">
        <f>AX77/AX75</f>
        <v>2.1016358679188125E-3</v>
      </c>
      <c r="AY78" s="186">
        <f>AY77/AY75</f>
        <v>1.3620353674425796E-3</v>
      </c>
      <c r="AZ78" s="186">
        <v>1.3462041003793129E-3</v>
      </c>
      <c r="BA78" s="186">
        <f t="shared" ref="BA78:DB78" si="35">BA77/BA75</f>
        <v>1.5565586711436259E-3</v>
      </c>
      <c r="BB78" s="186">
        <f t="shared" si="35"/>
        <v>7.9564133212058302E-4</v>
      </c>
      <c r="BC78" s="186">
        <f t="shared" si="35"/>
        <v>6.5531612797529656E-4</v>
      </c>
      <c r="BD78" s="186">
        <f t="shared" si="35"/>
        <v>7.1762733776691901E-4</v>
      </c>
      <c r="BE78" s="186">
        <f t="shared" ref="BE78:BR78" si="36">BE77/BE75</f>
        <v>1.3294630261329089E-3</v>
      </c>
      <c r="BF78" s="186">
        <f t="shared" si="36"/>
        <v>8.5722005792972255E-4</v>
      </c>
      <c r="BG78" s="143">
        <f t="shared" si="36"/>
        <v>6.5197006652172669E-4</v>
      </c>
      <c r="BH78" s="186">
        <f t="shared" si="36"/>
        <v>4.4094503534868761E-4</v>
      </c>
      <c r="BI78" s="186">
        <f t="shared" si="36"/>
        <v>3.4080478615931619E-4</v>
      </c>
      <c r="BJ78" s="186">
        <f t="shared" si="36"/>
        <v>2.9170263399783705E-4</v>
      </c>
      <c r="BK78" s="241">
        <f t="shared" si="36"/>
        <v>2.6413956536582082E-4</v>
      </c>
      <c r="BL78" s="186">
        <f t="shared" si="36"/>
        <v>2.4237997920016743E-4</v>
      </c>
      <c r="BM78" s="186">
        <f t="shared" si="36"/>
        <v>3.8586596482396074E-4</v>
      </c>
      <c r="BN78" s="186">
        <f t="shared" si="36"/>
        <v>4.8195093739457324E-4</v>
      </c>
      <c r="BO78" s="186">
        <f t="shared" si="36"/>
        <v>8.3521931242590801E-5</v>
      </c>
      <c r="BP78" s="186">
        <f t="shared" si="36"/>
        <v>2.5798896155094847E-4</v>
      </c>
      <c r="BQ78" s="186">
        <f t="shared" si="36"/>
        <v>6.9168251772436449E-5</v>
      </c>
      <c r="BR78" s="186">
        <f t="shared" si="36"/>
        <v>1.8915510718789407E-4</v>
      </c>
      <c r="BS78" s="186">
        <v>5.1087846768896425E-4</v>
      </c>
      <c r="BT78" s="186">
        <v>2.0582181711261394E-3</v>
      </c>
      <c r="BU78" s="186">
        <v>0</v>
      </c>
      <c r="BV78" s="186">
        <v>0</v>
      </c>
      <c r="BW78" s="186">
        <v>4.4665310442674512E-4</v>
      </c>
      <c r="BX78" s="186">
        <v>6.2375029867075789E-4</v>
      </c>
      <c r="BY78" s="186">
        <v>8.6459921275966413E-4</v>
      </c>
      <c r="BZ78" s="186">
        <v>1.1383527412079794E-3</v>
      </c>
      <c r="CA78" s="186">
        <v>8.3637469586374691E-4</v>
      </c>
      <c r="CB78" s="186">
        <v>4.2798304180135545E-4</v>
      </c>
      <c r="CC78" s="186">
        <v>3.6836652469206862E-4</v>
      </c>
      <c r="CD78" s="186">
        <v>6.8048427797782758E-4</v>
      </c>
      <c r="CE78" s="186">
        <v>0</v>
      </c>
      <c r="CF78" s="186">
        <v>6.0933761793889943E-4</v>
      </c>
      <c r="CG78" s="186">
        <v>3.4131810847710063E-4</v>
      </c>
      <c r="CH78" s="186">
        <v>1.1639749745380474E-4</v>
      </c>
      <c r="CI78" s="186">
        <v>2.7943420162854254E-4</v>
      </c>
      <c r="CJ78" s="186">
        <v>2.5962597462224422E-4</v>
      </c>
      <c r="CK78" s="186">
        <v>5.9758097339823594E-4</v>
      </c>
      <c r="CL78" s="186">
        <v>3.4920539704439405E-4</v>
      </c>
      <c r="CM78" s="186">
        <v>4.1106128550074739E-4</v>
      </c>
      <c r="CN78" s="186">
        <v>6.1005807933006164E-4</v>
      </c>
      <c r="CO78" s="186">
        <v>2.551306384837509E-4</v>
      </c>
      <c r="CP78" s="186">
        <v>3.4710170079833391E-4</v>
      </c>
      <c r="CQ78" s="186">
        <v>6.5676161136065704E-4</v>
      </c>
      <c r="CR78" s="186">
        <v>1.0575668911058624E-4</v>
      </c>
      <c r="CS78" s="186">
        <v>9.1426481680418738E-5</v>
      </c>
      <c r="CT78" s="186">
        <v>9.7644595371646178E-5</v>
      </c>
      <c r="CU78" s="186">
        <v>6.0647805199249701E-5</v>
      </c>
      <c r="CV78" s="186">
        <v>1.0870622428954761E-4</v>
      </c>
      <c r="CW78" s="186">
        <v>7.1944516388960835E-4</v>
      </c>
      <c r="CX78" s="186">
        <v>9.9773727439556709E-4</v>
      </c>
      <c r="CY78" s="186">
        <v>3.4214180771630407E-4</v>
      </c>
      <c r="CZ78" s="186">
        <v>7.1481672099273747E-4</v>
      </c>
      <c r="DA78" s="144" t="e">
        <f t="shared" si="35"/>
        <v>#DIV/0!</v>
      </c>
      <c r="DB78" s="144" t="e">
        <f t="shared" si="35"/>
        <v>#DIV/0!</v>
      </c>
      <c r="DC78" s="144" t="e">
        <f t="shared" ref="DC78:EF78" si="37">DC77/DC75</f>
        <v>#DIV/0!</v>
      </c>
      <c r="DD78" s="144" t="e">
        <f t="shared" si="37"/>
        <v>#DIV/0!</v>
      </c>
      <c r="DE78" s="144" t="e">
        <f t="shared" si="37"/>
        <v>#DIV/0!</v>
      </c>
      <c r="DF78" s="144" t="e">
        <f t="shared" si="37"/>
        <v>#DIV/0!</v>
      </c>
      <c r="DG78" s="144" t="e">
        <f t="shared" si="37"/>
        <v>#DIV/0!</v>
      </c>
      <c r="DH78" s="144" t="e">
        <f t="shared" si="37"/>
        <v>#DIV/0!</v>
      </c>
      <c r="DI78" s="144" t="e">
        <f t="shared" si="37"/>
        <v>#DIV/0!</v>
      </c>
      <c r="DJ78" s="144" t="e">
        <f t="shared" si="37"/>
        <v>#DIV/0!</v>
      </c>
      <c r="DK78" s="144" t="e">
        <f t="shared" si="37"/>
        <v>#DIV/0!</v>
      </c>
      <c r="DL78" s="144" t="e">
        <f t="shared" si="37"/>
        <v>#DIV/0!</v>
      </c>
      <c r="DM78" s="144" t="e">
        <f t="shared" si="37"/>
        <v>#DIV/0!</v>
      </c>
      <c r="DN78" s="144" t="e">
        <f t="shared" si="37"/>
        <v>#DIV/0!</v>
      </c>
      <c r="DO78" s="144" t="e">
        <f t="shared" si="37"/>
        <v>#DIV/0!</v>
      </c>
      <c r="DP78" s="144" t="e">
        <f t="shared" si="37"/>
        <v>#DIV/0!</v>
      </c>
      <c r="DQ78" s="144" t="e">
        <f t="shared" si="37"/>
        <v>#DIV/0!</v>
      </c>
      <c r="DR78" s="144" t="e">
        <f t="shared" si="37"/>
        <v>#DIV/0!</v>
      </c>
      <c r="DS78" s="144" t="e">
        <f t="shared" si="37"/>
        <v>#DIV/0!</v>
      </c>
      <c r="DT78" s="144" t="e">
        <f t="shared" si="37"/>
        <v>#DIV/0!</v>
      </c>
      <c r="DU78" s="144" t="e">
        <f t="shared" si="37"/>
        <v>#DIV/0!</v>
      </c>
      <c r="DV78" s="144" t="e">
        <f t="shared" si="37"/>
        <v>#DIV/0!</v>
      </c>
      <c r="DW78" s="144" t="e">
        <f t="shared" si="37"/>
        <v>#DIV/0!</v>
      </c>
      <c r="DX78" s="144" t="e">
        <f t="shared" si="37"/>
        <v>#DIV/0!</v>
      </c>
      <c r="DY78" s="144" t="e">
        <f t="shared" si="37"/>
        <v>#DIV/0!</v>
      </c>
      <c r="DZ78" s="144" t="e">
        <f t="shared" si="37"/>
        <v>#DIV/0!</v>
      </c>
      <c r="EA78" s="144" t="e">
        <f t="shared" si="37"/>
        <v>#DIV/0!</v>
      </c>
      <c r="EB78" s="144" t="e">
        <f t="shared" si="37"/>
        <v>#DIV/0!</v>
      </c>
      <c r="EC78" s="144" t="e">
        <f t="shared" si="37"/>
        <v>#DIV/0!</v>
      </c>
      <c r="ED78" s="144" t="e">
        <f t="shared" si="37"/>
        <v>#DIV/0!</v>
      </c>
      <c r="EE78" s="144" t="e">
        <f t="shared" si="37"/>
        <v>#DIV/0!</v>
      </c>
      <c r="EF78" s="144" t="e">
        <f t="shared" si="37"/>
        <v>#DIV/0!</v>
      </c>
    </row>
    <row r="79" spans="1:136" ht="17.25" customHeight="1">
      <c r="A79" s="11" t="s">
        <v>5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</row>
    <row r="80" spans="1:136" ht="12" customHeight="1">
      <c r="A80" s="140" t="s">
        <v>6</v>
      </c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>
        <f>PRC!B53</f>
        <v>0</v>
      </c>
      <c r="AJ80" s="141">
        <f>PRC!C53</f>
        <v>0</v>
      </c>
      <c r="AK80" s="141">
        <f>PRC!D53</f>
        <v>0</v>
      </c>
      <c r="AL80" s="141">
        <v>21</v>
      </c>
      <c r="AM80" s="141">
        <v>1</v>
      </c>
      <c r="AN80" s="141">
        <v>25</v>
      </c>
      <c r="AO80" s="141">
        <v>16</v>
      </c>
      <c r="AP80" s="141">
        <v>8</v>
      </c>
      <c r="AQ80" s="141">
        <v>2</v>
      </c>
      <c r="AR80" s="141">
        <v>59</v>
      </c>
      <c r="AS80" s="141">
        <v>199</v>
      </c>
      <c r="AT80" s="141">
        <v>263</v>
      </c>
      <c r="AU80" s="141">
        <v>422</v>
      </c>
      <c r="AV80" s="141">
        <v>312</v>
      </c>
      <c r="AW80" s="141">
        <v>226</v>
      </c>
      <c r="AX80" s="141">
        <v>370</v>
      </c>
      <c r="AY80" s="185">
        <v>452</v>
      </c>
      <c r="AZ80" s="185">
        <v>250</v>
      </c>
      <c r="BA80" s="185">
        <v>166</v>
      </c>
      <c r="BB80" s="185">
        <v>317</v>
      </c>
      <c r="BC80" s="185">
        <v>384</v>
      </c>
      <c r="BD80" s="185">
        <v>308</v>
      </c>
      <c r="BE80" s="185">
        <v>1211</v>
      </c>
      <c r="BF80" s="187">
        <v>985</v>
      </c>
      <c r="BG80" s="141">
        <v>821</v>
      </c>
      <c r="BH80" s="185">
        <v>615</v>
      </c>
      <c r="BI80" s="185">
        <v>450</v>
      </c>
      <c r="BJ80" s="185">
        <v>375</v>
      </c>
      <c r="BK80" s="240">
        <v>228</v>
      </c>
      <c r="BL80" s="185">
        <v>140</v>
      </c>
      <c r="BM80" s="185">
        <v>216</v>
      </c>
      <c r="BN80" s="185">
        <v>111</v>
      </c>
      <c r="BO80" s="185">
        <v>26</v>
      </c>
      <c r="BP80" s="185">
        <v>35</v>
      </c>
      <c r="BQ80" s="185">
        <v>12</v>
      </c>
      <c r="BR80" s="185">
        <v>6</v>
      </c>
      <c r="BS80" s="185">
        <v>50</v>
      </c>
      <c r="BT80" s="185">
        <v>37</v>
      </c>
      <c r="BU80" s="185">
        <v>0</v>
      </c>
      <c r="BV80" s="185">
        <v>0</v>
      </c>
      <c r="BW80" s="185">
        <v>86</v>
      </c>
      <c r="BX80" s="185">
        <v>107</v>
      </c>
      <c r="BY80" s="185">
        <v>65</v>
      </c>
      <c r="BZ80" s="185">
        <v>225</v>
      </c>
      <c r="CA80" s="185">
        <v>97</v>
      </c>
      <c r="CB80" s="185">
        <v>25</v>
      </c>
      <c r="CC80" s="185">
        <v>14</v>
      </c>
      <c r="CD80" s="185">
        <v>5</v>
      </c>
      <c r="CE80" s="185">
        <v>0</v>
      </c>
      <c r="CF80" s="185">
        <v>32</v>
      </c>
      <c r="CG80" s="185">
        <v>111</v>
      </c>
      <c r="CH80" s="185">
        <v>11</v>
      </c>
      <c r="CI80" s="185">
        <v>32</v>
      </c>
      <c r="CJ80" s="185">
        <v>61</v>
      </c>
      <c r="CK80" s="185">
        <v>90</v>
      </c>
      <c r="CL80" s="185">
        <v>102</v>
      </c>
      <c r="CM80" s="185">
        <v>89</v>
      </c>
      <c r="CN80" s="185">
        <v>241</v>
      </c>
      <c r="CO80" s="185">
        <v>71</v>
      </c>
      <c r="CP80" s="185">
        <v>136</v>
      </c>
      <c r="CQ80" s="185">
        <v>234</v>
      </c>
      <c r="CR80" s="185">
        <v>28</v>
      </c>
      <c r="CS80" s="185">
        <v>20</v>
      </c>
      <c r="CT80" s="185">
        <v>20</v>
      </c>
      <c r="CU80" s="185">
        <v>14</v>
      </c>
      <c r="CV80" s="185">
        <v>15</v>
      </c>
      <c r="CW80" s="185">
        <v>17</v>
      </c>
      <c r="CX80" s="185">
        <v>33</v>
      </c>
      <c r="CY80" s="185">
        <v>10</v>
      </c>
      <c r="CZ80" s="185">
        <v>15</v>
      </c>
      <c r="DA80" s="145">
        <f>SUM(DB80:EF80)</f>
        <v>0</v>
      </c>
      <c r="DB80" s="145">
        <f>EVNBP!F30</f>
        <v>0</v>
      </c>
      <c r="DC80" s="145">
        <f>EVNBP!G30</f>
        <v>0</v>
      </c>
      <c r="DD80" s="145">
        <f>EVNBP!H30</f>
        <v>0</v>
      </c>
      <c r="DE80" s="145">
        <f>EVNBP!I30</f>
        <v>0</v>
      </c>
      <c r="DF80" s="145">
        <f>EVNBP!J30</f>
        <v>0</v>
      </c>
      <c r="DG80" s="145">
        <f>EVNBP!K30</f>
        <v>0</v>
      </c>
      <c r="DH80" s="145">
        <f>EVNBP!L30</f>
        <v>0</v>
      </c>
      <c r="DI80" s="145">
        <f>EVNBP!M30</f>
        <v>0</v>
      </c>
      <c r="DJ80" s="145">
        <f>EVNBP!N30</f>
        <v>0</v>
      </c>
      <c r="DK80" s="145">
        <f>EVNBP!O30</f>
        <v>0</v>
      </c>
      <c r="DL80" s="145">
        <f>EVNBP!P30</f>
        <v>0</v>
      </c>
      <c r="DM80" s="145">
        <f>EVNBP!Q30</f>
        <v>0</v>
      </c>
      <c r="DN80" s="145">
        <f>EVNBP!R30</f>
        <v>0</v>
      </c>
      <c r="DO80" s="145">
        <f>EVNBP!S30</f>
        <v>0</v>
      </c>
      <c r="DP80" s="145">
        <f>EVNBP!T30</f>
        <v>0</v>
      </c>
      <c r="DQ80" s="145">
        <f>EVNBP!U30</f>
        <v>0</v>
      </c>
      <c r="DR80" s="145">
        <f>EVNBP!V30</f>
        <v>0</v>
      </c>
      <c r="DS80" s="145">
        <f>EVNBP!W30</f>
        <v>0</v>
      </c>
      <c r="DT80" s="145">
        <f>EVNBP!X30</f>
        <v>0</v>
      </c>
      <c r="DU80" s="145">
        <f>EVNBP!Y30</f>
        <v>0</v>
      </c>
      <c r="DV80" s="145">
        <f>EVNBP!Z30</f>
        <v>0</v>
      </c>
      <c r="DW80" s="145">
        <f>EVNBP!AA30</f>
        <v>0</v>
      </c>
      <c r="DX80" s="145">
        <f>EVNBP!AB30</f>
        <v>0</v>
      </c>
      <c r="DY80" s="145">
        <f>EVNBP!AC30</f>
        <v>0</v>
      </c>
      <c r="DZ80" s="145">
        <f>EVNBP!AD30</f>
        <v>0</v>
      </c>
      <c r="EA80" s="145">
        <f>EVNBP!AE30</f>
        <v>0</v>
      </c>
      <c r="EB80" s="145">
        <f>EVNBP!AF30</f>
        <v>0</v>
      </c>
      <c r="EC80" s="145">
        <f>EVNBP!AG30</f>
        <v>0</v>
      </c>
      <c r="ED80" s="145">
        <f>EVNBP!AH30</f>
        <v>0</v>
      </c>
      <c r="EE80" s="145">
        <f>EVNBP!AI30</f>
        <v>0</v>
      </c>
      <c r="EF80" s="145">
        <f>EVNBP!AJ30</f>
        <v>0</v>
      </c>
    </row>
    <row r="81" spans="1:148" ht="17.25" customHeight="1">
      <c r="A81" s="140" t="s">
        <v>7</v>
      </c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>
        <f>PRC!B54</f>
        <v>0</v>
      </c>
      <c r="AJ81" s="141">
        <f>PRC!C54</f>
        <v>0</v>
      </c>
      <c r="AK81" s="141">
        <f>PRC!D54</f>
        <v>0</v>
      </c>
      <c r="AL81" s="141">
        <v>0</v>
      </c>
      <c r="AM81" s="141">
        <v>1</v>
      </c>
      <c r="AN81" s="141">
        <v>0</v>
      </c>
      <c r="AO81" s="141">
        <v>0</v>
      </c>
      <c r="AP81" s="141">
        <v>0</v>
      </c>
      <c r="AQ81" s="141">
        <v>0</v>
      </c>
      <c r="AR81" s="141">
        <v>31</v>
      </c>
      <c r="AS81" s="141">
        <v>50</v>
      </c>
      <c r="AT81" s="141">
        <v>56</v>
      </c>
      <c r="AU81" s="141">
        <v>59</v>
      </c>
      <c r="AV81" s="141">
        <v>16</v>
      </c>
      <c r="AW81" s="141">
        <v>53</v>
      </c>
      <c r="AX81" s="141">
        <v>56</v>
      </c>
      <c r="AY81" s="185">
        <v>112</v>
      </c>
      <c r="AZ81" s="185">
        <v>62</v>
      </c>
      <c r="BA81" s="185">
        <v>94</v>
      </c>
      <c r="BB81" s="185">
        <v>106</v>
      </c>
      <c r="BC81" s="185">
        <v>120</v>
      </c>
      <c r="BD81" s="185">
        <v>79</v>
      </c>
      <c r="BE81" s="185">
        <v>45</v>
      </c>
      <c r="BF81" s="187">
        <v>149</v>
      </c>
      <c r="BG81" s="141">
        <v>149</v>
      </c>
      <c r="BH81" s="185">
        <v>94</v>
      </c>
      <c r="BI81" s="185">
        <v>12</v>
      </c>
      <c r="BJ81" s="185">
        <v>32</v>
      </c>
      <c r="BK81" s="240">
        <v>71</v>
      </c>
      <c r="BL81" s="185">
        <v>54</v>
      </c>
      <c r="BM81" s="185">
        <v>46</v>
      </c>
      <c r="BN81" s="185">
        <v>113</v>
      </c>
      <c r="BO81" s="185">
        <v>5</v>
      </c>
      <c r="BP81" s="185">
        <v>37</v>
      </c>
      <c r="BQ81" s="185">
        <v>2</v>
      </c>
      <c r="BR81" s="185">
        <v>26</v>
      </c>
      <c r="BS81" s="185">
        <v>13</v>
      </c>
      <c r="BT81" s="185">
        <v>19</v>
      </c>
      <c r="BU81" s="185">
        <v>0</v>
      </c>
      <c r="BV81" s="185">
        <v>0</v>
      </c>
      <c r="BW81" s="185">
        <v>30</v>
      </c>
      <c r="BX81" s="185">
        <v>117</v>
      </c>
      <c r="BY81" s="185">
        <v>120</v>
      </c>
      <c r="BZ81" s="185">
        <v>51</v>
      </c>
      <c r="CA81" s="185">
        <v>98</v>
      </c>
      <c r="CB81" s="185">
        <v>56</v>
      </c>
      <c r="CC81" s="185">
        <v>18</v>
      </c>
      <c r="CD81" s="185">
        <v>19</v>
      </c>
      <c r="CE81" s="185">
        <v>0</v>
      </c>
      <c r="CF81" s="185">
        <v>58</v>
      </c>
      <c r="CG81" s="185">
        <v>58</v>
      </c>
      <c r="CH81" s="185">
        <v>14</v>
      </c>
      <c r="CI81" s="185">
        <v>12</v>
      </c>
      <c r="CJ81" s="185">
        <v>28</v>
      </c>
      <c r="CK81" s="185">
        <v>155</v>
      </c>
      <c r="CL81" s="185">
        <v>50</v>
      </c>
      <c r="CM81" s="185">
        <v>20</v>
      </c>
      <c r="CN81" s="185">
        <v>26</v>
      </c>
      <c r="CO81" s="185">
        <v>58</v>
      </c>
      <c r="CP81" s="185">
        <v>16</v>
      </c>
      <c r="CQ81" s="185">
        <v>14</v>
      </c>
      <c r="CR81" s="185">
        <v>2</v>
      </c>
      <c r="CS81" s="185">
        <v>0</v>
      </c>
      <c r="CT81" s="185">
        <v>0</v>
      </c>
      <c r="CU81" s="185">
        <v>0</v>
      </c>
      <c r="CV81" s="185">
        <v>1</v>
      </c>
      <c r="CW81" s="185">
        <v>3</v>
      </c>
      <c r="CX81" s="185">
        <v>23</v>
      </c>
      <c r="CY81" s="185">
        <v>7</v>
      </c>
      <c r="CZ81" s="185">
        <v>35</v>
      </c>
      <c r="DA81" s="145">
        <f>SUM(DB81:EF81)</f>
        <v>0</v>
      </c>
      <c r="DB81" s="145">
        <f>EVNBP!F31</f>
        <v>0</v>
      </c>
      <c r="DC81" s="145">
        <f>EVNBP!G31</f>
        <v>0</v>
      </c>
      <c r="DD81" s="145">
        <f>EVNBP!H31</f>
        <v>0</v>
      </c>
      <c r="DE81" s="145">
        <f>EVNBP!I31</f>
        <v>0</v>
      </c>
      <c r="DF81" s="145">
        <f>EVNBP!J31</f>
        <v>0</v>
      </c>
      <c r="DG81" s="145">
        <f>EVNBP!K31</f>
        <v>0</v>
      </c>
      <c r="DH81" s="145">
        <f>EVNBP!L31</f>
        <v>0</v>
      </c>
      <c r="DI81" s="145">
        <f>EVNBP!M31</f>
        <v>0</v>
      </c>
      <c r="DJ81" s="145">
        <f>EVNBP!N31</f>
        <v>0</v>
      </c>
      <c r="DK81" s="145">
        <f>EVNBP!O31</f>
        <v>0</v>
      </c>
      <c r="DL81" s="145">
        <f>EVNBP!P31</f>
        <v>0</v>
      </c>
      <c r="DM81" s="145">
        <f>EVNBP!Q31</f>
        <v>0</v>
      </c>
      <c r="DN81" s="145">
        <f>EVNBP!R31</f>
        <v>0</v>
      </c>
      <c r="DO81" s="145">
        <f>EVNBP!S31</f>
        <v>0</v>
      </c>
      <c r="DP81" s="145">
        <f>EVNBP!T31</f>
        <v>0</v>
      </c>
      <c r="DQ81" s="145">
        <f>EVNBP!U31</f>
        <v>0</v>
      </c>
      <c r="DR81" s="145">
        <f>EVNBP!V31</f>
        <v>0</v>
      </c>
      <c r="DS81" s="145">
        <f>EVNBP!W31</f>
        <v>0</v>
      </c>
      <c r="DT81" s="145">
        <f>EVNBP!X31</f>
        <v>0</v>
      </c>
      <c r="DU81" s="145">
        <f>EVNBP!Y31</f>
        <v>0</v>
      </c>
      <c r="DV81" s="145">
        <f>EVNBP!Z31</f>
        <v>0</v>
      </c>
      <c r="DW81" s="145">
        <f>EVNBP!AA31</f>
        <v>0</v>
      </c>
      <c r="DX81" s="145">
        <f>EVNBP!AB31</f>
        <v>0</v>
      </c>
      <c r="DY81" s="145">
        <f>EVNBP!AC31</f>
        <v>0</v>
      </c>
      <c r="DZ81" s="145">
        <f>EVNBP!AD31</f>
        <v>0</v>
      </c>
      <c r="EA81" s="145">
        <f>EVNBP!AE31</f>
        <v>0</v>
      </c>
      <c r="EB81" s="145">
        <f>EVNBP!AF31</f>
        <v>0</v>
      </c>
      <c r="EC81" s="145">
        <f>EVNBP!AG31</f>
        <v>0</v>
      </c>
      <c r="ED81" s="145">
        <f>EVNBP!AH31</f>
        <v>0</v>
      </c>
      <c r="EE81" s="145">
        <f>EVNBP!AI31</f>
        <v>0</v>
      </c>
      <c r="EF81" s="145">
        <f>EVNBP!AJ31</f>
        <v>0</v>
      </c>
    </row>
    <row r="82" spans="1:148" ht="17.25" customHeight="1">
      <c r="A82" s="140" t="s">
        <v>8</v>
      </c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>
        <f>PRC!B55</f>
        <v>0</v>
      </c>
      <c r="AJ82" s="141">
        <f>PRC!C55</f>
        <v>0</v>
      </c>
      <c r="AK82" s="141">
        <f>PRC!D55</f>
        <v>0</v>
      </c>
      <c r="AL82" s="141">
        <v>0</v>
      </c>
      <c r="AM82" s="141">
        <v>0</v>
      </c>
      <c r="AN82" s="141">
        <v>0</v>
      </c>
      <c r="AO82" s="141">
        <v>0</v>
      </c>
      <c r="AP82" s="141">
        <v>0</v>
      </c>
      <c r="AQ82" s="141">
        <v>0</v>
      </c>
      <c r="AR82" s="141">
        <v>0</v>
      </c>
      <c r="AS82" s="141">
        <v>0</v>
      </c>
      <c r="AT82" s="141">
        <v>0</v>
      </c>
      <c r="AU82" s="141">
        <v>0</v>
      </c>
      <c r="AV82" s="141">
        <v>0</v>
      </c>
      <c r="AW82" s="141">
        <v>0</v>
      </c>
      <c r="AX82" s="141">
        <v>0</v>
      </c>
      <c r="AY82" s="185">
        <v>0</v>
      </c>
      <c r="AZ82" s="185">
        <v>0</v>
      </c>
      <c r="BA82" s="185">
        <v>0</v>
      </c>
      <c r="BB82" s="185">
        <v>0</v>
      </c>
      <c r="BC82" s="185">
        <v>0</v>
      </c>
      <c r="BD82" s="185">
        <v>0</v>
      </c>
      <c r="BE82" s="185">
        <v>0</v>
      </c>
      <c r="BF82" s="187">
        <v>0</v>
      </c>
      <c r="BG82" s="141">
        <v>0</v>
      </c>
      <c r="BH82" s="185">
        <v>0</v>
      </c>
      <c r="BI82" s="185">
        <v>0</v>
      </c>
      <c r="BJ82" s="185">
        <v>0</v>
      </c>
      <c r="BK82" s="240">
        <v>0</v>
      </c>
      <c r="BL82" s="185">
        <v>0</v>
      </c>
      <c r="BM82" s="185">
        <v>0</v>
      </c>
      <c r="BN82" s="185">
        <v>0</v>
      </c>
      <c r="BO82" s="185">
        <v>0</v>
      </c>
      <c r="BP82" s="185">
        <v>0</v>
      </c>
      <c r="BQ82" s="185">
        <v>0</v>
      </c>
      <c r="BR82" s="185">
        <v>0</v>
      </c>
      <c r="BS82" s="185">
        <v>0</v>
      </c>
      <c r="BT82" s="185">
        <v>0</v>
      </c>
      <c r="BU82" s="185">
        <v>0</v>
      </c>
      <c r="BV82" s="185">
        <v>0</v>
      </c>
      <c r="BW82" s="185">
        <v>0</v>
      </c>
      <c r="BX82" s="185">
        <v>0</v>
      </c>
      <c r="BY82" s="185">
        <v>0</v>
      </c>
      <c r="BZ82" s="185">
        <v>0</v>
      </c>
      <c r="CA82" s="185">
        <v>0</v>
      </c>
      <c r="CB82" s="185">
        <v>0</v>
      </c>
      <c r="CC82" s="185">
        <v>0</v>
      </c>
      <c r="CD82" s="185">
        <v>0</v>
      </c>
      <c r="CE82" s="185">
        <v>0</v>
      </c>
      <c r="CF82" s="185">
        <v>0</v>
      </c>
      <c r="CG82" s="185">
        <v>0</v>
      </c>
      <c r="CH82" s="185">
        <v>0</v>
      </c>
      <c r="CI82" s="185">
        <v>0</v>
      </c>
      <c r="CJ82" s="185">
        <v>0</v>
      </c>
      <c r="CK82" s="185">
        <v>0</v>
      </c>
      <c r="CL82" s="185">
        <v>0</v>
      </c>
      <c r="CM82" s="185">
        <v>0</v>
      </c>
      <c r="CN82" s="185">
        <v>0</v>
      </c>
      <c r="CO82" s="185">
        <v>0</v>
      </c>
      <c r="CP82" s="185">
        <v>0</v>
      </c>
      <c r="CQ82" s="185">
        <v>0</v>
      </c>
      <c r="CR82" s="185">
        <v>0</v>
      </c>
      <c r="CS82" s="185">
        <v>0</v>
      </c>
      <c r="CT82" s="185">
        <v>0</v>
      </c>
      <c r="CU82" s="185">
        <v>0</v>
      </c>
      <c r="CV82" s="185">
        <v>0</v>
      </c>
      <c r="CW82" s="185">
        <v>0</v>
      </c>
      <c r="CX82" s="185">
        <v>0</v>
      </c>
      <c r="CY82" s="185">
        <v>0</v>
      </c>
      <c r="CZ82" s="185">
        <v>0</v>
      </c>
      <c r="DA82" s="145">
        <f>SUM(DB82:EF82)</f>
        <v>0</v>
      </c>
      <c r="DB82" s="145">
        <f>EVNBP!F32</f>
        <v>0</v>
      </c>
      <c r="DC82" s="145">
        <f>EVNBP!G32</f>
        <v>0</v>
      </c>
      <c r="DD82" s="145">
        <f>EVNBP!H32</f>
        <v>0</v>
      </c>
      <c r="DE82" s="145">
        <f>EVNBP!I32</f>
        <v>0</v>
      </c>
      <c r="DF82" s="145">
        <f>EVNBP!J32</f>
        <v>0</v>
      </c>
      <c r="DG82" s="145">
        <f>EVNBP!K32</f>
        <v>0</v>
      </c>
      <c r="DH82" s="145">
        <f>EVNBP!L32</f>
        <v>0</v>
      </c>
      <c r="DI82" s="145">
        <f>EVNBP!M32</f>
        <v>0</v>
      </c>
      <c r="DJ82" s="145">
        <f>EVNBP!N32</f>
        <v>0</v>
      </c>
      <c r="DK82" s="145">
        <f>EVNBP!O32</f>
        <v>0</v>
      </c>
      <c r="DL82" s="145">
        <f>EVNBP!P32</f>
        <v>0</v>
      </c>
      <c r="DM82" s="145">
        <f>EVNBP!Q32</f>
        <v>0</v>
      </c>
      <c r="DN82" s="145">
        <f>EVNBP!R32</f>
        <v>0</v>
      </c>
      <c r="DO82" s="145">
        <f>EVNBP!S32</f>
        <v>0</v>
      </c>
      <c r="DP82" s="145">
        <f>EVNBP!T32</f>
        <v>0</v>
      </c>
      <c r="DQ82" s="145">
        <f>EVNBP!U32</f>
        <v>0</v>
      </c>
      <c r="DR82" s="145">
        <f>EVNBP!V32</f>
        <v>0</v>
      </c>
      <c r="DS82" s="145">
        <f>EVNBP!W32</f>
        <v>0</v>
      </c>
      <c r="DT82" s="145">
        <f>EVNBP!X32</f>
        <v>0</v>
      </c>
      <c r="DU82" s="145">
        <f>EVNBP!Y32</f>
        <v>0</v>
      </c>
      <c r="DV82" s="145">
        <f>EVNBP!Z32</f>
        <v>0</v>
      </c>
      <c r="DW82" s="145">
        <f>EVNBP!AA32</f>
        <v>0</v>
      </c>
      <c r="DX82" s="145">
        <f>EVNBP!AB32</f>
        <v>0</v>
      </c>
      <c r="DY82" s="145">
        <f>EVNBP!AC32</f>
        <v>0</v>
      </c>
      <c r="DZ82" s="145">
        <f>EVNBP!AD32</f>
        <v>0</v>
      </c>
      <c r="EA82" s="145">
        <f>EVNBP!AE32</f>
        <v>0</v>
      </c>
      <c r="EB82" s="145">
        <f>EVNBP!AF32</f>
        <v>0</v>
      </c>
      <c r="EC82" s="145">
        <f>EVNBP!AG32</f>
        <v>0</v>
      </c>
      <c r="ED82" s="145">
        <f>EVNBP!AH32</f>
        <v>0</v>
      </c>
      <c r="EE82" s="145">
        <f>EVNBP!AI32</f>
        <v>0</v>
      </c>
      <c r="EF82" s="145">
        <f>EVNBP!AJ32</f>
        <v>0</v>
      </c>
    </row>
    <row r="83" spans="1:148" ht="17.25" customHeight="1">
      <c r="A83" s="140" t="s">
        <v>9</v>
      </c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>
        <f>PRC!B56</f>
        <v>0</v>
      </c>
      <c r="AJ83" s="141">
        <f>PRC!C56</f>
        <v>0</v>
      </c>
      <c r="AK83" s="141">
        <f>PRC!D56</f>
        <v>0</v>
      </c>
      <c r="AL83" s="141">
        <v>0</v>
      </c>
      <c r="AM83" s="141">
        <v>0</v>
      </c>
      <c r="AN83" s="141">
        <v>0</v>
      </c>
      <c r="AO83" s="141">
        <v>0</v>
      </c>
      <c r="AP83" s="141">
        <v>0</v>
      </c>
      <c r="AQ83" s="141">
        <v>0</v>
      </c>
      <c r="AR83" s="141">
        <v>2</v>
      </c>
      <c r="AS83" s="141">
        <v>4</v>
      </c>
      <c r="AT83" s="141">
        <v>29</v>
      </c>
      <c r="AU83" s="141">
        <v>15</v>
      </c>
      <c r="AV83" s="141">
        <v>1</v>
      </c>
      <c r="AW83" s="141">
        <v>5</v>
      </c>
      <c r="AX83" s="141">
        <v>18</v>
      </c>
      <c r="AY83" s="185">
        <v>35</v>
      </c>
      <c r="AZ83" s="185">
        <v>28</v>
      </c>
      <c r="BA83" s="185">
        <v>20</v>
      </c>
      <c r="BB83" s="185">
        <v>17</v>
      </c>
      <c r="BC83" s="185">
        <v>24</v>
      </c>
      <c r="BD83" s="185">
        <v>6</v>
      </c>
      <c r="BE83" s="185">
        <v>20</v>
      </c>
      <c r="BF83" s="187">
        <v>43</v>
      </c>
      <c r="BG83" s="141">
        <v>34</v>
      </c>
      <c r="BH83" s="185">
        <v>15</v>
      </c>
      <c r="BI83" s="185">
        <v>14</v>
      </c>
      <c r="BJ83" s="185">
        <v>10</v>
      </c>
      <c r="BK83" s="240">
        <v>19</v>
      </c>
      <c r="BL83" s="185">
        <v>33</v>
      </c>
      <c r="BM83" s="185">
        <v>17</v>
      </c>
      <c r="BN83" s="185">
        <v>16</v>
      </c>
      <c r="BO83" s="185">
        <v>0</v>
      </c>
      <c r="BP83" s="185">
        <v>17</v>
      </c>
      <c r="BQ83" s="185">
        <v>4</v>
      </c>
      <c r="BR83" s="185">
        <v>1</v>
      </c>
      <c r="BS83" s="185">
        <v>0</v>
      </c>
      <c r="BT83" s="185">
        <v>0</v>
      </c>
      <c r="BU83" s="185">
        <v>0</v>
      </c>
      <c r="BV83" s="185">
        <v>0</v>
      </c>
      <c r="BW83" s="185">
        <v>3</v>
      </c>
      <c r="BX83" s="185">
        <v>24</v>
      </c>
      <c r="BY83" s="185">
        <v>5</v>
      </c>
      <c r="BZ83" s="185">
        <v>16</v>
      </c>
      <c r="CA83" s="185">
        <v>3</v>
      </c>
      <c r="CB83" s="185">
        <v>4</v>
      </c>
      <c r="CC83" s="185">
        <v>0</v>
      </c>
      <c r="CD83" s="185">
        <v>0</v>
      </c>
      <c r="CE83" s="185">
        <v>0</v>
      </c>
      <c r="CF83" s="185">
        <v>5</v>
      </c>
      <c r="CG83" s="185">
        <v>7</v>
      </c>
      <c r="CH83" s="185">
        <v>3</v>
      </c>
      <c r="CI83" s="185">
        <v>6</v>
      </c>
      <c r="CJ83" s="185">
        <v>6</v>
      </c>
      <c r="CK83" s="185">
        <v>9</v>
      </c>
      <c r="CL83" s="185">
        <v>11</v>
      </c>
      <c r="CM83" s="185">
        <v>12</v>
      </c>
      <c r="CN83" s="185">
        <v>4</v>
      </c>
      <c r="CO83" s="185">
        <v>3</v>
      </c>
      <c r="CP83" s="185">
        <v>2</v>
      </c>
      <c r="CQ83" s="185">
        <v>1</v>
      </c>
      <c r="CR83" s="185">
        <v>3</v>
      </c>
      <c r="CS83" s="185">
        <v>0</v>
      </c>
      <c r="CT83" s="185">
        <v>7</v>
      </c>
      <c r="CU83" s="185">
        <v>0</v>
      </c>
      <c r="CV83" s="185">
        <v>3</v>
      </c>
      <c r="CW83" s="185">
        <v>5</v>
      </c>
      <c r="CX83" s="185">
        <v>0</v>
      </c>
      <c r="CY83" s="185">
        <v>0</v>
      </c>
      <c r="CZ83" s="185">
        <v>0</v>
      </c>
      <c r="DA83" s="145">
        <f>SUM(DB83:EF83)</f>
        <v>0</v>
      </c>
      <c r="DB83" s="145">
        <f>EVNBP!F33</f>
        <v>0</v>
      </c>
      <c r="DC83" s="145">
        <f>EVNBP!G33</f>
        <v>0</v>
      </c>
      <c r="DD83" s="145">
        <f>EVNBP!H33</f>
        <v>0</v>
      </c>
      <c r="DE83" s="145">
        <f>EVNBP!I33</f>
        <v>0</v>
      </c>
      <c r="DF83" s="145">
        <f>EVNBP!J33</f>
        <v>0</v>
      </c>
      <c r="DG83" s="145">
        <f>EVNBP!K33</f>
        <v>0</v>
      </c>
      <c r="DH83" s="145">
        <f>EVNBP!L33</f>
        <v>0</v>
      </c>
      <c r="DI83" s="145">
        <f>EVNBP!M33</f>
        <v>0</v>
      </c>
      <c r="DJ83" s="145">
        <f>EVNBP!N33</f>
        <v>0</v>
      </c>
      <c r="DK83" s="145">
        <f>EVNBP!O33</f>
        <v>0</v>
      </c>
      <c r="DL83" s="145">
        <f>EVNBP!P33</f>
        <v>0</v>
      </c>
      <c r="DM83" s="145">
        <f>EVNBP!Q33</f>
        <v>0</v>
      </c>
      <c r="DN83" s="145">
        <f>EVNBP!R33</f>
        <v>0</v>
      </c>
      <c r="DO83" s="145">
        <f>EVNBP!S33</f>
        <v>0</v>
      </c>
      <c r="DP83" s="145">
        <f>EVNBP!T33</f>
        <v>0</v>
      </c>
      <c r="DQ83" s="145">
        <f>EVNBP!U33</f>
        <v>0</v>
      </c>
      <c r="DR83" s="145">
        <f>EVNBP!V33</f>
        <v>0</v>
      </c>
      <c r="DS83" s="145">
        <f>EVNBP!W33</f>
        <v>0</v>
      </c>
      <c r="DT83" s="145">
        <f>EVNBP!X33</f>
        <v>0</v>
      </c>
      <c r="DU83" s="145">
        <f>EVNBP!Y33</f>
        <v>0</v>
      </c>
      <c r="DV83" s="145">
        <f>EVNBP!Z33</f>
        <v>0</v>
      </c>
      <c r="DW83" s="145">
        <f>EVNBP!AA33</f>
        <v>0</v>
      </c>
      <c r="DX83" s="145">
        <f>EVNBP!AB33</f>
        <v>0</v>
      </c>
      <c r="DY83" s="145">
        <f>EVNBP!AC33</f>
        <v>0</v>
      </c>
      <c r="DZ83" s="145">
        <f>EVNBP!AD33</f>
        <v>0</v>
      </c>
      <c r="EA83" s="145">
        <f>EVNBP!AE33</f>
        <v>0</v>
      </c>
      <c r="EB83" s="145">
        <f>EVNBP!AF33</f>
        <v>0</v>
      </c>
      <c r="EC83" s="145">
        <f>EVNBP!AG33</f>
        <v>0</v>
      </c>
      <c r="ED83" s="145">
        <f>EVNBP!AH33</f>
        <v>0</v>
      </c>
      <c r="EE83" s="145">
        <f>EVNBP!AI33</f>
        <v>0</v>
      </c>
      <c r="EF83" s="145">
        <f>EVNBP!AJ33</f>
        <v>0</v>
      </c>
    </row>
    <row r="84" spans="1:148" s="179" customFormat="1" ht="18" customHeight="1">
      <c r="A84" s="246" t="s">
        <v>214</v>
      </c>
      <c r="B84" s="246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246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5">
        <v>2E-3</v>
      </c>
      <c r="AA84" s="245">
        <v>2E-3</v>
      </c>
      <c r="AB84" s="245">
        <v>2E-3</v>
      </c>
      <c r="AC84" s="245">
        <v>2E-3</v>
      </c>
      <c r="AD84" s="245">
        <v>2E-3</v>
      </c>
      <c r="AE84" s="245">
        <v>2E-3</v>
      </c>
      <c r="AF84" s="245">
        <v>2E-3</v>
      </c>
      <c r="AG84" s="245">
        <v>2E-3</v>
      </c>
      <c r="AH84" s="245">
        <v>2E-3</v>
      </c>
      <c r="AI84" s="245">
        <v>2E-3</v>
      </c>
      <c r="AJ84" s="245">
        <v>2E-3</v>
      </c>
      <c r="AK84" s="245">
        <v>2E-3</v>
      </c>
      <c r="AL84" s="245">
        <v>5.0000000000000001E-3</v>
      </c>
      <c r="AM84" s="245">
        <v>5.0000000000000001E-3</v>
      </c>
      <c r="AN84" s="245">
        <v>5.0000000000000001E-3</v>
      </c>
      <c r="AO84" s="245">
        <v>5.0000000000000001E-3</v>
      </c>
      <c r="AP84" s="245">
        <v>5.0000000000000001E-3</v>
      </c>
      <c r="AQ84" s="245">
        <v>5.0000000000000001E-3</v>
      </c>
      <c r="AR84" s="245">
        <v>5.0000000000000001E-3</v>
      </c>
      <c r="AS84" s="245">
        <v>5.0000000000000001E-3</v>
      </c>
      <c r="AT84" s="245">
        <v>5.0000000000000001E-3</v>
      </c>
      <c r="AU84" s="245">
        <v>5.0000000000000001E-3</v>
      </c>
      <c r="AV84" s="245">
        <v>5.0000000000000001E-3</v>
      </c>
      <c r="AW84" s="245">
        <v>5.0000000000000001E-3</v>
      </c>
      <c r="AX84" s="245">
        <v>2E-3</v>
      </c>
      <c r="AY84" s="245">
        <v>2E-3</v>
      </c>
      <c r="AZ84" s="245">
        <v>2E-3</v>
      </c>
      <c r="BA84" s="245">
        <v>2E-3</v>
      </c>
      <c r="BB84" s="245">
        <v>2E-3</v>
      </c>
      <c r="BC84" s="245">
        <v>2E-3</v>
      </c>
      <c r="BD84" s="245">
        <v>2E-3</v>
      </c>
      <c r="BE84" s="245">
        <v>2E-3</v>
      </c>
      <c r="BF84" s="245">
        <v>2E-3</v>
      </c>
      <c r="BG84" s="245">
        <v>2E-3</v>
      </c>
      <c r="BH84" s="245">
        <v>2E-3</v>
      </c>
      <c r="BI84" s="245">
        <v>2E-3</v>
      </c>
      <c r="BJ84" s="245">
        <v>2E-3</v>
      </c>
      <c r="BK84" s="245">
        <v>2E-3</v>
      </c>
      <c r="BL84" s="245">
        <v>2E-3</v>
      </c>
      <c r="BM84" s="182">
        <v>5.0000000000000001E-4</v>
      </c>
      <c r="BN84" s="182">
        <v>5.0000000000000001E-4</v>
      </c>
      <c r="BO84" s="182">
        <v>5.0000000000000001E-4</v>
      </c>
      <c r="BP84" s="182">
        <v>5.0000000000000001E-4</v>
      </c>
      <c r="BQ84" s="182">
        <v>5.0000000000000001E-4</v>
      </c>
      <c r="BR84" s="182">
        <v>5.0000000000000001E-4</v>
      </c>
      <c r="BS84" s="182">
        <v>5.0000000000000001E-4</v>
      </c>
      <c r="BT84" s="182">
        <v>5.0000000000000001E-4</v>
      </c>
      <c r="BU84" s="182">
        <v>5.0000000000000001E-4</v>
      </c>
      <c r="BV84" s="182"/>
      <c r="BW84" s="182"/>
      <c r="BX84" s="182">
        <v>5.0000000000000001E-4</v>
      </c>
      <c r="BY84" s="182"/>
      <c r="BZ84" s="182">
        <v>5.0000000000000001E-4</v>
      </c>
      <c r="CA84" s="182">
        <v>5.0000000000000001E-4</v>
      </c>
      <c r="CB84" s="182"/>
      <c r="CC84" s="182">
        <v>5.0000000000000001E-4</v>
      </c>
      <c r="CD84" s="182">
        <v>5.0000000000000001E-4</v>
      </c>
      <c r="CE84" s="182">
        <v>5.0000000000000001E-4</v>
      </c>
      <c r="CF84" s="182">
        <v>5.0000000000000001E-4</v>
      </c>
      <c r="CG84" s="182">
        <v>5.0000000000000001E-4</v>
      </c>
      <c r="CH84" s="182">
        <v>5.0000000000000001E-4</v>
      </c>
      <c r="CI84" s="182"/>
      <c r="CJ84" s="182">
        <v>5.0000000000000001E-4</v>
      </c>
      <c r="CK84" s="182">
        <v>5.0000000000000001E-4</v>
      </c>
      <c r="CL84" s="182">
        <v>5.0000000000000001E-4</v>
      </c>
      <c r="CM84" s="182">
        <v>5.0000000000000001E-4</v>
      </c>
      <c r="CN84" s="182">
        <v>5.0000000000000001E-4</v>
      </c>
      <c r="CO84" s="182">
        <v>5.0000000000000001E-4</v>
      </c>
      <c r="CP84" s="182">
        <v>5.0000000000000001E-4</v>
      </c>
      <c r="CQ84" s="182">
        <v>5.0000000000000001E-4</v>
      </c>
      <c r="CR84" s="182">
        <v>5.0000000000000001E-4</v>
      </c>
      <c r="CS84" s="182">
        <v>5.0000000000000001E-4</v>
      </c>
      <c r="CT84" s="182">
        <v>5.0000000000000001E-4</v>
      </c>
      <c r="CU84" s="182">
        <v>5.0000000000000001E-4</v>
      </c>
      <c r="CV84" s="182">
        <v>5.0000000000000001E-4</v>
      </c>
      <c r="CW84" s="182">
        <v>5.0000000000000001E-4</v>
      </c>
      <c r="CX84" s="182">
        <v>5.0000000000000001E-4</v>
      </c>
      <c r="CY84" s="182">
        <v>5.0000000000000001E-4</v>
      </c>
      <c r="CZ84" s="182">
        <v>5.0000000000000001E-4</v>
      </c>
      <c r="DA84" s="182">
        <v>5.0000000000000001E-4</v>
      </c>
      <c r="DB84" s="182">
        <v>5.0000000000000001E-4</v>
      </c>
      <c r="DC84" s="182">
        <v>5.0000000000000001E-4</v>
      </c>
      <c r="DD84" s="182">
        <v>5.0000000000000001E-4</v>
      </c>
      <c r="DE84" s="182">
        <v>5.0000000000000001E-4</v>
      </c>
      <c r="DF84" s="182">
        <v>5.0000000000000001E-4</v>
      </c>
      <c r="DG84" s="182">
        <v>5.0000000000000001E-4</v>
      </c>
      <c r="DH84" s="182">
        <v>5.0000000000000001E-4</v>
      </c>
      <c r="DI84" s="182">
        <v>5.0000000000000001E-4</v>
      </c>
      <c r="DJ84" s="182">
        <v>5.0000000000000001E-4</v>
      </c>
      <c r="DK84" s="182">
        <v>5.0000000000000001E-4</v>
      </c>
      <c r="DL84" s="182">
        <v>5.0000000000000001E-4</v>
      </c>
      <c r="DM84" s="182">
        <v>5.0000000000000001E-4</v>
      </c>
      <c r="DN84" s="182">
        <v>5.0000000000000001E-4</v>
      </c>
      <c r="DO84" s="182">
        <v>5.0000000000000001E-4</v>
      </c>
      <c r="DP84" s="182">
        <v>5.0000000000000001E-4</v>
      </c>
      <c r="DQ84" s="182">
        <v>5.0000000000000001E-4</v>
      </c>
      <c r="DR84" s="182">
        <v>5.0000000000000001E-4</v>
      </c>
      <c r="DS84" s="182">
        <v>5.0000000000000001E-4</v>
      </c>
      <c r="DT84" s="182">
        <v>5.0000000000000001E-4</v>
      </c>
      <c r="DU84" s="182">
        <v>5.0000000000000001E-4</v>
      </c>
      <c r="DV84" s="182">
        <v>5.0000000000000001E-4</v>
      </c>
      <c r="DW84" s="182">
        <v>5.0000000000000001E-4</v>
      </c>
      <c r="DX84" s="182">
        <v>5.0000000000000001E-4</v>
      </c>
      <c r="DY84" s="182">
        <v>5.0000000000000001E-4</v>
      </c>
      <c r="DZ84" s="182">
        <v>5.0000000000000001E-4</v>
      </c>
      <c r="EA84" s="182">
        <v>5.0000000000000001E-4</v>
      </c>
      <c r="EB84" s="182">
        <v>5.0000000000000001E-4</v>
      </c>
      <c r="EC84" s="182">
        <v>5.0000000000000001E-4</v>
      </c>
      <c r="ED84" s="182">
        <v>5.0000000000000001E-4</v>
      </c>
      <c r="EE84" s="182">
        <v>5.0000000000000001E-4</v>
      </c>
      <c r="EF84" s="182">
        <v>5.0000000000000001E-4</v>
      </c>
      <c r="EG84" s="180"/>
      <c r="EH84" s="180"/>
      <c r="EI84" s="180"/>
      <c r="EJ84" s="180"/>
      <c r="EK84" s="180"/>
      <c r="EL84" s="180"/>
      <c r="EM84" s="180"/>
      <c r="EN84" s="180"/>
      <c r="EO84" s="180"/>
      <c r="EP84" s="180"/>
      <c r="EQ84" s="180"/>
      <c r="ER84" s="180"/>
    </row>
    <row r="85" spans="1:148" ht="27" customHeight="1">
      <c r="A85" s="284" t="s">
        <v>227</v>
      </c>
      <c r="B85" s="285"/>
      <c r="C85" s="285"/>
      <c r="D85" s="285"/>
      <c r="E85" s="285"/>
      <c r="F85" s="285"/>
      <c r="G85" s="285"/>
      <c r="H85" s="285"/>
      <c r="I85" s="285"/>
      <c r="J85" s="285"/>
      <c r="K85" s="285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  <c r="AA85" s="285"/>
      <c r="AB85" s="285"/>
      <c r="AC85" s="285"/>
      <c r="AD85" s="285"/>
      <c r="AE85" s="285"/>
      <c r="AF85" s="285"/>
      <c r="AG85" s="285"/>
      <c r="AH85" s="285"/>
      <c r="AI85" s="285"/>
      <c r="AJ85" s="285"/>
      <c r="AK85" s="285"/>
      <c r="AL85" s="285"/>
      <c r="AM85" s="285"/>
      <c r="AN85" s="285"/>
      <c r="AO85" s="285"/>
      <c r="AP85" s="285"/>
      <c r="AQ85" s="285"/>
      <c r="AR85" s="285"/>
      <c r="AS85" s="285"/>
      <c r="AT85" s="285"/>
      <c r="AU85" s="285"/>
      <c r="AV85" s="285"/>
      <c r="AW85" s="285"/>
      <c r="AX85" s="285"/>
      <c r="AY85" s="285"/>
      <c r="AZ85" s="285"/>
      <c r="BA85" s="285"/>
      <c r="BB85" s="285"/>
      <c r="BC85" s="285"/>
      <c r="BD85" s="285"/>
      <c r="BE85" s="285"/>
      <c r="BF85" s="285"/>
      <c r="BG85" s="285"/>
      <c r="BH85" s="285"/>
      <c r="BI85" s="285"/>
      <c r="BJ85" s="285"/>
      <c r="BK85" s="285"/>
      <c r="BL85" s="285"/>
      <c r="BM85" s="285"/>
      <c r="BN85" s="285"/>
      <c r="BO85" s="285"/>
      <c r="BP85" s="285"/>
      <c r="BQ85" s="285"/>
      <c r="BR85" s="285"/>
      <c r="BS85" s="285"/>
      <c r="BT85" s="285"/>
      <c r="BU85" s="285"/>
      <c r="BV85" s="285"/>
      <c r="BW85" s="285"/>
      <c r="BX85" s="285"/>
      <c r="BY85" s="285"/>
      <c r="BZ85" s="285"/>
      <c r="CA85" s="285"/>
      <c r="CB85" s="285"/>
      <c r="CC85" s="285"/>
      <c r="CD85" s="285"/>
      <c r="CE85" s="285"/>
      <c r="CF85" s="285"/>
      <c r="CG85" s="285"/>
      <c r="CH85" s="285"/>
      <c r="CI85" s="285"/>
      <c r="CJ85" s="285"/>
      <c r="CK85" s="285"/>
      <c r="CL85" s="285"/>
      <c r="CM85" s="285"/>
      <c r="CN85" s="285"/>
      <c r="CO85" s="285"/>
      <c r="CP85" s="285"/>
      <c r="CQ85" s="285"/>
      <c r="CR85" s="285"/>
      <c r="CS85" s="285"/>
      <c r="CT85" s="285"/>
      <c r="CU85" s="285"/>
      <c r="CV85" s="285"/>
      <c r="CW85" s="285"/>
      <c r="CX85" s="285"/>
      <c r="CY85" s="285"/>
      <c r="CZ85" s="285"/>
      <c r="DA85" s="285"/>
      <c r="DB85" s="285"/>
      <c r="DC85" s="285"/>
      <c r="DD85" s="285"/>
      <c r="DE85" s="285"/>
      <c r="DF85" s="285"/>
      <c r="DG85" s="285"/>
      <c r="DH85" s="285"/>
      <c r="DI85" s="285"/>
      <c r="DJ85" s="285"/>
      <c r="DK85" s="285"/>
      <c r="DL85" s="285"/>
      <c r="DM85" s="285"/>
      <c r="DN85" s="285"/>
      <c r="DO85" s="285"/>
      <c r="DP85" s="285"/>
      <c r="DQ85" s="285"/>
      <c r="DR85" s="285"/>
      <c r="DS85" s="285"/>
      <c r="DT85" s="285"/>
      <c r="DU85" s="285"/>
      <c r="DV85" s="285"/>
      <c r="DW85" s="285"/>
      <c r="DX85" s="285"/>
      <c r="DY85" s="285"/>
      <c r="DZ85" s="285"/>
      <c r="EA85" s="285"/>
      <c r="EB85" s="285"/>
      <c r="EC85" s="285"/>
      <c r="ED85" s="285"/>
      <c r="EE85" s="285"/>
      <c r="EF85" s="285"/>
    </row>
    <row r="86" spans="1:148" ht="27" customHeight="1"/>
    <row r="102" spans="1:148" ht="17.25" customHeight="1">
      <c r="A102" s="13" t="s">
        <v>0</v>
      </c>
      <c r="B102" s="2" t="s">
        <v>12</v>
      </c>
      <c r="C102" s="2" t="s">
        <v>20</v>
      </c>
      <c r="D102" s="2" t="s">
        <v>21</v>
      </c>
      <c r="E102" s="2" t="s">
        <v>22</v>
      </c>
      <c r="F102" s="2" t="s">
        <v>23</v>
      </c>
      <c r="G102" s="2" t="s">
        <v>24</v>
      </c>
      <c r="H102" s="2" t="s">
        <v>25</v>
      </c>
      <c r="I102" s="2" t="s">
        <v>26</v>
      </c>
      <c r="J102" s="2" t="s">
        <v>27</v>
      </c>
      <c r="K102" s="2" t="s">
        <v>28</v>
      </c>
      <c r="L102" s="2" t="s">
        <v>29</v>
      </c>
      <c r="M102" s="2" t="s">
        <v>30</v>
      </c>
      <c r="N102" s="2" t="s">
        <v>11</v>
      </c>
      <c r="O102" s="2" t="s">
        <v>13</v>
      </c>
      <c r="P102" s="2" t="s">
        <v>14</v>
      </c>
      <c r="Q102" s="2" t="s">
        <v>15</v>
      </c>
      <c r="R102" s="2" t="s">
        <v>16</v>
      </c>
      <c r="S102" s="2" t="s">
        <v>17</v>
      </c>
      <c r="T102" s="2" t="s">
        <v>18</v>
      </c>
      <c r="U102" s="2" t="s">
        <v>19</v>
      </c>
      <c r="V102" s="2" t="s">
        <v>109</v>
      </c>
      <c r="W102" s="2" t="s">
        <v>111</v>
      </c>
      <c r="X102" s="2" t="s">
        <v>117</v>
      </c>
      <c r="Y102" s="2" t="s">
        <v>118</v>
      </c>
      <c r="Z102" s="2" t="e">
        <f>#REF!</f>
        <v>#REF!</v>
      </c>
      <c r="AA102" s="2" t="e">
        <f>#REF!</f>
        <v>#REF!</v>
      </c>
      <c r="AB102" s="2" t="e">
        <f>#REF!</f>
        <v>#REF!</v>
      </c>
      <c r="AC102" s="2" t="e">
        <f>#REF!</f>
        <v>#REF!</v>
      </c>
      <c r="AD102" s="2" t="e">
        <f>#REF!</f>
        <v>#REF!</v>
      </c>
      <c r="AE102" s="2" t="e">
        <f>#REF!</f>
        <v>#REF!</v>
      </c>
      <c r="AF102" s="2" t="e">
        <f>#REF!</f>
        <v>#REF!</v>
      </c>
      <c r="AG102" s="2" t="e">
        <f>#REF!</f>
        <v>#REF!</v>
      </c>
      <c r="AH102" s="2" t="e">
        <f>#REF!</f>
        <v>#REF!</v>
      </c>
      <c r="AI102" s="2" t="e">
        <f>#REF!</f>
        <v>#REF!</v>
      </c>
      <c r="AJ102" s="2" t="e">
        <f>#REF!</f>
        <v>#REF!</v>
      </c>
      <c r="AK102" s="2" t="e">
        <f>#REF!</f>
        <v>#REF!</v>
      </c>
      <c r="AL102" s="2" t="e">
        <f>#REF!</f>
        <v>#REF!</v>
      </c>
      <c r="AM102" s="2" t="e">
        <f>#REF!</f>
        <v>#REF!</v>
      </c>
      <c r="AN102" s="2" t="e">
        <f>#REF!</f>
        <v>#REF!</v>
      </c>
      <c r="AO102" s="2" t="e">
        <f>#REF!</f>
        <v>#REF!</v>
      </c>
      <c r="AP102" s="2" t="e">
        <f>#REF!</f>
        <v>#REF!</v>
      </c>
      <c r="AQ102" s="2" t="e">
        <f>#REF!</f>
        <v>#REF!</v>
      </c>
      <c r="AR102" s="2" t="e">
        <f>#REF!</f>
        <v>#REF!</v>
      </c>
      <c r="AS102" s="2" t="e">
        <f>#REF!</f>
        <v>#REF!</v>
      </c>
      <c r="AT102" s="2" t="e">
        <f>#REF!</f>
        <v>#REF!</v>
      </c>
      <c r="AU102" s="2" t="e">
        <f>#REF!</f>
        <v>#REF!</v>
      </c>
      <c r="AV102" s="2" t="e">
        <f>#REF!</f>
        <v>#REF!</v>
      </c>
      <c r="AW102" s="2" t="e">
        <f>#REF!</f>
        <v>#REF!</v>
      </c>
      <c r="AX102" s="2" t="e">
        <f>#REF!</f>
        <v>#REF!</v>
      </c>
      <c r="AY102" s="2" t="e">
        <f>#REF!</f>
        <v>#REF!</v>
      </c>
      <c r="AZ102" s="2" t="e">
        <f>#REF!</f>
        <v>#REF!</v>
      </c>
      <c r="BA102" s="2" t="e">
        <f>#REF!</f>
        <v>#REF!</v>
      </c>
      <c r="BB102" s="2" t="e">
        <f>#REF!</f>
        <v>#REF!</v>
      </c>
      <c r="BC102" s="2" t="e">
        <f>#REF!</f>
        <v>#REF!</v>
      </c>
      <c r="BD102" s="169" t="e">
        <f>#REF!</f>
        <v>#REF!</v>
      </c>
      <c r="BE102" s="169" t="e">
        <f>#REF!</f>
        <v>#REF!</v>
      </c>
      <c r="BF102" s="169" t="e">
        <f>#REF!</f>
        <v>#REF!</v>
      </c>
      <c r="BG102" s="2" t="e">
        <f>#REF!</f>
        <v>#REF!</v>
      </c>
      <c r="BH102" s="169" t="e">
        <f>#REF!</f>
        <v>#REF!</v>
      </c>
      <c r="BI102" s="169" t="e">
        <f>#REF!</f>
        <v>#REF!</v>
      </c>
      <c r="BJ102" s="169" t="e">
        <f>#REF!</f>
        <v>#REF!</v>
      </c>
      <c r="BK102" s="2" t="e">
        <f>#REF!</f>
        <v>#REF!</v>
      </c>
      <c r="BL102" s="169" t="e">
        <f>#REF!</f>
        <v>#REF!</v>
      </c>
      <c r="BM102" s="169" t="e">
        <f>#REF!</f>
        <v>#REF!</v>
      </c>
      <c r="BN102" s="169" t="e">
        <f>#REF!</f>
        <v>#REF!</v>
      </c>
      <c r="BO102" s="169" t="e">
        <f>#REF!</f>
        <v>#REF!</v>
      </c>
      <c r="BP102" s="169" t="e">
        <f>#REF!</f>
        <v>#REF!</v>
      </c>
      <c r="BQ102" s="169" t="e">
        <f>#REF!</f>
        <v>#REF!</v>
      </c>
      <c r="BR102" s="169" t="e">
        <f>#REF!</f>
        <v>#REF!</v>
      </c>
      <c r="BS102" s="169" t="s">
        <v>264</v>
      </c>
      <c r="BT102" s="169" t="s">
        <v>265</v>
      </c>
      <c r="BU102" s="169" t="s">
        <v>266</v>
      </c>
      <c r="BV102" s="169" t="s">
        <v>267</v>
      </c>
      <c r="BW102" s="169" t="s">
        <v>270</v>
      </c>
      <c r="BX102" s="169" t="s">
        <v>272</v>
      </c>
      <c r="BY102" s="169" t="s">
        <v>276</v>
      </c>
      <c r="BZ102" s="169" t="s">
        <v>277</v>
      </c>
      <c r="CA102" s="169" t="s">
        <v>279</v>
      </c>
      <c r="CB102" s="169" t="s">
        <v>281</v>
      </c>
      <c r="CC102" s="169" t="s">
        <v>282</v>
      </c>
      <c r="CD102" s="169" t="s">
        <v>288</v>
      </c>
      <c r="CE102" s="169" t="s">
        <v>289</v>
      </c>
      <c r="CF102" s="169" t="s">
        <v>292</v>
      </c>
      <c r="CG102" s="169" t="s">
        <v>294</v>
      </c>
      <c r="CH102" s="169" t="s">
        <v>297</v>
      </c>
      <c r="CI102" s="169" t="s">
        <v>301</v>
      </c>
      <c r="CJ102" s="169" t="s">
        <v>303</v>
      </c>
      <c r="CK102" s="169" t="s">
        <v>310</v>
      </c>
      <c r="CL102" s="169" t="s">
        <v>310</v>
      </c>
      <c r="CM102" s="169" t="s">
        <v>311</v>
      </c>
      <c r="CN102" s="169" t="s">
        <v>313</v>
      </c>
      <c r="CO102" s="169" t="s">
        <v>319</v>
      </c>
      <c r="CP102" s="169" t="s">
        <v>322</v>
      </c>
      <c r="CQ102" s="169" t="s">
        <v>325</v>
      </c>
      <c r="CR102" s="169" t="s">
        <v>330</v>
      </c>
      <c r="CS102" s="169" t="s">
        <v>332</v>
      </c>
      <c r="CT102" s="169" t="s">
        <v>336</v>
      </c>
      <c r="CU102" s="169" t="s">
        <v>339</v>
      </c>
      <c r="CV102" s="169" t="s">
        <v>349</v>
      </c>
      <c r="CW102" s="169" t="s">
        <v>350</v>
      </c>
      <c r="CX102" s="169" t="s">
        <v>351</v>
      </c>
      <c r="CY102" s="169" t="s">
        <v>357</v>
      </c>
      <c r="CZ102" s="169" t="s">
        <v>360</v>
      </c>
      <c r="DA102" s="106" t="str">
        <f>+DA18</f>
        <v>Aug'25</v>
      </c>
      <c r="DB102" s="3">
        <v>1</v>
      </c>
      <c r="DC102" s="3">
        <v>2</v>
      </c>
      <c r="DD102" s="3">
        <v>3</v>
      </c>
      <c r="DE102" s="3">
        <v>4</v>
      </c>
      <c r="DF102" s="3">
        <v>5</v>
      </c>
      <c r="DG102" s="3">
        <v>6</v>
      </c>
      <c r="DH102" s="3">
        <v>7</v>
      </c>
      <c r="DI102" s="3">
        <v>8</v>
      </c>
      <c r="DJ102" s="3">
        <v>9</v>
      </c>
      <c r="DK102" s="3">
        <v>10</v>
      </c>
      <c r="DL102" s="3">
        <v>11</v>
      </c>
      <c r="DM102" s="3">
        <v>12</v>
      </c>
      <c r="DN102" s="3">
        <v>13</v>
      </c>
      <c r="DO102" s="3">
        <v>14</v>
      </c>
      <c r="DP102" s="3">
        <v>15</v>
      </c>
      <c r="DQ102" s="3">
        <v>16</v>
      </c>
      <c r="DR102" s="3">
        <v>17</v>
      </c>
      <c r="DS102" s="3">
        <v>18</v>
      </c>
      <c r="DT102" s="3">
        <v>19</v>
      </c>
      <c r="DU102" s="3">
        <v>20</v>
      </c>
      <c r="DV102" s="3">
        <v>21</v>
      </c>
      <c r="DW102" s="3">
        <v>22</v>
      </c>
      <c r="DX102" s="3">
        <v>23</v>
      </c>
      <c r="DY102" s="3">
        <v>24</v>
      </c>
      <c r="DZ102" s="3">
        <v>25</v>
      </c>
      <c r="EA102" s="3">
        <v>26</v>
      </c>
      <c r="EB102" s="3">
        <v>27</v>
      </c>
      <c r="EC102" s="3">
        <v>28</v>
      </c>
      <c r="ED102" s="3">
        <v>29</v>
      </c>
      <c r="EE102" s="3">
        <v>30</v>
      </c>
      <c r="EF102" s="3">
        <v>31</v>
      </c>
    </row>
    <row r="103" spans="1:148" s="4" customFormat="1" ht="17.25" customHeight="1">
      <c r="A103" s="140" t="s">
        <v>1</v>
      </c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/>
      <c r="AL103" s="141"/>
      <c r="AM103" s="141"/>
      <c r="AN103" s="141"/>
      <c r="AO103" s="141"/>
      <c r="AP103" s="141"/>
      <c r="AQ103" s="141"/>
      <c r="AR103" s="141"/>
      <c r="AS103" s="141"/>
      <c r="AT103" s="141"/>
      <c r="AU103" s="141"/>
      <c r="AV103" s="141"/>
      <c r="AW103" s="141"/>
      <c r="AX103" s="141"/>
      <c r="AY103" s="141"/>
      <c r="AZ103" s="185"/>
      <c r="BA103" s="185"/>
      <c r="BB103" s="185"/>
      <c r="BC103" s="185">
        <v>29783</v>
      </c>
      <c r="BD103" s="185">
        <v>50230</v>
      </c>
      <c r="BE103" s="185">
        <v>48994</v>
      </c>
      <c r="BF103" s="185">
        <v>136522</v>
      </c>
      <c r="BG103" s="141">
        <v>253439</v>
      </c>
      <c r="BH103" s="185">
        <v>280487</v>
      </c>
      <c r="BI103" s="185">
        <v>223820</v>
      </c>
      <c r="BJ103" s="185">
        <v>228971</v>
      </c>
      <c r="BK103" s="240">
        <v>503029</v>
      </c>
      <c r="BL103" s="185">
        <v>746523</v>
      </c>
      <c r="BM103" s="185">
        <v>652568</v>
      </c>
      <c r="BN103" s="185">
        <v>874070</v>
      </c>
      <c r="BO103" s="185">
        <v>792936</v>
      </c>
      <c r="BP103" s="185">
        <v>911364</v>
      </c>
      <c r="BQ103" s="185">
        <v>817784</v>
      </c>
      <c r="BR103" s="185">
        <v>905725</v>
      </c>
      <c r="BS103" s="185">
        <v>884057</v>
      </c>
      <c r="BT103" s="185">
        <v>609730</v>
      </c>
      <c r="BU103" s="185">
        <v>787111</v>
      </c>
      <c r="BV103" s="185">
        <v>760895</v>
      </c>
      <c r="BW103" s="185">
        <v>718934</v>
      </c>
      <c r="BX103" s="185">
        <v>622091</v>
      </c>
      <c r="BY103" s="185">
        <v>756668</v>
      </c>
      <c r="BZ103" s="185">
        <v>523987</v>
      </c>
      <c r="CA103" s="185">
        <v>395521</v>
      </c>
      <c r="CB103" s="185">
        <v>168632</v>
      </c>
      <c r="CC103" s="185">
        <v>123473</v>
      </c>
      <c r="CD103" s="185">
        <v>192770</v>
      </c>
      <c r="CE103" s="185">
        <v>647494</v>
      </c>
      <c r="CF103" s="185">
        <v>736284</v>
      </c>
      <c r="CG103" s="185">
        <v>544107</v>
      </c>
      <c r="CH103" s="185">
        <v>381243</v>
      </c>
      <c r="CI103" s="185">
        <v>1310206</v>
      </c>
      <c r="CJ103" s="185">
        <v>1163126</v>
      </c>
      <c r="CK103" s="185">
        <v>1244388</v>
      </c>
      <c r="CL103" s="185">
        <v>1296296</v>
      </c>
      <c r="CM103" s="185">
        <v>1555858</v>
      </c>
      <c r="CN103" s="185">
        <v>1643520</v>
      </c>
      <c r="CO103" s="185">
        <v>135730</v>
      </c>
      <c r="CP103" s="185">
        <v>1209215</v>
      </c>
      <c r="CQ103" s="185">
        <v>1302721</v>
      </c>
      <c r="CR103" s="185">
        <v>1505446</v>
      </c>
      <c r="CS103" s="185">
        <v>1806021</v>
      </c>
      <c r="CT103" s="185">
        <v>1877754</v>
      </c>
      <c r="CU103" s="185">
        <v>1360976</v>
      </c>
      <c r="CV103" s="185">
        <v>1617402</v>
      </c>
      <c r="CW103" s="185">
        <v>1485833</v>
      </c>
      <c r="CX103" s="185">
        <v>1860736</v>
      </c>
      <c r="CY103" s="185">
        <v>1865174</v>
      </c>
      <c r="CZ103" s="185">
        <v>1830230</v>
      </c>
      <c r="DA103" s="142">
        <f>SUM(DB103:EF103)</f>
        <v>1589582</v>
      </c>
      <c r="DB103" s="142">
        <f>'LSP10'!F13</f>
        <v>136966</v>
      </c>
      <c r="DC103" s="142">
        <f>'LSP10'!G13</f>
        <v>65694</v>
      </c>
      <c r="DD103" s="142">
        <f>'LSP10'!H13</f>
        <v>0</v>
      </c>
      <c r="DE103" s="142">
        <f>'LSP10'!I13</f>
        <v>98899</v>
      </c>
      <c r="DF103" s="142">
        <f>'LSP10'!J13</f>
        <v>71617</v>
      </c>
      <c r="DG103" s="142">
        <f>'LSP10'!K13</f>
        <v>64509</v>
      </c>
      <c r="DH103" s="142">
        <f>'LSP10'!L13</f>
        <v>70807</v>
      </c>
      <c r="DI103" s="142">
        <f>'LSP10'!M13</f>
        <v>67293</v>
      </c>
      <c r="DJ103" s="142">
        <f>'LSP10'!N13</f>
        <v>65863</v>
      </c>
      <c r="DK103" s="142">
        <f>'LSP10'!O13</f>
        <v>0</v>
      </c>
      <c r="DL103" s="142">
        <f>'LSP10'!P13</f>
        <v>128128</v>
      </c>
      <c r="DM103" s="142">
        <f>'LSP10'!Q13</f>
        <v>66700</v>
      </c>
      <c r="DN103" s="142">
        <f>'LSP10'!R13</f>
        <v>76687</v>
      </c>
      <c r="DO103" s="142">
        <f>'LSP10'!S13</f>
        <v>72505</v>
      </c>
      <c r="DP103" s="142">
        <f>'LSP10'!T13</f>
        <v>63187</v>
      </c>
      <c r="DQ103" s="142">
        <f>'LSP10'!U13</f>
        <v>55005</v>
      </c>
      <c r="DR103" s="142">
        <f>'LSP10'!V13</f>
        <v>0</v>
      </c>
      <c r="DS103" s="142">
        <f>'LSP10'!W13</f>
        <v>130668</v>
      </c>
      <c r="DT103" s="142">
        <f>'LSP10'!X13</f>
        <v>69734</v>
      </c>
      <c r="DU103" s="142">
        <f>'LSP10'!Y13</f>
        <v>66349</v>
      </c>
      <c r="DV103" s="142">
        <f>'LSP10'!Z13</f>
        <v>73664</v>
      </c>
      <c r="DW103" s="142">
        <f>'LSP10'!AA13</f>
        <v>69859</v>
      </c>
      <c r="DX103" s="142">
        <f>'LSP10'!AB13</f>
        <v>75448</v>
      </c>
      <c r="DY103" s="142">
        <f>'LSP10'!AC13</f>
        <v>0</v>
      </c>
      <c r="DZ103" s="142">
        <f>'LSP10'!AD13</f>
        <v>0</v>
      </c>
      <c r="EA103" s="142">
        <f>'LSP10'!AE13</f>
        <v>0</v>
      </c>
      <c r="EB103" s="142">
        <f>'LSP10'!AF13</f>
        <v>0</v>
      </c>
      <c r="EC103" s="142">
        <f>'LSP10'!AG13</f>
        <v>0</v>
      </c>
      <c r="ED103" s="142">
        <f>'LSP10'!AH13</f>
        <v>0</v>
      </c>
      <c r="EE103" s="142">
        <f>'LSP10'!AI13</f>
        <v>0</v>
      </c>
      <c r="EF103" s="142">
        <f>'LSP10'!AJ13</f>
        <v>0</v>
      </c>
    </row>
    <row r="104" spans="1:148" s="8" customFormat="1" ht="17.25" customHeight="1">
      <c r="A104" s="140" t="s">
        <v>2</v>
      </c>
      <c r="B104" s="141">
        <f>B103-B105</f>
        <v>0</v>
      </c>
      <c r="C104" s="141">
        <f t="shared" ref="C104:Y104" si="38">C103-C105</f>
        <v>0</v>
      </c>
      <c r="D104" s="141">
        <f t="shared" si="38"/>
        <v>0</v>
      </c>
      <c r="E104" s="141">
        <f t="shared" si="38"/>
        <v>0</v>
      </c>
      <c r="F104" s="141">
        <f t="shared" si="38"/>
        <v>0</v>
      </c>
      <c r="G104" s="141">
        <f t="shared" si="38"/>
        <v>0</v>
      </c>
      <c r="H104" s="141">
        <f t="shared" si="38"/>
        <v>0</v>
      </c>
      <c r="I104" s="141">
        <f t="shared" si="38"/>
        <v>0</v>
      </c>
      <c r="J104" s="141">
        <f t="shared" si="38"/>
        <v>0</v>
      </c>
      <c r="K104" s="141">
        <f t="shared" si="38"/>
        <v>0</v>
      </c>
      <c r="L104" s="141">
        <f t="shared" si="38"/>
        <v>0</v>
      </c>
      <c r="M104" s="141">
        <f t="shared" si="38"/>
        <v>0</v>
      </c>
      <c r="N104" s="141">
        <f t="shared" si="38"/>
        <v>0</v>
      </c>
      <c r="O104" s="141">
        <f t="shared" si="38"/>
        <v>0</v>
      </c>
      <c r="P104" s="141">
        <f t="shared" si="38"/>
        <v>0</v>
      </c>
      <c r="Q104" s="141">
        <f t="shared" si="38"/>
        <v>0</v>
      </c>
      <c r="R104" s="141">
        <f t="shared" si="38"/>
        <v>0</v>
      </c>
      <c r="S104" s="141">
        <f t="shared" si="38"/>
        <v>0</v>
      </c>
      <c r="T104" s="141">
        <f t="shared" si="38"/>
        <v>0</v>
      </c>
      <c r="U104" s="141">
        <f t="shared" si="38"/>
        <v>0</v>
      </c>
      <c r="V104" s="141">
        <f t="shared" si="38"/>
        <v>0</v>
      </c>
      <c r="W104" s="141">
        <f t="shared" si="38"/>
        <v>0</v>
      </c>
      <c r="X104" s="141">
        <f t="shared" si="38"/>
        <v>0</v>
      </c>
      <c r="Y104" s="141">
        <f t="shared" si="38"/>
        <v>0</v>
      </c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141"/>
      <c r="AW104" s="141"/>
      <c r="AX104" s="141"/>
      <c r="AY104" s="141"/>
      <c r="AZ104" s="185"/>
      <c r="BA104" s="185"/>
      <c r="BB104" s="185"/>
      <c r="BC104" s="141">
        <f>BC103-BC105</f>
        <v>29759</v>
      </c>
      <c r="BD104" s="185">
        <f>BD103-BD105</f>
        <v>50205</v>
      </c>
      <c r="BE104" s="185">
        <f>BE103-BE105</f>
        <v>48954</v>
      </c>
      <c r="BF104" s="185">
        <f t="shared" ref="BF104:BK104" si="39">BF103-BF105</f>
        <v>136419</v>
      </c>
      <c r="BG104" s="141">
        <f t="shared" si="39"/>
        <v>253276</v>
      </c>
      <c r="BH104" s="185">
        <f t="shared" si="39"/>
        <v>280388</v>
      </c>
      <c r="BI104" s="185">
        <f t="shared" si="39"/>
        <v>223730</v>
      </c>
      <c r="BJ104" s="185">
        <f t="shared" si="39"/>
        <v>228923</v>
      </c>
      <c r="BK104" s="240">
        <f t="shared" si="39"/>
        <v>502894</v>
      </c>
      <c r="BL104" s="185">
        <f t="shared" ref="BL104:BN104" si="40">BL103-BL105</f>
        <v>746350</v>
      </c>
      <c r="BM104" s="185">
        <f t="shared" si="40"/>
        <v>652455</v>
      </c>
      <c r="BN104" s="185">
        <f t="shared" si="40"/>
        <v>873910</v>
      </c>
      <c r="BO104" s="185">
        <v>792782</v>
      </c>
      <c r="BP104" s="185">
        <v>911135</v>
      </c>
      <c r="BQ104" s="185">
        <v>817693</v>
      </c>
      <c r="BR104" s="185">
        <v>905567</v>
      </c>
      <c r="BS104" s="185">
        <v>883878</v>
      </c>
      <c r="BT104" s="185">
        <v>609452</v>
      </c>
      <c r="BU104" s="185">
        <v>786825</v>
      </c>
      <c r="BV104" s="185">
        <v>760774</v>
      </c>
      <c r="BW104" s="185">
        <v>718505</v>
      </c>
      <c r="BX104" s="185">
        <v>621872</v>
      </c>
      <c r="BY104" s="185">
        <v>756027</v>
      </c>
      <c r="BZ104" s="185">
        <v>523761</v>
      </c>
      <c r="CA104" s="185">
        <v>395331</v>
      </c>
      <c r="CB104" s="185">
        <v>168398</v>
      </c>
      <c r="CC104" s="185">
        <v>123372</v>
      </c>
      <c r="CD104" s="185">
        <v>192616</v>
      </c>
      <c r="CE104" s="185">
        <v>647201</v>
      </c>
      <c r="CF104" s="185">
        <v>736057</v>
      </c>
      <c r="CG104" s="185">
        <v>543831</v>
      </c>
      <c r="CH104" s="185">
        <v>381059</v>
      </c>
      <c r="CI104" s="185">
        <v>1309726</v>
      </c>
      <c r="CJ104" s="185">
        <v>1162694</v>
      </c>
      <c r="CK104" s="185">
        <v>1243866</v>
      </c>
      <c r="CL104" s="185">
        <v>1296063</v>
      </c>
      <c r="CM104" s="185">
        <v>1555655</v>
      </c>
      <c r="CN104" s="185">
        <v>1643182</v>
      </c>
      <c r="CO104" s="185">
        <v>135666</v>
      </c>
      <c r="CP104" s="185">
        <v>1209043</v>
      </c>
      <c r="CQ104" s="185">
        <v>1302440</v>
      </c>
      <c r="CR104" s="185">
        <v>1505096</v>
      </c>
      <c r="CS104" s="185">
        <v>1805306</v>
      </c>
      <c r="CT104" s="185">
        <v>1877437</v>
      </c>
      <c r="CU104" s="185">
        <v>1360862</v>
      </c>
      <c r="CV104" s="185">
        <v>1617118</v>
      </c>
      <c r="CW104" s="185">
        <v>1485554</v>
      </c>
      <c r="CX104" s="185">
        <v>1860198</v>
      </c>
      <c r="CY104" s="185">
        <v>1864912</v>
      </c>
      <c r="CZ104" s="185">
        <v>1829271</v>
      </c>
      <c r="DA104" s="142">
        <f>DA103-DA105</f>
        <v>1588356</v>
      </c>
      <c r="DB104" s="142">
        <f>DB103-DB105</f>
        <v>136742</v>
      </c>
      <c r="DC104" s="142">
        <f t="shared" ref="DC104:EF104" si="41">DC103-DC105</f>
        <v>65635</v>
      </c>
      <c r="DD104" s="142">
        <f t="shared" si="41"/>
        <v>0</v>
      </c>
      <c r="DE104" s="142">
        <f t="shared" si="41"/>
        <v>98793</v>
      </c>
      <c r="DF104" s="142">
        <f t="shared" si="41"/>
        <v>71559</v>
      </c>
      <c r="DG104" s="142">
        <f t="shared" si="41"/>
        <v>64477</v>
      </c>
      <c r="DH104" s="142">
        <f t="shared" si="41"/>
        <v>70708</v>
      </c>
      <c r="DI104" s="142">
        <f t="shared" si="41"/>
        <v>67228</v>
      </c>
      <c r="DJ104" s="142">
        <f t="shared" si="41"/>
        <v>65794</v>
      </c>
      <c r="DK104" s="142">
        <f t="shared" si="41"/>
        <v>0</v>
      </c>
      <c r="DL104" s="142">
        <f t="shared" si="41"/>
        <v>128024</v>
      </c>
      <c r="DM104" s="142">
        <f t="shared" si="41"/>
        <v>66628</v>
      </c>
      <c r="DN104" s="142">
        <f t="shared" si="41"/>
        <v>76647</v>
      </c>
      <c r="DO104" s="142">
        <f t="shared" si="41"/>
        <v>72484</v>
      </c>
      <c r="DP104" s="142">
        <f t="shared" si="41"/>
        <v>63160</v>
      </c>
      <c r="DQ104" s="142">
        <f t="shared" si="41"/>
        <v>54982</v>
      </c>
      <c r="DR104" s="142">
        <f t="shared" si="41"/>
        <v>0</v>
      </c>
      <c r="DS104" s="142">
        <f t="shared" si="41"/>
        <v>130642</v>
      </c>
      <c r="DT104" s="142">
        <f t="shared" si="41"/>
        <v>69686</v>
      </c>
      <c r="DU104" s="142">
        <f t="shared" si="41"/>
        <v>66327</v>
      </c>
      <c r="DV104" s="142">
        <f t="shared" si="41"/>
        <v>73614</v>
      </c>
      <c r="DW104" s="142">
        <f t="shared" si="41"/>
        <v>69826</v>
      </c>
      <c r="DX104" s="142">
        <f t="shared" si="41"/>
        <v>75400</v>
      </c>
      <c r="DY104" s="142">
        <f t="shared" si="41"/>
        <v>0</v>
      </c>
      <c r="DZ104" s="142">
        <f t="shared" si="41"/>
        <v>0</v>
      </c>
      <c r="EA104" s="142">
        <f t="shared" si="41"/>
        <v>0</v>
      </c>
      <c r="EB104" s="142">
        <f t="shared" si="41"/>
        <v>0</v>
      </c>
      <c r="EC104" s="142">
        <f t="shared" si="41"/>
        <v>0</v>
      </c>
      <c r="ED104" s="142">
        <f t="shared" si="41"/>
        <v>0</v>
      </c>
      <c r="EE104" s="142">
        <f t="shared" si="41"/>
        <v>0</v>
      </c>
      <c r="EF104" s="142">
        <f t="shared" si="41"/>
        <v>0</v>
      </c>
    </row>
    <row r="105" spans="1:148" s="8" customFormat="1" ht="17.25" customHeight="1">
      <c r="A105" s="140" t="s">
        <v>3</v>
      </c>
      <c r="B105" s="141">
        <f>SUM(B108:B111)</f>
        <v>0</v>
      </c>
      <c r="C105" s="141">
        <f t="shared" ref="C105:AW105" si="42">SUM(C108:C111)</f>
        <v>0</v>
      </c>
      <c r="D105" s="141">
        <f t="shared" si="42"/>
        <v>0</v>
      </c>
      <c r="E105" s="141">
        <f t="shared" si="42"/>
        <v>0</v>
      </c>
      <c r="F105" s="141">
        <f t="shared" si="42"/>
        <v>0</v>
      </c>
      <c r="G105" s="141">
        <f t="shared" si="42"/>
        <v>0</v>
      </c>
      <c r="H105" s="141">
        <f t="shared" si="42"/>
        <v>0</v>
      </c>
      <c r="I105" s="141">
        <f t="shared" si="42"/>
        <v>0</v>
      </c>
      <c r="J105" s="141">
        <f t="shared" si="42"/>
        <v>0</v>
      </c>
      <c r="K105" s="141">
        <f t="shared" si="42"/>
        <v>0</v>
      </c>
      <c r="L105" s="141">
        <f t="shared" si="42"/>
        <v>0</v>
      </c>
      <c r="M105" s="141">
        <f t="shared" si="42"/>
        <v>0</v>
      </c>
      <c r="N105" s="141">
        <f t="shared" si="42"/>
        <v>0</v>
      </c>
      <c r="O105" s="141">
        <f t="shared" si="42"/>
        <v>0</v>
      </c>
      <c r="P105" s="141">
        <f t="shared" si="42"/>
        <v>0</v>
      </c>
      <c r="Q105" s="141">
        <f t="shared" si="42"/>
        <v>0</v>
      </c>
      <c r="R105" s="141">
        <f t="shared" si="42"/>
        <v>0</v>
      </c>
      <c r="S105" s="141">
        <f t="shared" si="42"/>
        <v>0</v>
      </c>
      <c r="T105" s="141">
        <f t="shared" si="42"/>
        <v>0</v>
      </c>
      <c r="U105" s="141">
        <f t="shared" si="42"/>
        <v>0</v>
      </c>
      <c r="V105" s="141">
        <f t="shared" si="42"/>
        <v>0</v>
      </c>
      <c r="W105" s="141">
        <f t="shared" si="42"/>
        <v>0</v>
      </c>
      <c r="X105" s="141">
        <f t="shared" si="42"/>
        <v>0</v>
      </c>
      <c r="Y105" s="141">
        <f t="shared" si="42"/>
        <v>0</v>
      </c>
      <c r="Z105" s="141">
        <f t="shared" si="42"/>
        <v>0</v>
      </c>
      <c r="AA105" s="141">
        <f t="shared" si="42"/>
        <v>0</v>
      </c>
      <c r="AB105" s="141">
        <f t="shared" si="42"/>
        <v>0</v>
      </c>
      <c r="AC105" s="141">
        <f t="shared" si="42"/>
        <v>0</v>
      </c>
      <c r="AD105" s="141">
        <f t="shared" si="42"/>
        <v>0</v>
      </c>
      <c r="AE105" s="141">
        <f t="shared" si="42"/>
        <v>0</v>
      </c>
      <c r="AF105" s="141">
        <f t="shared" si="42"/>
        <v>0</v>
      </c>
      <c r="AG105" s="141">
        <f t="shared" si="42"/>
        <v>0</v>
      </c>
      <c r="AH105" s="141">
        <f t="shared" si="42"/>
        <v>0</v>
      </c>
      <c r="AI105" s="141">
        <f t="shared" si="42"/>
        <v>0</v>
      </c>
      <c r="AJ105" s="141">
        <f t="shared" si="42"/>
        <v>0</v>
      </c>
      <c r="AK105" s="141">
        <f t="shared" si="42"/>
        <v>0</v>
      </c>
      <c r="AL105" s="141">
        <f t="shared" si="42"/>
        <v>0</v>
      </c>
      <c r="AM105" s="141">
        <f t="shared" si="42"/>
        <v>0</v>
      </c>
      <c r="AN105" s="141">
        <f t="shared" si="42"/>
        <v>0</v>
      </c>
      <c r="AO105" s="141">
        <f t="shared" si="42"/>
        <v>0</v>
      </c>
      <c r="AP105" s="141">
        <f t="shared" si="42"/>
        <v>0</v>
      </c>
      <c r="AQ105" s="141">
        <f t="shared" si="42"/>
        <v>0</v>
      </c>
      <c r="AR105" s="141">
        <f t="shared" si="42"/>
        <v>0</v>
      </c>
      <c r="AS105" s="141">
        <f t="shared" si="42"/>
        <v>0</v>
      </c>
      <c r="AT105" s="141">
        <f t="shared" si="42"/>
        <v>0</v>
      </c>
      <c r="AU105" s="141">
        <f t="shared" si="42"/>
        <v>0</v>
      </c>
      <c r="AV105" s="141">
        <f>SUM(AV108:AV111)</f>
        <v>0</v>
      </c>
      <c r="AW105" s="141">
        <f t="shared" si="42"/>
        <v>0</v>
      </c>
      <c r="AX105" s="141">
        <f t="shared" ref="AX105:BD105" si="43">SUM(AX108:AX111)</f>
        <v>0</v>
      </c>
      <c r="AY105" s="141">
        <f t="shared" si="43"/>
        <v>0</v>
      </c>
      <c r="AZ105" s="141">
        <f t="shared" si="43"/>
        <v>0</v>
      </c>
      <c r="BA105" s="141">
        <f t="shared" si="43"/>
        <v>0</v>
      </c>
      <c r="BB105" s="185">
        <f t="shared" si="43"/>
        <v>0</v>
      </c>
      <c r="BC105" s="185">
        <f t="shared" si="43"/>
        <v>24</v>
      </c>
      <c r="BD105" s="185">
        <f t="shared" si="43"/>
        <v>25</v>
      </c>
      <c r="BE105" s="185">
        <f t="shared" ref="BE105:BK105" si="44">SUM(BE108:BE111)</f>
        <v>40</v>
      </c>
      <c r="BF105" s="185">
        <f t="shared" si="44"/>
        <v>103</v>
      </c>
      <c r="BG105" s="141">
        <f t="shared" si="44"/>
        <v>163</v>
      </c>
      <c r="BH105" s="185">
        <f t="shared" si="44"/>
        <v>99</v>
      </c>
      <c r="BI105" s="185">
        <f t="shared" si="44"/>
        <v>90</v>
      </c>
      <c r="BJ105" s="185">
        <f t="shared" si="44"/>
        <v>48</v>
      </c>
      <c r="BK105" s="240">
        <f t="shared" si="44"/>
        <v>135</v>
      </c>
      <c r="BL105" s="185">
        <f>SUM(BL108:BL111)</f>
        <v>173</v>
      </c>
      <c r="BM105" s="185">
        <f t="shared" ref="BM105:BN105" si="45">SUM(BM108:BM111)</f>
        <v>113</v>
      </c>
      <c r="BN105" s="185">
        <f t="shared" si="45"/>
        <v>160</v>
      </c>
      <c r="BO105" s="185">
        <f>SUM(BO108:BO111)</f>
        <v>154</v>
      </c>
      <c r="BP105" s="185">
        <v>229</v>
      </c>
      <c r="BQ105" s="185">
        <v>91</v>
      </c>
      <c r="BR105" s="185">
        <v>158</v>
      </c>
      <c r="BS105" s="185">
        <v>179</v>
      </c>
      <c r="BT105" s="185">
        <v>278</v>
      </c>
      <c r="BU105" s="185">
        <v>286</v>
      </c>
      <c r="BV105" s="185">
        <v>121</v>
      </c>
      <c r="BW105" s="185">
        <v>429</v>
      </c>
      <c r="BX105" s="185">
        <v>219</v>
      </c>
      <c r="BY105" s="185">
        <v>641</v>
      </c>
      <c r="BZ105" s="185">
        <v>226</v>
      </c>
      <c r="CA105" s="185">
        <v>190</v>
      </c>
      <c r="CB105" s="185">
        <v>234</v>
      </c>
      <c r="CC105" s="185">
        <v>101</v>
      </c>
      <c r="CD105" s="185">
        <v>154</v>
      </c>
      <c r="CE105" s="185">
        <v>293</v>
      </c>
      <c r="CF105" s="185">
        <v>227</v>
      </c>
      <c r="CG105" s="185">
        <v>276</v>
      </c>
      <c r="CH105" s="185">
        <v>184</v>
      </c>
      <c r="CI105" s="185">
        <v>480</v>
      </c>
      <c r="CJ105" s="185">
        <v>432</v>
      </c>
      <c r="CK105" s="185">
        <v>522</v>
      </c>
      <c r="CL105" s="185">
        <v>233</v>
      </c>
      <c r="CM105" s="185">
        <v>203</v>
      </c>
      <c r="CN105" s="185">
        <v>338</v>
      </c>
      <c r="CO105" s="185">
        <v>64</v>
      </c>
      <c r="CP105" s="185">
        <v>172</v>
      </c>
      <c r="CQ105" s="185">
        <v>281</v>
      </c>
      <c r="CR105" s="185">
        <v>350</v>
      </c>
      <c r="CS105" s="185">
        <v>715</v>
      </c>
      <c r="CT105" s="185">
        <v>317</v>
      </c>
      <c r="CU105" s="185">
        <v>114</v>
      </c>
      <c r="CV105" s="185">
        <v>284</v>
      </c>
      <c r="CW105" s="185">
        <v>279</v>
      </c>
      <c r="CX105" s="185">
        <v>538</v>
      </c>
      <c r="CY105" s="185">
        <v>262</v>
      </c>
      <c r="CZ105" s="185">
        <v>959</v>
      </c>
      <c r="DA105" s="142">
        <f>SUM(DA108:DA111)</f>
        <v>1226</v>
      </c>
      <c r="DB105" s="142">
        <f>SUM(DB108:DB111)</f>
        <v>224</v>
      </c>
      <c r="DC105" s="142">
        <f t="shared" ref="DC105:EF105" si="46">SUM(DC108:DC111)</f>
        <v>59</v>
      </c>
      <c r="DD105" s="142">
        <f t="shared" si="46"/>
        <v>0</v>
      </c>
      <c r="DE105" s="142">
        <f t="shared" si="46"/>
        <v>106</v>
      </c>
      <c r="DF105" s="142">
        <f t="shared" si="46"/>
        <v>58</v>
      </c>
      <c r="DG105" s="142">
        <f t="shared" si="46"/>
        <v>32</v>
      </c>
      <c r="DH105" s="142">
        <f t="shared" si="46"/>
        <v>99</v>
      </c>
      <c r="DI105" s="142">
        <f t="shared" si="46"/>
        <v>65</v>
      </c>
      <c r="DJ105" s="142">
        <f t="shared" si="46"/>
        <v>69</v>
      </c>
      <c r="DK105" s="142">
        <f t="shared" si="46"/>
        <v>0</v>
      </c>
      <c r="DL105" s="142">
        <f t="shared" si="46"/>
        <v>104</v>
      </c>
      <c r="DM105" s="142">
        <f t="shared" si="46"/>
        <v>72</v>
      </c>
      <c r="DN105" s="142">
        <f t="shared" si="46"/>
        <v>40</v>
      </c>
      <c r="DO105" s="142">
        <f t="shared" si="46"/>
        <v>21</v>
      </c>
      <c r="DP105" s="142">
        <f t="shared" si="46"/>
        <v>27</v>
      </c>
      <c r="DQ105" s="142">
        <f t="shared" si="46"/>
        <v>23</v>
      </c>
      <c r="DR105" s="142">
        <f t="shared" si="46"/>
        <v>0</v>
      </c>
      <c r="DS105" s="142">
        <f t="shared" si="46"/>
        <v>26</v>
      </c>
      <c r="DT105" s="142">
        <f t="shared" si="46"/>
        <v>48</v>
      </c>
      <c r="DU105" s="142">
        <f t="shared" si="46"/>
        <v>22</v>
      </c>
      <c r="DV105" s="142">
        <f t="shared" si="46"/>
        <v>50</v>
      </c>
      <c r="DW105" s="142">
        <f t="shared" si="46"/>
        <v>33</v>
      </c>
      <c r="DX105" s="142">
        <f t="shared" si="46"/>
        <v>48</v>
      </c>
      <c r="DY105" s="142">
        <f t="shared" si="46"/>
        <v>0</v>
      </c>
      <c r="DZ105" s="142">
        <f t="shared" si="46"/>
        <v>0</v>
      </c>
      <c r="EA105" s="142">
        <f t="shared" si="46"/>
        <v>0</v>
      </c>
      <c r="EB105" s="142">
        <f t="shared" si="46"/>
        <v>0</v>
      </c>
      <c r="EC105" s="142">
        <f t="shared" si="46"/>
        <v>0</v>
      </c>
      <c r="ED105" s="142">
        <f t="shared" si="46"/>
        <v>0</v>
      </c>
      <c r="EE105" s="142">
        <f t="shared" si="46"/>
        <v>0</v>
      </c>
      <c r="EF105" s="142">
        <f t="shared" si="46"/>
        <v>0</v>
      </c>
    </row>
    <row r="106" spans="1:148" s="8" customFormat="1" ht="17.25" customHeight="1">
      <c r="A106" s="140" t="s">
        <v>10</v>
      </c>
      <c r="B106" s="143" t="e">
        <f>B105/B103</f>
        <v>#DIV/0!</v>
      </c>
      <c r="C106" s="143" t="e">
        <f t="shared" ref="C106:BA106" si="47">C105/C103</f>
        <v>#DIV/0!</v>
      </c>
      <c r="D106" s="143" t="e">
        <f t="shared" si="47"/>
        <v>#DIV/0!</v>
      </c>
      <c r="E106" s="143" t="e">
        <f t="shared" si="47"/>
        <v>#DIV/0!</v>
      </c>
      <c r="F106" s="143" t="e">
        <f t="shared" si="47"/>
        <v>#DIV/0!</v>
      </c>
      <c r="G106" s="143" t="e">
        <f t="shared" si="47"/>
        <v>#DIV/0!</v>
      </c>
      <c r="H106" s="143" t="e">
        <f t="shared" si="47"/>
        <v>#DIV/0!</v>
      </c>
      <c r="I106" s="143" t="e">
        <f t="shared" si="47"/>
        <v>#DIV/0!</v>
      </c>
      <c r="J106" s="143" t="e">
        <f t="shared" si="47"/>
        <v>#DIV/0!</v>
      </c>
      <c r="K106" s="143" t="e">
        <f t="shared" si="47"/>
        <v>#DIV/0!</v>
      </c>
      <c r="L106" s="143" t="e">
        <f t="shared" si="47"/>
        <v>#DIV/0!</v>
      </c>
      <c r="M106" s="143" t="e">
        <f t="shared" si="47"/>
        <v>#DIV/0!</v>
      </c>
      <c r="N106" s="143" t="e">
        <f t="shared" si="47"/>
        <v>#DIV/0!</v>
      </c>
      <c r="O106" s="143" t="e">
        <f t="shared" si="47"/>
        <v>#DIV/0!</v>
      </c>
      <c r="P106" s="143" t="e">
        <f t="shared" si="47"/>
        <v>#DIV/0!</v>
      </c>
      <c r="Q106" s="143" t="e">
        <f t="shared" si="47"/>
        <v>#DIV/0!</v>
      </c>
      <c r="R106" s="143" t="e">
        <f t="shared" si="47"/>
        <v>#DIV/0!</v>
      </c>
      <c r="S106" s="143" t="e">
        <f t="shared" si="47"/>
        <v>#DIV/0!</v>
      </c>
      <c r="T106" s="143" t="e">
        <f t="shared" si="47"/>
        <v>#DIV/0!</v>
      </c>
      <c r="U106" s="143" t="e">
        <f t="shared" si="47"/>
        <v>#DIV/0!</v>
      </c>
      <c r="V106" s="143" t="e">
        <f t="shared" si="47"/>
        <v>#DIV/0!</v>
      </c>
      <c r="W106" s="143" t="e">
        <f t="shared" si="47"/>
        <v>#DIV/0!</v>
      </c>
      <c r="X106" s="143" t="e">
        <f t="shared" si="47"/>
        <v>#DIV/0!</v>
      </c>
      <c r="Y106" s="143" t="e">
        <f t="shared" si="47"/>
        <v>#DIV/0!</v>
      </c>
      <c r="Z106" s="143" t="e">
        <f t="shared" si="47"/>
        <v>#DIV/0!</v>
      </c>
      <c r="AA106" s="143" t="e">
        <f t="shared" si="47"/>
        <v>#DIV/0!</v>
      </c>
      <c r="AB106" s="143" t="e">
        <f t="shared" si="47"/>
        <v>#DIV/0!</v>
      </c>
      <c r="AC106" s="143" t="e">
        <f t="shared" si="47"/>
        <v>#DIV/0!</v>
      </c>
      <c r="AD106" s="143" t="e">
        <f t="shared" si="47"/>
        <v>#DIV/0!</v>
      </c>
      <c r="AE106" s="143" t="e">
        <f t="shared" si="47"/>
        <v>#DIV/0!</v>
      </c>
      <c r="AF106" s="143" t="e">
        <f t="shared" si="47"/>
        <v>#DIV/0!</v>
      </c>
      <c r="AG106" s="143" t="e">
        <f t="shared" si="47"/>
        <v>#DIV/0!</v>
      </c>
      <c r="AH106" s="143" t="e">
        <f t="shared" si="47"/>
        <v>#DIV/0!</v>
      </c>
      <c r="AI106" s="143" t="e">
        <f t="shared" si="47"/>
        <v>#DIV/0!</v>
      </c>
      <c r="AJ106" s="143" t="e">
        <f t="shared" si="47"/>
        <v>#DIV/0!</v>
      </c>
      <c r="AK106" s="143" t="e">
        <f t="shared" si="47"/>
        <v>#DIV/0!</v>
      </c>
      <c r="AL106" s="143" t="e">
        <f t="shared" si="47"/>
        <v>#DIV/0!</v>
      </c>
      <c r="AM106" s="143" t="e">
        <f t="shared" si="47"/>
        <v>#DIV/0!</v>
      </c>
      <c r="AN106" s="143" t="e">
        <f t="shared" si="47"/>
        <v>#DIV/0!</v>
      </c>
      <c r="AO106" s="143" t="e">
        <f t="shared" si="47"/>
        <v>#DIV/0!</v>
      </c>
      <c r="AP106" s="143" t="e">
        <f t="shared" si="47"/>
        <v>#DIV/0!</v>
      </c>
      <c r="AQ106" s="143" t="e">
        <f t="shared" si="47"/>
        <v>#DIV/0!</v>
      </c>
      <c r="AR106" s="143" t="e">
        <f t="shared" si="47"/>
        <v>#DIV/0!</v>
      </c>
      <c r="AS106" s="143" t="e">
        <f t="shared" si="47"/>
        <v>#DIV/0!</v>
      </c>
      <c r="AT106" s="143" t="e">
        <f t="shared" si="47"/>
        <v>#DIV/0!</v>
      </c>
      <c r="AU106" s="143" t="e">
        <f t="shared" si="47"/>
        <v>#DIV/0!</v>
      </c>
      <c r="AV106" s="143" t="e">
        <f t="shared" si="47"/>
        <v>#DIV/0!</v>
      </c>
      <c r="AW106" s="143" t="e">
        <f t="shared" si="47"/>
        <v>#DIV/0!</v>
      </c>
      <c r="AX106" s="143" t="e">
        <f t="shared" si="47"/>
        <v>#DIV/0!</v>
      </c>
      <c r="AY106" s="143" t="e">
        <f t="shared" si="47"/>
        <v>#DIV/0!</v>
      </c>
      <c r="AZ106" s="143" t="e">
        <f t="shared" si="47"/>
        <v>#DIV/0!</v>
      </c>
      <c r="BA106" s="143" t="e">
        <f t="shared" si="47"/>
        <v>#DIV/0!</v>
      </c>
      <c r="BB106" s="186" t="e">
        <f t="shared" ref="BB106:DB106" si="48">BB105/BB103</f>
        <v>#DIV/0!</v>
      </c>
      <c r="BC106" s="186">
        <f t="shared" si="48"/>
        <v>8.058288285263405E-4</v>
      </c>
      <c r="BD106" s="186">
        <f t="shared" si="48"/>
        <v>4.9771053155484772E-4</v>
      </c>
      <c r="BE106" s="186">
        <f t="shared" si="48"/>
        <v>8.1642650120422914E-4</v>
      </c>
      <c r="BF106" s="186">
        <f t="shared" ref="BF106:BR106" si="49">BF105/BF103</f>
        <v>7.5445715708823483E-4</v>
      </c>
      <c r="BG106" s="143">
        <f t="shared" si="49"/>
        <v>6.431527902177644E-4</v>
      </c>
      <c r="BH106" s="186">
        <f t="shared" si="49"/>
        <v>3.5295753457379489E-4</v>
      </c>
      <c r="BI106" s="186">
        <f t="shared" si="49"/>
        <v>4.0210883745867216E-4</v>
      </c>
      <c r="BJ106" s="186">
        <f t="shared" si="49"/>
        <v>2.0963353437771596E-4</v>
      </c>
      <c r="BK106" s="241">
        <f t="shared" si="49"/>
        <v>2.6837418916205629E-4</v>
      </c>
      <c r="BL106" s="186">
        <f t="shared" si="49"/>
        <v>2.3174101802623631E-4</v>
      </c>
      <c r="BM106" s="186">
        <f t="shared" si="49"/>
        <v>1.731620306236285E-4</v>
      </c>
      <c r="BN106" s="186">
        <f t="shared" si="49"/>
        <v>1.8305170066470648E-4</v>
      </c>
      <c r="BO106" s="186">
        <f t="shared" si="49"/>
        <v>1.9421491772349849E-4</v>
      </c>
      <c r="BP106" s="186">
        <f t="shared" si="49"/>
        <v>2.5127172019083483E-4</v>
      </c>
      <c r="BQ106" s="186">
        <f t="shared" si="49"/>
        <v>1.1127632724533617E-4</v>
      </c>
      <c r="BR106" s="186">
        <f t="shared" si="49"/>
        <v>1.7444588589251705E-4</v>
      </c>
      <c r="BS106" s="186">
        <v>2.0247563222733375E-4</v>
      </c>
      <c r="BT106" s="186">
        <v>4.5593951421120821E-4</v>
      </c>
      <c r="BU106" s="186">
        <v>3.6335408855930104E-4</v>
      </c>
      <c r="BV106" s="186">
        <v>1.5902325550831587E-4</v>
      </c>
      <c r="BW106" s="186">
        <v>5.9671680571512825E-4</v>
      </c>
      <c r="BX106" s="186">
        <v>3.5203852812530645E-4</v>
      </c>
      <c r="BY106" s="186">
        <v>8.4713507112762793E-4</v>
      </c>
      <c r="BZ106" s="186">
        <v>4.3130841032315689E-4</v>
      </c>
      <c r="CA106" s="186">
        <v>4.8037904434909906E-4</v>
      </c>
      <c r="CB106" s="186">
        <v>1.3876369846766924E-3</v>
      </c>
      <c r="CC106" s="186">
        <v>8.1799259757193879E-4</v>
      </c>
      <c r="CD106" s="186">
        <v>7.9887949369715201E-4</v>
      </c>
      <c r="CE106" s="186">
        <v>4.5251384568814536E-4</v>
      </c>
      <c r="CF106" s="186">
        <v>3.0830494754741376E-4</v>
      </c>
      <c r="CG106" s="186">
        <v>5.0725316895390061E-4</v>
      </c>
      <c r="CH106" s="186">
        <v>4.8263181225622503E-4</v>
      </c>
      <c r="CI106" s="186">
        <v>3.6635460377986361E-4</v>
      </c>
      <c r="CJ106" s="186">
        <v>3.7141289937633583E-4</v>
      </c>
      <c r="CK106" s="186">
        <v>4.1948331227880693E-4</v>
      </c>
      <c r="CL106" s="186">
        <v>1.7974289822694816E-4</v>
      </c>
      <c r="CM106" s="186">
        <v>1.3047463200369186E-4</v>
      </c>
      <c r="CN106" s="186">
        <v>2.0565615264797507E-4</v>
      </c>
      <c r="CO106" s="186">
        <v>4.7152434981212704E-4</v>
      </c>
      <c r="CP106" s="186">
        <v>1.4224104067514875E-4</v>
      </c>
      <c r="CQ106" s="186">
        <v>2.1570236451243205E-4</v>
      </c>
      <c r="CR106" s="186">
        <v>2.324892423906271E-4</v>
      </c>
      <c r="CS106" s="186">
        <v>3.9589794360087727E-4</v>
      </c>
      <c r="CT106" s="186">
        <v>1.6881870575165863E-4</v>
      </c>
      <c r="CU106" s="186">
        <v>8.3763416842031017E-5</v>
      </c>
      <c r="CV106" s="186">
        <v>1.7559023668821974E-4</v>
      </c>
      <c r="CW106" s="186">
        <v>1.8777345771698434E-4</v>
      </c>
      <c r="CX106" s="186">
        <v>2.891329022494325E-4</v>
      </c>
      <c r="CY106" s="186">
        <v>1.404694682640869E-4</v>
      </c>
      <c r="CZ106" s="186">
        <v>5.2397786070603153E-4</v>
      </c>
      <c r="DA106" s="144">
        <f t="shared" si="48"/>
        <v>7.7127194444828891E-4</v>
      </c>
      <c r="DB106" s="144">
        <f t="shared" si="48"/>
        <v>1.6354423725596133E-3</v>
      </c>
      <c r="DC106" s="144">
        <f t="shared" ref="DC106:EF106" si="50">DC105/DC103</f>
        <v>8.9810332754893907E-4</v>
      </c>
      <c r="DD106" s="144" t="e">
        <f t="shared" si="50"/>
        <v>#DIV/0!</v>
      </c>
      <c r="DE106" s="144">
        <f t="shared" si="50"/>
        <v>1.071800523766671E-3</v>
      </c>
      <c r="DF106" s="144">
        <f t="shared" si="50"/>
        <v>8.0986357987628639E-4</v>
      </c>
      <c r="DG106" s="144">
        <f t="shared" si="50"/>
        <v>4.9605481405695325E-4</v>
      </c>
      <c r="DH106" s="144">
        <f t="shared" si="50"/>
        <v>1.3981668479105174E-3</v>
      </c>
      <c r="DI106" s="144">
        <f t="shared" si="50"/>
        <v>9.6592513337197033E-4</v>
      </c>
      <c r="DJ106" s="144">
        <f t="shared" si="50"/>
        <v>1.0476291696400104E-3</v>
      </c>
      <c r="DK106" s="144" t="e">
        <f t="shared" si="50"/>
        <v>#DIV/0!</v>
      </c>
      <c r="DL106" s="144">
        <f t="shared" si="50"/>
        <v>8.1168831168831174E-4</v>
      </c>
      <c r="DM106" s="144">
        <f t="shared" si="50"/>
        <v>1.0794602698650675E-3</v>
      </c>
      <c r="DN106" s="144">
        <f t="shared" si="50"/>
        <v>5.2160079283320511E-4</v>
      </c>
      <c r="DO106" s="144">
        <f t="shared" si="50"/>
        <v>2.8963519757258118E-4</v>
      </c>
      <c r="DP106" s="144">
        <f t="shared" si="50"/>
        <v>4.2730308449522844E-4</v>
      </c>
      <c r="DQ106" s="144">
        <f t="shared" si="50"/>
        <v>4.1814380510862647E-4</v>
      </c>
      <c r="DR106" s="144" t="e">
        <f t="shared" si="50"/>
        <v>#DIV/0!</v>
      </c>
      <c r="DS106" s="144">
        <f t="shared" si="50"/>
        <v>1.9897756145345456E-4</v>
      </c>
      <c r="DT106" s="144">
        <f t="shared" si="50"/>
        <v>6.8832993948432617E-4</v>
      </c>
      <c r="DU106" s="144">
        <f t="shared" si="50"/>
        <v>3.3157997859801954E-4</v>
      </c>
      <c r="DV106" s="144">
        <f t="shared" si="50"/>
        <v>6.7875760208514335E-4</v>
      </c>
      <c r="DW106" s="144">
        <f t="shared" si="50"/>
        <v>4.7238007987517717E-4</v>
      </c>
      <c r="DX106" s="144">
        <f t="shared" si="50"/>
        <v>6.3619976672675224E-4</v>
      </c>
      <c r="DY106" s="144" t="e">
        <f t="shared" si="50"/>
        <v>#DIV/0!</v>
      </c>
      <c r="DZ106" s="144" t="e">
        <f t="shared" si="50"/>
        <v>#DIV/0!</v>
      </c>
      <c r="EA106" s="144" t="e">
        <f t="shared" si="50"/>
        <v>#DIV/0!</v>
      </c>
      <c r="EB106" s="144" t="e">
        <f t="shared" si="50"/>
        <v>#DIV/0!</v>
      </c>
      <c r="EC106" s="144" t="e">
        <f t="shared" si="50"/>
        <v>#DIV/0!</v>
      </c>
      <c r="ED106" s="144" t="e">
        <f t="shared" si="50"/>
        <v>#DIV/0!</v>
      </c>
      <c r="EE106" s="144" t="e">
        <f t="shared" si="50"/>
        <v>#DIV/0!</v>
      </c>
      <c r="EF106" s="144" t="e">
        <f t="shared" si="50"/>
        <v>#DIV/0!</v>
      </c>
    </row>
    <row r="107" spans="1:148" s="8" customFormat="1" ht="17.25" customHeight="1">
      <c r="A107" s="11" t="s">
        <v>5</v>
      </c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</row>
    <row r="108" spans="1:148" ht="12" customHeight="1">
      <c r="A108" s="140" t="s">
        <v>6</v>
      </c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/>
      <c r="AL108" s="141"/>
      <c r="AM108" s="141"/>
      <c r="AN108" s="141"/>
      <c r="AO108" s="141"/>
      <c r="AP108" s="141"/>
      <c r="AQ108" s="141"/>
      <c r="AR108" s="141"/>
      <c r="AS108" s="141"/>
      <c r="AT108" s="141"/>
      <c r="AU108" s="141"/>
      <c r="AV108" s="141"/>
      <c r="AW108" s="141"/>
      <c r="AX108" s="141"/>
      <c r="AY108" s="141"/>
      <c r="AZ108" s="185"/>
      <c r="BA108" s="185"/>
      <c r="BB108" s="185"/>
      <c r="BC108" s="187">
        <v>24</v>
      </c>
      <c r="BD108" s="185">
        <v>19</v>
      </c>
      <c r="BE108" s="185">
        <v>28</v>
      </c>
      <c r="BF108" s="187">
        <v>38</v>
      </c>
      <c r="BG108" s="187">
        <v>34</v>
      </c>
      <c r="BH108" s="185">
        <v>45</v>
      </c>
      <c r="BI108" s="185">
        <v>63</v>
      </c>
      <c r="BJ108" s="185">
        <v>33</v>
      </c>
      <c r="BK108" s="240">
        <v>104</v>
      </c>
      <c r="BL108" s="185">
        <v>126</v>
      </c>
      <c r="BM108" s="185">
        <v>65</v>
      </c>
      <c r="BN108" s="185">
        <v>77</v>
      </c>
      <c r="BO108" s="185">
        <v>95</v>
      </c>
      <c r="BP108" s="185">
        <v>98</v>
      </c>
      <c r="BQ108" s="185">
        <v>51</v>
      </c>
      <c r="BR108" s="185">
        <v>102</v>
      </c>
      <c r="BS108" s="185">
        <v>115</v>
      </c>
      <c r="BT108" s="185">
        <v>175</v>
      </c>
      <c r="BU108" s="185">
        <v>148</v>
      </c>
      <c r="BV108" s="185">
        <v>100</v>
      </c>
      <c r="BW108" s="185">
        <v>367</v>
      </c>
      <c r="BX108" s="185">
        <v>167</v>
      </c>
      <c r="BY108" s="185">
        <v>444</v>
      </c>
      <c r="BZ108" s="185">
        <v>135</v>
      </c>
      <c r="CA108" s="185">
        <v>82</v>
      </c>
      <c r="CB108" s="185">
        <v>51</v>
      </c>
      <c r="CC108" s="185">
        <v>21</v>
      </c>
      <c r="CD108" s="185">
        <v>47</v>
      </c>
      <c r="CE108" s="185">
        <v>100</v>
      </c>
      <c r="CF108" s="185">
        <v>128</v>
      </c>
      <c r="CG108" s="185">
        <v>244</v>
      </c>
      <c r="CH108" s="185">
        <v>158</v>
      </c>
      <c r="CI108" s="185">
        <v>376</v>
      </c>
      <c r="CJ108" s="185">
        <v>257</v>
      </c>
      <c r="CK108" s="185">
        <v>305</v>
      </c>
      <c r="CL108" s="185">
        <v>121</v>
      </c>
      <c r="CM108" s="185">
        <v>149</v>
      </c>
      <c r="CN108" s="185">
        <v>258</v>
      </c>
      <c r="CO108" s="185">
        <v>45</v>
      </c>
      <c r="CP108" s="185">
        <v>102</v>
      </c>
      <c r="CQ108" s="185">
        <v>166</v>
      </c>
      <c r="CR108" s="185">
        <v>323</v>
      </c>
      <c r="CS108" s="185">
        <v>662</v>
      </c>
      <c r="CT108" s="185">
        <v>295</v>
      </c>
      <c r="CU108" s="185">
        <v>78</v>
      </c>
      <c r="CV108" s="185">
        <v>229</v>
      </c>
      <c r="CW108" s="185">
        <v>216</v>
      </c>
      <c r="CX108" s="185">
        <v>437</v>
      </c>
      <c r="CY108" s="185">
        <v>164</v>
      </c>
      <c r="CZ108" s="185">
        <v>637</v>
      </c>
      <c r="DA108" s="145">
        <f>SUM(DB108:EF108)</f>
        <v>756</v>
      </c>
      <c r="DB108" s="145">
        <f>'LSP10'!F30</f>
        <v>172</v>
      </c>
      <c r="DC108" s="145">
        <f>'LSP10'!G30</f>
        <v>32</v>
      </c>
      <c r="DD108" s="145">
        <f>'LSP10'!H30</f>
        <v>0</v>
      </c>
      <c r="DE108" s="145">
        <f>'LSP10'!I30</f>
        <v>37</v>
      </c>
      <c r="DF108" s="145">
        <f>'LSP10'!J30</f>
        <v>26</v>
      </c>
      <c r="DG108" s="145">
        <f>'LSP10'!K30</f>
        <v>20</v>
      </c>
      <c r="DH108" s="145">
        <f>'LSP10'!L30</f>
        <v>50</v>
      </c>
      <c r="DI108" s="145">
        <f>'LSP10'!M30</f>
        <v>40</v>
      </c>
      <c r="DJ108" s="145">
        <f>'LSP10'!N30</f>
        <v>44</v>
      </c>
      <c r="DK108" s="145">
        <f>'LSP10'!O30</f>
        <v>0</v>
      </c>
      <c r="DL108" s="145">
        <f>'LSP10'!P30</f>
        <v>58</v>
      </c>
      <c r="DM108" s="145">
        <f>'LSP10'!Q30</f>
        <v>46</v>
      </c>
      <c r="DN108" s="145">
        <f>'LSP10'!R30</f>
        <v>32</v>
      </c>
      <c r="DO108" s="145">
        <f>'LSP10'!S30</f>
        <v>11</v>
      </c>
      <c r="DP108" s="145">
        <f>'LSP10'!T30</f>
        <v>16</v>
      </c>
      <c r="DQ108" s="145">
        <f>'LSP10'!U30</f>
        <v>19</v>
      </c>
      <c r="DR108" s="145">
        <f>'LSP10'!V30</f>
        <v>0</v>
      </c>
      <c r="DS108" s="145">
        <f>'LSP10'!W30</f>
        <v>20</v>
      </c>
      <c r="DT108" s="145">
        <f>'LSP10'!X30</f>
        <v>17</v>
      </c>
      <c r="DU108" s="145">
        <f>'LSP10'!Y30</f>
        <v>19</v>
      </c>
      <c r="DV108" s="145">
        <f>'LSP10'!Z30</f>
        <v>45</v>
      </c>
      <c r="DW108" s="145">
        <f>'LSP10'!AA30</f>
        <v>18</v>
      </c>
      <c r="DX108" s="145">
        <f>'LSP10'!AB30</f>
        <v>34</v>
      </c>
      <c r="DY108" s="145">
        <f>'LSP10'!AC30</f>
        <v>0</v>
      </c>
      <c r="DZ108" s="145">
        <f>'LSP10'!AD30</f>
        <v>0</v>
      </c>
      <c r="EA108" s="145">
        <f>'LSP10'!AE30</f>
        <v>0</v>
      </c>
      <c r="EB108" s="145">
        <f>'LSP10'!AF30</f>
        <v>0</v>
      </c>
      <c r="EC108" s="145">
        <f>'LSP10'!AG30</f>
        <v>0</v>
      </c>
      <c r="ED108" s="145">
        <f>'LSP10'!AH30</f>
        <v>0</v>
      </c>
      <c r="EE108" s="145">
        <f>'LSP10'!AI30</f>
        <v>0</v>
      </c>
      <c r="EF108" s="145">
        <f>'LSP10'!AJ30</f>
        <v>0</v>
      </c>
    </row>
    <row r="109" spans="1:148" s="8" customFormat="1" ht="17.25" customHeight="1">
      <c r="A109" s="140" t="s">
        <v>7</v>
      </c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85"/>
      <c r="BA109" s="185"/>
      <c r="BB109" s="185"/>
      <c r="BC109" s="187">
        <v>0</v>
      </c>
      <c r="BD109" s="185">
        <v>6</v>
      </c>
      <c r="BE109" s="185">
        <v>8</v>
      </c>
      <c r="BF109" s="187">
        <v>57</v>
      </c>
      <c r="BG109" s="187">
        <v>111</v>
      </c>
      <c r="BH109" s="185">
        <v>51</v>
      </c>
      <c r="BI109" s="185">
        <v>24</v>
      </c>
      <c r="BJ109" s="185">
        <v>15</v>
      </c>
      <c r="BK109" s="240">
        <v>24</v>
      </c>
      <c r="BL109" s="185">
        <v>43</v>
      </c>
      <c r="BM109" s="185">
        <v>23</v>
      </c>
      <c r="BN109" s="185">
        <v>71</v>
      </c>
      <c r="BO109" s="185">
        <v>25</v>
      </c>
      <c r="BP109" s="185">
        <v>115</v>
      </c>
      <c r="BQ109" s="185">
        <v>25</v>
      </c>
      <c r="BR109" s="185">
        <v>32</v>
      </c>
      <c r="BS109" s="185">
        <v>55</v>
      </c>
      <c r="BT109" s="185">
        <v>95</v>
      </c>
      <c r="BU109" s="185">
        <v>134</v>
      </c>
      <c r="BV109" s="185">
        <v>17</v>
      </c>
      <c r="BW109" s="185">
        <v>57</v>
      </c>
      <c r="BX109" s="185">
        <v>36</v>
      </c>
      <c r="BY109" s="185">
        <v>144</v>
      </c>
      <c r="BZ109" s="185">
        <v>74</v>
      </c>
      <c r="CA109" s="185">
        <v>94</v>
      </c>
      <c r="CB109" s="185">
        <v>181</v>
      </c>
      <c r="CC109" s="185">
        <v>77</v>
      </c>
      <c r="CD109" s="185">
        <v>101</v>
      </c>
      <c r="CE109" s="185">
        <v>169</v>
      </c>
      <c r="CF109" s="185">
        <v>86</v>
      </c>
      <c r="CG109" s="185">
        <v>17</v>
      </c>
      <c r="CH109" s="185">
        <v>22</v>
      </c>
      <c r="CI109" s="185">
        <v>89</v>
      </c>
      <c r="CJ109" s="185">
        <v>172</v>
      </c>
      <c r="CK109" s="185">
        <v>204</v>
      </c>
      <c r="CL109" s="185">
        <v>86</v>
      </c>
      <c r="CM109" s="185">
        <v>32</v>
      </c>
      <c r="CN109" s="185">
        <v>65</v>
      </c>
      <c r="CO109" s="185">
        <v>5</v>
      </c>
      <c r="CP109" s="185">
        <v>61</v>
      </c>
      <c r="CQ109" s="185">
        <v>105</v>
      </c>
      <c r="CR109" s="185">
        <v>20</v>
      </c>
      <c r="CS109" s="185">
        <v>46</v>
      </c>
      <c r="CT109" s="185">
        <v>4</v>
      </c>
      <c r="CU109" s="185">
        <v>9</v>
      </c>
      <c r="CV109" s="185">
        <v>22</v>
      </c>
      <c r="CW109" s="185">
        <v>50</v>
      </c>
      <c r="CX109" s="185">
        <v>72</v>
      </c>
      <c r="CY109" s="185">
        <v>79</v>
      </c>
      <c r="CZ109" s="185">
        <v>286</v>
      </c>
      <c r="DA109" s="145">
        <f>SUM(DB109:EF109)</f>
        <v>409</v>
      </c>
      <c r="DB109" s="145">
        <f>'LSP10'!F31</f>
        <v>46</v>
      </c>
      <c r="DC109" s="145">
        <f>'LSP10'!G31</f>
        <v>26</v>
      </c>
      <c r="DD109" s="145">
        <f>'LSP10'!H31</f>
        <v>0</v>
      </c>
      <c r="DE109" s="145">
        <f>'LSP10'!I31</f>
        <v>67</v>
      </c>
      <c r="DF109" s="145">
        <f>'LSP10'!J31</f>
        <v>31</v>
      </c>
      <c r="DG109" s="145">
        <f>'LSP10'!K31</f>
        <v>12</v>
      </c>
      <c r="DH109" s="145">
        <f>'LSP10'!L31</f>
        <v>49</v>
      </c>
      <c r="DI109" s="145">
        <f>'LSP10'!M31</f>
        <v>22</v>
      </c>
      <c r="DJ109" s="145">
        <f>'LSP10'!N31</f>
        <v>21</v>
      </c>
      <c r="DK109" s="145">
        <f>'LSP10'!O31</f>
        <v>0</v>
      </c>
      <c r="DL109" s="145">
        <f>'LSP10'!P31</f>
        <v>27</v>
      </c>
      <c r="DM109" s="145">
        <f>'LSP10'!Q31</f>
        <v>25</v>
      </c>
      <c r="DN109" s="145">
        <f>'LSP10'!R31</f>
        <v>7</v>
      </c>
      <c r="DO109" s="145">
        <f>'LSP10'!S31</f>
        <v>10</v>
      </c>
      <c r="DP109" s="145">
        <f>'LSP10'!T31</f>
        <v>11</v>
      </c>
      <c r="DQ109" s="145">
        <f>'LSP10'!U31</f>
        <v>2</v>
      </c>
      <c r="DR109" s="145">
        <f>'LSP10'!V31</f>
        <v>0</v>
      </c>
      <c r="DS109" s="145">
        <f>'LSP10'!W31</f>
        <v>4</v>
      </c>
      <c r="DT109" s="145">
        <f>'LSP10'!X31</f>
        <v>17</v>
      </c>
      <c r="DU109" s="145">
        <f>'LSP10'!Y31</f>
        <v>2</v>
      </c>
      <c r="DV109" s="145">
        <f>'LSP10'!Z31</f>
        <v>5</v>
      </c>
      <c r="DW109" s="145">
        <f>'LSP10'!AA31</f>
        <v>13</v>
      </c>
      <c r="DX109" s="145">
        <f>'LSP10'!AB31</f>
        <v>12</v>
      </c>
      <c r="DY109" s="145">
        <f>'LSP10'!AC31</f>
        <v>0</v>
      </c>
      <c r="DZ109" s="145">
        <f>'LSP10'!AD31</f>
        <v>0</v>
      </c>
      <c r="EA109" s="145">
        <f>'LSP10'!AE31</f>
        <v>0</v>
      </c>
      <c r="EB109" s="145">
        <f>'LSP10'!AF31</f>
        <v>0</v>
      </c>
      <c r="EC109" s="145">
        <f>'LSP10'!AG31</f>
        <v>0</v>
      </c>
      <c r="ED109" s="145">
        <f>'LSP10'!AH31</f>
        <v>0</v>
      </c>
      <c r="EE109" s="145">
        <f>'LSP10'!AI31</f>
        <v>0</v>
      </c>
      <c r="EF109" s="145">
        <f>'LSP10'!AJ31</f>
        <v>0</v>
      </c>
    </row>
    <row r="110" spans="1:148" s="8" customFormat="1" ht="17.25" customHeight="1">
      <c r="A110" s="140" t="s">
        <v>8</v>
      </c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85"/>
      <c r="BA110" s="185"/>
      <c r="BB110" s="185"/>
      <c r="BC110" s="187">
        <v>0</v>
      </c>
      <c r="BD110" s="185">
        <v>0</v>
      </c>
      <c r="BE110" s="185">
        <v>0</v>
      </c>
      <c r="BF110" s="187">
        <v>0</v>
      </c>
      <c r="BG110" s="187">
        <v>0</v>
      </c>
      <c r="BH110" s="185">
        <v>0</v>
      </c>
      <c r="BI110" s="185">
        <v>0</v>
      </c>
      <c r="BJ110" s="185">
        <v>0</v>
      </c>
      <c r="BK110" s="240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45">
        <f>SUM(DB110:EF110)</f>
        <v>0</v>
      </c>
      <c r="DB110" s="145">
        <f>'LSP10'!F32</f>
        <v>0</v>
      </c>
      <c r="DC110" s="145">
        <f>'LSP10'!G32</f>
        <v>0</v>
      </c>
      <c r="DD110" s="145">
        <f>'LSP10'!H32</f>
        <v>0</v>
      </c>
      <c r="DE110" s="145">
        <f>'LSP10'!I32</f>
        <v>0</v>
      </c>
      <c r="DF110" s="145">
        <f>'LSP10'!J32</f>
        <v>0</v>
      </c>
      <c r="DG110" s="145">
        <f>'LSP10'!K32</f>
        <v>0</v>
      </c>
      <c r="DH110" s="145">
        <f>'LSP10'!L32</f>
        <v>0</v>
      </c>
      <c r="DI110" s="145">
        <f>'LSP10'!M32</f>
        <v>0</v>
      </c>
      <c r="DJ110" s="145">
        <f>'LSP10'!N32</f>
        <v>0</v>
      </c>
      <c r="DK110" s="145">
        <f>'LSP10'!O32</f>
        <v>0</v>
      </c>
      <c r="DL110" s="145">
        <f>'LSP10'!P32</f>
        <v>0</v>
      </c>
      <c r="DM110" s="145">
        <f>'LSP10'!Q32</f>
        <v>0</v>
      </c>
      <c r="DN110" s="145">
        <f>'LSP10'!R32</f>
        <v>0</v>
      </c>
      <c r="DO110" s="145">
        <f>'LSP10'!S32</f>
        <v>0</v>
      </c>
      <c r="DP110" s="145">
        <f>'LSP10'!T32</f>
        <v>0</v>
      </c>
      <c r="DQ110" s="145">
        <f>'LSP10'!U32</f>
        <v>0</v>
      </c>
      <c r="DR110" s="145">
        <f>'LSP10'!V32</f>
        <v>0</v>
      </c>
      <c r="DS110" s="145">
        <f>'LSP10'!W32</f>
        <v>0</v>
      </c>
      <c r="DT110" s="145">
        <f>'LSP10'!X32</f>
        <v>0</v>
      </c>
      <c r="DU110" s="145">
        <f>'LSP10'!Y32</f>
        <v>0</v>
      </c>
      <c r="DV110" s="145">
        <f>'LSP10'!Z32</f>
        <v>0</v>
      </c>
      <c r="DW110" s="145">
        <f>'LSP10'!AA32</f>
        <v>0</v>
      </c>
      <c r="DX110" s="145">
        <f>'LSP10'!AB32</f>
        <v>0</v>
      </c>
      <c r="DY110" s="145">
        <f>'LSP10'!AC32</f>
        <v>0</v>
      </c>
      <c r="DZ110" s="145">
        <f>'LSP10'!AD32</f>
        <v>0</v>
      </c>
      <c r="EA110" s="145">
        <f>'LSP10'!AE32</f>
        <v>0</v>
      </c>
      <c r="EB110" s="145">
        <f>'LSP10'!AF32</f>
        <v>0</v>
      </c>
      <c r="EC110" s="145">
        <f>'LSP10'!AG32</f>
        <v>0</v>
      </c>
      <c r="ED110" s="145">
        <f>'LSP10'!AH32</f>
        <v>0</v>
      </c>
      <c r="EE110" s="145">
        <f>'LSP10'!AI32</f>
        <v>0</v>
      </c>
      <c r="EF110" s="145">
        <f>'LSP10'!AJ32</f>
        <v>0</v>
      </c>
    </row>
    <row r="111" spans="1:148" s="8" customFormat="1" ht="17.25" customHeight="1">
      <c r="A111" s="140" t="s">
        <v>9</v>
      </c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85"/>
      <c r="BA111" s="185"/>
      <c r="BB111" s="185"/>
      <c r="BC111" s="187">
        <v>0</v>
      </c>
      <c r="BD111" s="185">
        <v>0</v>
      </c>
      <c r="BE111" s="185">
        <v>4</v>
      </c>
      <c r="BF111" s="187">
        <v>8</v>
      </c>
      <c r="BG111" s="187">
        <v>18</v>
      </c>
      <c r="BH111" s="185">
        <v>3</v>
      </c>
      <c r="BI111" s="185">
        <v>3</v>
      </c>
      <c r="BJ111" s="185">
        <v>0</v>
      </c>
      <c r="BK111" s="240">
        <v>7</v>
      </c>
      <c r="BL111" s="185">
        <v>4</v>
      </c>
      <c r="BM111" s="185">
        <v>25</v>
      </c>
      <c r="BN111" s="185">
        <v>12</v>
      </c>
      <c r="BO111" s="185">
        <v>34</v>
      </c>
      <c r="BP111" s="185">
        <v>16</v>
      </c>
      <c r="BQ111" s="185">
        <v>15</v>
      </c>
      <c r="BR111" s="185">
        <v>24</v>
      </c>
      <c r="BS111" s="185">
        <v>9</v>
      </c>
      <c r="BT111" s="185">
        <v>8</v>
      </c>
      <c r="BU111" s="185">
        <v>4</v>
      </c>
      <c r="BV111" s="185">
        <v>4</v>
      </c>
      <c r="BW111" s="185">
        <v>5</v>
      </c>
      <c r="BX111" s="185">
        <v>16</v>
      </c>
      <c r="BY111" s="185">
        <v>53</v>
      </c>
      <c r="BZ111" s="185">
        <v>17</v>
      </c>
      <c r="CA111" s="185">
        <v>14</v>
      </c>
      <c r="CB111" s="185">
        <v>2</v>
      </c>
      <c r="CC111" s="185">
        <v>3</v>
      </c>
      <c r="CD111" s="185">
        <v>6</v>
      </c>
      <c r="CE111" s="185">
        <v>24</v>
      </c>
      <c r="CF111" s="185">
        <v>13</v>
      </c>
      <c r="CG111" s="185">
        <v>15</v>
      </c>
      <c r="CH111" s="185">
        <v>4</v>
      </c>
      <c r="CI111" s="185">
        <v>15</v>
      </c>
      <c r="CJ111" s="185">
        <v>3</v>
      </c>
      <c r="CK111" s="185">
        <v>13</v>
      </c>
      <c r="CL111" s="185">
        <v>26</v>
      </c>
      <c r="CM111" s="185">
        <v>22</v>
      </c>
      <c r="CN111" s="185">
        <v>15</v>
      </c>
      <c r="CO111" s="185">
        <v>14</v>
      </c>
      <c r="CP111" s="185">
        <v>9</v>
      </c>
      <c r="CQ111" s="185">
        <v>10</v>
      </c>
      <c r="CR111" s="185">
        <v>7</v>
      </c>
      <c r="CS111" s="185">
        <v>7</v>
      </c>
      <c r="CT111" s="185">
        <v>18</v>
      </c>
      <c r="CU111" s="185">
        <v>27</v>
      </c>
      <c r="CV111" s="185">
        <v>33</v>
      </c>
      <c r="CW111" s="185">
        <v>13</v>
      </c>
      <c r="CX111" s="185">
        <v>29</v>
      </c>
      <c r="CY111" s="185">
        <v>19</v>
      </c>
      <c r="CZ111" s="185">
        <v>36</v>
      </c>
      <c r="DA111" s="145">
        <f>SUM(DB111:EF111)</f>
        <v>61</v>
      </c>
      <c r="DB111" s="145">
        <f>'LSP10'!F33</f>
        <v>6</v>
      </c>
      <c r="DC111" s="145">
        <f>'LSP10'!G33</f>
        <v>1</v>
      </c>
      <c r="DD111" s="145">
        <f>'LSP10'!H33</f>
        <v>0</v>
      </c>
      <c r="DE111" s="145">
        <f>'LSP10'!I33</f>
        <v>2</v>
      </c>
      <c r="DF111" s="145">
        <f>'LSP10'!J33</f>
        <v>1</v>
      </c>
      <c r="DG111" s="145">
        <f>'LSP10'!K33</f>
        <v>0</v>
      </c>
      <c r="DH111" s="145">
        <f>'LSP10'!L33</f>
        <v>0</v>
      </c>
      <c r="DI111" s="145">
        <f>'LSP10'!M33</f>
        <v>3</v>
      </c>
      <c r="DJ111" s="145">
        <f>'LSP10'!N33</f>
        <v>4</v>
      </c>
      <c r="DK111" s="145">
        <f>'LSP10'!O33</f>
        <v>0</v>
      </c>
      <c r="DL111" s="145">
        <f>'LSP10'!P33</f>
        <v>19</v>
      </c>
      <c r="DM111" s="145">
        <f>'LSP10'!Q33</f>
        <v>1</v>
      </c>
      <c r="DN111" s="145">
        <f>'LSP10'!R33</f>
        <v>1</v>
      </c>
      <c r="DO111" s="145">
        <f>'LSP10'!S33</f>
        <v>0</v>
      </c>
      <c r="DP111" s="145">
        <f>'LSP10'!T33</f>
        <v>0</v>
      </c>
      <c r="DQ111" s="145">
        <f>'LSP10'!U33</f>
        <v>2</v>
      </c>
      <c r="DR111" s="145">
        <f>'LSP10'!V33</f>
        <v>0</v>
      </c>
      <c r="DS111" s="145">
        <f>'LSP10'!W33</f>
        <v>2</v>
      </c>
      <c r="DT111" s="145">
        <f>'LSP10'!X33</f>
        <v>14</v>
      </c>
      <c r="DU111" s="145">
        <f>'LSP10'!Y33</f>
        <v>1</v>
      </c>
      <c r="DV111" s="145">
        <f>'LSP10'!Z33</f>
        <v>0</v>
      </c>
      <c r="DW111" s="145">
        <f>'LSP10'!AA33</f>
        <v>2</v>
      </c>
      <c r="DX111" s="145">
        <f>'LSP10'!AB33</f>
        <v>2</v>
      </c>
      <c r="DY111" s="145">
        <f>'LSP10'!AC33</f>
        <v>0</v>
      </c>
      <c r="DZ111" s="145">
        <f>'LSP10'!AD33</f>
        <v>0</v>
      </c>
      <c r="EA111" s="145">
        <f>'LSP10'!AE33</f>
        <v>0</v>
      </c>
      <c r="EB111" s="145">
        <f>'LSP10'!AF33</f>
        <v>0</v>
      </c>
      <c r="EC111" s="145">
        <f>'LSP10'!AG33</f>
        <v>0</v>
      </c>
      <c r="ED111" s="145">
        <f>'LSP10'!AH33</f>
        <v>0</v>
      </c>
      <c r="EE111" s="145">
        <f>'LSP10'!AI33</f>
        <v>0</v>
      </c>
      <c r="EF111" s="145">
        <f>'LSP10'!AJ33</f>
        <v>0</v>
      </c>
    </row>
    <row r="112" spans="1:148" s="179" customFormat="1" ht="18" customHeight="1">
      <c r="A112" s="179" t="s">
        <v>214</v>
      </c>
      <c r="Z112" s="182">
        <v>2E-3</v>
      </c>
      <c r="AA112" s="182">
        <v>2E-3</v>
      </c>
      <c r="AB112" s="182">
        <v>2E-3</v>
      </c>
      <c r="AC112" s="182">
        <v>2E-3</v>
      </c>
      <c r="AD112" s="182">
        <v>2E-3</v>
      </c>
      <c r="AE112" s="182">
        <v>2E-3</v>
      </c>
      <c r="AF112" s="182">
        <v>2E-3</v>
      </c>
      <c r="AG112" s="182">
        <v>2E-3</v>
      </c>
      <c r="AH112" s="182">
        <v>2E-3</v>
      </c>
      <c r="AI112" s="182">
        <v>2E-3</v>
      </c>
      <c r="AJ112" s="182">
        <v>2E-3</v>
      </c>
      <c r="AK112" s="182">
        <v>2E-3</v>
      </c>
      <c r="AL112" s="182">
        <v>5.0000000000000001E-3</v>
      </c>
      <c r="AM112" s="182">
        <v>5.0000000000000001E-3</v>
      </c>
      <c r="AN112" s="182">
        <v>5.0000000000000001E-3</v>
      </c>
      <c r="AO112" s="182">
        <v>5.0000000000000001E-3</v>
      </c>
      <c r="AP112" s="182">
        <v>5.0000000000000001E-3</v>
      </c>
      <c r="AQ112" s="182">
        <v>5.0000000000000001E-3</v>
      </c>
      <c r="AR112" s="182">
        <v>5.0000000000000001E-3</v>
      </c>
      <c r="AS112" s="182">
        <v>5.0000000000000001E-3</v>
      </c>
      <c r="AT112" s="182">
        <v>5.0000000000000001E-3</v>
      </c>
      <c r="AU112" s="182">
        <v>5.0000000000000001E-3</v>
      </c>
      <c r="AV112" s="182">
        <v>5.0000000000000001E-3</v>
      </c>
      <c r="AW112" s="182">
        <v>5.0000000000000001E-3</v>
      </c>
      <c r="AX112" s="182">
        <v>2E-3</v>
      </c>
      <c r="AY112" s="182">
        <v>2E-3</v>
      </c>
      <c r="AZ112" s="182">
        <v>2E-3</v>
      </c>
      <c r="BA112" s="182">
        <v>2E-3</v>
      </c>
      <c r="BB112" s="182">
        <v>2E-3</v>
      </c>
      <c r="BC112" s="182">
        <v>2E-3</v>
      </c>
      <c r="BD112" s="182">
        <v>2E-3</v>
      </c>
      <c r="BE112" s="182">
        <v>2E-3</v>
      </c>
      <c r="BF112" s="182">
        <v>2E-3</v>
      </c>
      <c r="BG112" s="182">
        <v>2E-3</v>
      </c>
      <c r="BH112" s="182">
        <v>2E-3</v>
      </c>
      <c r="BI112" s="182">
        <v>2E-3</v>
      </c>
      <c r="BJ112" s="182">
        <v>2E-3</v>
      </c>
      <c r="BK112" s="182">
        <v>2E-3</v>
      </c>
      <c r="BL112" s="182">
        <v>2E-3</v>
      </c>
      <c r="BM112" s="182">
        <v>5.0000000000000001E-4</v>
      </c>
      <c r="BN112" s="182">
        <v>5.0000000000000001E-4</v>
      </c>
      <c r="BO112" s="182">
        <v>5.0000000000000001E-4</v>
      </c>
      <c r="BP112" s="182">
        <v>5.0000000000000001E-4</v>
      </c>
      <c r="BQ112" s="182">
        <v>5.0000000000000001E-4</v>
      </c>
      <c r="BR112" s="182">
        <v>5.0000000000000001E-4</v>
      </c>
      <c r="BS112" s="182">
        <v>5.0000000000000001E-4</v>
      </c>
      <c r="BT112" s="182">
        <v>5.0000000000000001E-4</v>
      </c>
      <c r="BU112" s="182">
        <v>5.0000000000000001E-4</v>
      </c>
      <c r="BV112" s="182">
        <v>5.0000000000000001E-4</v>
      </c>
      <c r="BW112" s="182">
        <v>5.0000000000000001E-4</v>
      </c>
      <c r="BX112" s="182">
        <v>5.0000000000000001E-4</v>
      </c>
      <c r="BY112" s="182">
        <v>5.0000000000000001E-4</v>
      </c>
      <c r="BZ112" s="182">
        <v>5.0000000000000001E-4</v>
      </c>
      <c r="CA112" s="182">
        <v>5.0000000000000001E-4</v>
      </c>
      <c r="CB112" s="182">
        <v>5.0000000000000001E-4</v>
      </c>
      <c r="CC112" s="182">
        <v>5.0000000000000001E-4</v>
      </c>
      <c r="CD112" s="182">
        <v>5.0000000000000001E-4</v>
      </c>
      <c r="CE112" s="182">
        <v>5.0000000000000001E-4</v>
      </c>
      <c r="CF112" s="182">
        <v>5.0000000000000001E-4</v>
      </c>
      <c r="CG112" s="182">
        <v>5.0000000000000001E-4</v>
      </c>
      <c r="CH112" s="182">
        <v>5.0000000000000001E-4</v>
      </c>
      <c r="CI112" s="182">
        <v>5.0000000000000001E-4</v>
      </c>
      <c r="CJ112" s="182">
        <v>5.0000000000000001E-4</v>
      </c>
      <c r="CK112" s="182">
        <v>5.0000000000000001E-4</v>
      </c>
      <c r="CL112" s="182">
        <v>5.0000000000000001E-4</v>
      </c>
      <c r="CM112" s="182">
        <v>5.0000000000000001E-4</v>
      </c>
      <c r="CN112" s="182">
        <v>5.0000000000000001E-4</v>
      </c>
      <c r="CO112" s="182">
        <v>5.0000000000000001E-4</v>
      </c>
      <c r="CP112" s="182">
        <v>5.0000000000000001E-4</v>
      </c>
      <c r="CQ112" s="182">
        <v>5.0000000000000001E-4</v>
      </c>
      <c r="CR112" s="182">
        <v>5.0000000000000001E-4</v>
      </c>
      <c r="CS112" s="182">
        <v>5.0000000000000001E-4</v>
      </c>
      <c r="CT112" s="182">
        <v>5.0000000000000001E-4</v>
      </c>
      <c r="CU112" s="182">
        <v>5.0000000000000001E-4</v>
      </c>
      <c r="CV112" s="182">
        <v>5.0000000000000001E-4</v>
      </c>
      <c r="CW112" s="182">
        <v>5.0000000000000001E-4</v>
      </c>
      <c r="CX112" s="182">
        <v>5.0000000000000001E-4</v>
      </c>
      <c r="CY112" s="182">
        <v>5.0000000000000001E-4</v>
      </c>
      <c r="CZ112" s="182">
        <v>5.0000000000000001E-4</v>
      </c>
      <c r="DA112" s="182">
        <v>5.0000000000000001E-4</v>
      </c>
      <c r="DB112" s="182">
        <v>5.0000000000000001E-4</v>
      </c>
      <c r="DC112" s="182">
        <v>5.0000000000000001E-4</v>
      </c>
      <c r="DD112" s="182">
        <v>5.0000000000000001E-4</v>
      </c>
      <c r="DE112" s="182">
        <v>5.0000000000000001E-4</v>
      </c>
      <c r="DF112" s="182">
        <v>5.0000000000000001E-4</v>
      </c>
      <c r="DG112" s="182">
        <v>5.0000000000000001E-4</v>
      </c>
      <c r="DH112" s="182">
        <v>5.0000000000000001E-4</v>
      </c>
      <c r="DI112" s="182">
        <v>5.0000000000000001E-4</v>
      </c>
      <c r="DJ112" s="182">
        <v>5.0000000000000001E-4</v>
      </c>
      <c r="DK112" s="182">
        <v>5.0000000000000001E-4</v>
      </c>
      <c r="DL112" s="182">
        <v>5.0000000000000001E-4</v>
      </c>
      <c r="DM112" s="182">
        <v>5.0000000000000001E-4</v>
      </c>
      <c r="DN112" s="182">
        <v>5.0000000000000001E-4</v>
      </c>
      <c r="DO112" s="182">
        <v>5.0000000000000001E-4</v>
      </c>
      <c r="DP112" s="182">
        <v>5.0000000000000001E-4</v>
      </c>
      <c r="DQ112" s="182">
        <v>5.0000000000000001E-4</v>
      </c>
      <c r="DR112" s="182">
        <v>5.0000000000000001E-4</v>
      </c>
      <c r="DS112" s="182">
        <v>5.0000000000000001E-4</v>
      </c>
      <c r="DT112" s="182">
        <v>5.0000000000000001E-4</v>
      </c>
      <c r="DU112" s="182">
        <v>5.0000000000000001E-4</v>
      </c>
      <c r="DV112" s="182">
        <v>5.0000000000000001E-4</v>
      </c>
      <c r="DW112" s="182">
        <v>5.0000000000000001E-4</v>
      </c>
      <c r="DX112" s="182">
        <v>5.0000000000000001E-4</v>
      </c>
      <c r="DY112" s="182">
        <v>5.0000000000000001E-4</v>
      </c>
      <c r="DZ112" s="182">
        <v>5.0000000000000001E-4</v>
      </c>
      <c r="EA112" s="182">
        <v>5.0000000000000001E-4</v>
      </c>
      <c r="EB112" s="182">
        <v>5.0000000000000001E-4</v>
      </c>
      <c r="EC112" s="182">
        <v>5.0000000000000001E-4</v>
      </c>
      <c r="ED112" s="182">
        <v>5.0000000000000001E-4</v>
      </c>
      <c r="EE112" s="182">
        <v>5.0000000000000001E-4</v>
      </c>
      <c r="EF112" s="182">
        <v>5.0000000000000001E-4</v>
      </c>
      <c r="EG112" s="180"/>
      <c r="EH112" s="180"/>
      <c r="EI112" s="180"/>
      <c r="EJ112" s="180"/>
      <c r="EK112" s="180"/>
      <c r="EL112" s="180"/>
      <c r="EM112" s="180"/>
      <c r="EN112" s="180"/>
      <c r="EO112" s="180"/>
      <c r="EP112" s="180"/>
      <c r="EQ112" s="180"/>
      <c r="ER112" s="180"/>
    </row>
    <row r="113" spans="1:136" ht="29.25" customHeight="1">
      <c r="A113" s="284" t="s">
        <v>241</v>
      </c>
      <c r="B113" s="285"/>
      <c r="C113" s="285"/>
      <c r="D113" s="285"/>
      <c r="E113" s="285"/>
      <c r="F113" s="285"/>
      <c r="G113" s="285"/>
      <c r="H113" s="285"/>
      <c r="I113" s="285"/>
      <c r="J113" s="285"/>
      <c r="K113" s="285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285"/>
      <c r="AL113" s="285"/>
      <c r="AM113" s="285"/>
      <c r="AN113" s="285"/>
      <c r="AO113" s="285"/>
      <c r="AP113" s="285"/>
      <c r="AQ113" s="285"/>
      <c r="AR113" s="285"/>
      <c r="AS113" s="285"/>
      <c r="AT113" s="285"/>
      <c r="AU113" s="285"/>
      <c r="AV113" s="285"/>
      <c r="AW113" s="285"/>
      <c r="AX113" s="285"/>
      <c r="AY113" s="285"/>
      <c r="AZ113" s="285"/>
      <c r="BA113" s="285"/>
      <c r="BB113" s="285"/>
      <c r="BC113" s="285"/>
      <c r="BD113" s="285"/>
      <c r="BE113" s="285"/>
      <c r="BF113" s="285"/>
      <c r="BG113" s="285"/>
      <c r="BH113" s="285"/>
      <c r="BI113" s="285"/>
      <c r="BJ113" s="285"/>
      <c r="BK113" s="285"/>
      <c r="BL113" s="285"/>
      <c r="BM113" s="285"/>
      <c r="BN113" s="285"/>
      <c r="BO113" s="285"/>
      <c r="BP113" s="285"/>
      <c r="BQ113" s="285"/>
      <c r="BR113" s="285"/>
      <c r="BS113" s="285"/>
      <c r="BT113" s="285"/>
      <c r="BU113" s="285"/>
      <c r="BV113" s="285"/>
      <c r="BW113" s="285"/>
      <c r="BX113" s="285"/>
      <c r="BY113" s="285"/>
      <c r="BZ113" s="285"/>
      <c r="CA113" s="285"/>
      <c r="CB113" s="285"/>
      <c r="CC113" s="285"/>
      <c r="CD113" s="285"/>
      <c r="CE113" s="285"/>
      <c r="CF113" s="285"/>
      <c r="CG113" s="285"/>
      <c r="CH113" s="285"/>
      <c r="CI113" s="285"/>
      <c r="CJ113" s="285"/>
      <c r="CK113" s="285"/>
      <c r="CL113" s="285"/>
      <c r="CM113" s="285"/>
      <c r="CN113" s="285"/>
      <c r="CO113" s="285"/>
      <c r="CP113" s="285"/>
      <c r="CQ113" s="285"/>
      <c r="CR113" s="285"/>
      <c r="CS113" s="285"/>
      <c r="CT113" s="285"/>
      <c r="CU113" s="285"/>
      <c r="CV113" s="285"/>
      <c r="CW113" s="285"/>
      <c r="CX113" s="285"/>
      <c r="CY113" s="285"/>
      <c r="CZ113" s="285"/>
      <c r="DA113" s="285"/>
      <c r="DB113" s="285"/>
      <c r="DC113" s="285"/>
      <c r="DD113" s="285"/>
      <c r="DE113" s="285"/>
      <c r="DF113" s="285"/>
      <c r="DG113" s="285"/>
      <c r="DH113" s="285"/>
      <c r="DI113" s="285"/>
      <c r="DJ113" s="285"/>
      <c r="DK113" s="285"/>
      <c r="DL113" s="285"/>
      <c r="DM113" s="285"/>
      <c r="DN113" s="285"/>
      <c r="DO113" s="285"/>
      <c r="DP113" s="285"/>
      <c r="DQ113" s="285"/>
      <c r="DR113" s="285"/>
      <c r="DS113" s="285"/>
      <c r="DT113" s="285"/>
      <c r="DU113" s="285"/>
      <c r="DV113" s="285"/>
      <c r="DW113" s="285"/>
      <c r="DX113" s="285"/>
      <c r="DY113" s="285"/>
      <c r="DZ113" s="285"/>
      <c r="EA113" s="285"/>
      <c r="EB113" s="285"/>
      <c r="EC113" s="285"/>
      <c r="ED113" s="285"/>
      <c r="EE113" s="285"/>
      <c r="EF113" s="285"/>
    </row>
    <row r="114" spans="1:136" ht="27" customHeight="1"/>
    <row r="130" spans="1:148" ht="17.25" customHeight="1">
      <c r="A130" s="13" t="s">
        <v>0</v>
      </c>
      <c r="B130" s="2" t="s">
        <v>12</v>
      </c>
      <c r="C130" s="2" t="s">
        <v>20</v>
      </c>
      <c r="D130" s="2" t="s">
        <v>21</v>
      </c>
      <c r="E130" s="2" t="s">
        <v>22</v>
      </c>
      <c r="F130" s="2" t="s">
        <v>23</v>
      </c>
      <c r="G130" s="2" t="s">
        <v>24</v>
      </c>
      <c r="H130" s="2" t="s">
        <v>25</v>
      </c>
      <c r="I130" s="2" t="s">
        <v>26</v>
      </c>
      <c r="J130" s="2" t="s">
        <v>27</v>
      </c>
      <c r="K130" s="2" t="s">
        <v>28</v>
      </c>
      <c r="L130" s="2" t="s">
        <v>29</v>
      </c>
      <c r="M130" s="2" t="s">
        <v>30</v>
      </c>
      <c r="N130" s="2" t="s">
        <v>11</v>
      </c>
      <c r="O130" s="2" t="s">
        <v>13</v>
      </c>
      <c r="P130" s="2" t="s">
        <v>14</v>
      </c>
      <c r="Q130" s="2" t="s">
        <v>15</v>
      </c>
      <c r="R130" s="2" t="s">
        <v>16</v>
      </c>
      <c r="S130" s="2" t="s">
        <v>17</v>
      </c>
      <c r="T130" s="2" t="s">
        <v>18</v>
      </c>
      <c r="U130" s="2" t="s">
        <v>19</v>
      </c>
      <c r="V130" s="2" t="s">
        <v>109</v>
      </c>
      <c r="W130" s="2" t="s">
        <v>111</v>
      </c>
      <c r="X130" s="2" t="s">
        <v>117</v>
      </c>
      <c r="Y130" s="2" t="s">
        <v>118</v>
      </c>
      <c r="Z130" s="2" t="e">
        <f>Z102</f>
        <v>#REF!</v>
      </c>
      <c r="AA130" s="2" t="e">
        <f t="shared" ref="AA130:DA130" si="51">AA102</f>
        <v>#REF!</v>
      </c>
      <c r="AB130" s="2" t="e">
        <f t="shared" si="51"/>
        <v>#REF!</v>
      </c>
      <c r="AC130" s="2" t="e">
        <f t="shared" si="51"/>
        <v>#REF!</v>
      </c>
      <c r="AD130" s="2" t="e">
        <f t="shared" si="51"/>
        <v>#REF!</v>
      </c>
      <c r="AE130" s="2" t="e">
        <f t="shared" si="51"/>
        <v>#REF!</v>
      </c>
      <c r="AF130" s="2" t="e">
        <f t="shared" si="51"/>
        <v>#REF!</v>
      </c>
      <c r="AG130" s="2" t="e">
        <f t="shared" si="51"/>
        <v>#REF!</v>
      </c>
      <c r="AH130" s="2" t="e">
        <f t="shared" si="51"/>
        <v>#REF!</v>
      </c>
      <c r="AI130" s="2" t="e">
        <f t="shared" si="51"/>
        <v>#REF!</v>
      </c>
      <c r="AJ130" s="2" t="e">
        <f t="shared" si="51"/>
        <v>#REF!</v>
      </c>
      <c r="AK130" s="2" t="e">
        <f t="shared" si="51"/>
        <v>#REF!</v>
      </c>
      <c r="AL130" s="2" t="e">
        <f t="shared" si="51"/>
        <v>#REF!</v>
      </c>
      <c r="AM130" s="2" t="e">
        <f t="shared" si="51"/>
        <v>#REF!</v>
      </c>
      <c r="AN130" s="2" t="e">
        <f t="shared" si="51"/>
        <v>#REF!</v>
      </c>
      <c r="AO130" s="2" t="e">
        <f t="shared" si="51"/>
        <v>#REF!</v>
      </c>
      <c r="AP130" s="2" t="e">
        <f t="shared" si="51"/>
        <v>#REF!</v>
      </c>
      <c r="AQ130" s="2" t="e">
        <f t="shared" si="51"/>
        <v>#REF!</v>
      </c>
      <c r="AR130" s="2" t="e">
        <f t="shared" si="51"/>
        <v>#REF!</v>
      </c>
      <c r="AS130" s="2" t="e">
        <f t="shared" si="51"/>
        <v>#REF!</v>
      </c>
      <c r="AT130" s="2" t="e">
        <f t="shared" si="51"/>
        <v>#REF!</v>
      </c>
      <c r="AU130" s="2" t="e">
        <f t="shared" si="51"/>
        <v>#REF!</v>
      </c>
      <c r="AV130" s="2" t="e">
        <f t="shared" si="51"/>
        <v>#REF!</v>
      </c>
      <c r="AW130" s="2" t="e">
        <f t="shared" si="51"/>
        <v>#REF!</v>
      </c>
      <c r="AX130" s="2" t="e">
        <f t="shared" si="51"/>
        <v>#REF!</v>
      </c>
      <c r="AY130" s="2" t="e">
        <f t="shared" si="51"/>
        <v>#REF!</v>
      </c>
      <c r="AZ130" s="2" t="e">
        <f t="shared" si="51"/>
        <v>#REF!</v>
      </c>
      <c r="BA130" s="2" t="e">
        <f t="shared" si="51"/>
        <v>#REF!</v>
      </c>
      <c r="BB130" s="2" t="e">
        <f t="shared" si="51"/>
        <v>#REF!</v>
      </c>
      <c r="BC130" s="2" t="e">
        <f t="shared" si="51"/>
        <v>#REF!</v>
      </c>
      <c r="BD130" s="169" t="e">
        <f t="shared" si="51"/>
        <v>#REF!</v>
      </c>
      <c r="BE130" s="169" t="e">
        <f t="shared" si="51"/>
        <v>#REF!</v>
      </c>
      <c r="BF130" s="2" t="e">
        <f t="shared" ref="BF130:BR130" si="52">BF102</f>
        <v>#REF!</v>
      </c>
      <c r="BG130" s="2" t="e">
        <f t="shared" si="52"/>
        <v>#REF!</v>
      </c>
      <c r="BH130" s="2" t="e">
        <f t="shared" si="52"/>
        <v>#REF!</v>
      </c>
      <c r="BI130" s="169" t="e">
        <f t="shared" si="52"/>
        <v>#REF!</v>
      </c>
      <c r="BJ130" s="169" t="e">
        <f t="shared" si="52"/>
        <v>#REF!</v>
      </c>
      <c r="BK130" s="2" t="e">
        <f t="shared" si="52"/>
        <v>#REF!</v>
      </c>
      <c r="BL130" s="169" t="e">
        <f t="shared" si="52"/>
        <v>#REF!</v>
      </c>
      <c r="BM130" s="169" t="e">
        <f t="shared" si="52"/>
        <v>#REF!</v>
      </c>
      <c r="BN130" s="169" t="e">
        <f t="shared" si="52"/>
        <v>#REF!</v>
      </c>
      <c r="BO130" s="169" t="e">
        <f t="shared" si="52"/>
        <v>#REF!</v>
      </c>
      <c r="BP130" s="169" t="e">
        <f t="shared" si="52"/>
        <v>#REF!</v>
      </c>
      <c r="BQ130" s="169" t="e">
        <f t="shared" si="52"/>
        <v>#REF!</v>
      </c>
      <c r="BR130" s="169" t="e">
        <f t="shared" si="52"/>
        <v>#REF!</v>
      </c>
      <c r="BS130" s="169" t="s">
        <v>264</v>
      </c>
      <c r="BT130" s="169" t="s">
        <v>265</v>
      </c>
      <c r="BU130" s="169" t="s">
        <v>266</v>
      </c>
      <c r="BV130" s="169" t="s">
        <v>267</v>
      </c>
      <c r="BW130" s="169" t="s">
        <v>270</v>
      </c>
      <c r="BX130" s="169" t="s">
        <v>272</v>
      </c>
      <c r="BY130" s="169" t="s">
        <v>276</v>
      </c>
      <c r="BZ130" s="169" t="s">
        <v>277</v>
      </c>
      <c r="CA130" s="169" t="s">
        <v>279</v>
      </c>
      <c r="CB130" s="169" t="s">
        <v>281</v>
      </c>
      <c r="CC130" s="169" t="s">
        <v>282</v>
      </c>
      <c r="CD130" s="169" t="s">
        <v>288</v>
      </c>
      <c r="CE130" s="169" t="s">
        <v>289</v>
      </c>
      <c r="CF130" s="169" t="s">
        <v>292</v>
      </c>
      <c r="CG130" s="169" t="s">
        <v>294</v>
      </c>
      <c r="CH130" s="169" t="s">
        <v>297</v>
      </c>
      <c r="CI130" s="169" t="s">
        <v>301</v>
      </c>
      <c r="CJ130" s="169" t="s">
        <v>303</v>
      </c>
      <c r="CK130" s="169" t="s">
        <v>310</v>
      </c>
      <c r="CL130" s="169" t="s">
        <v>310</v>
      </c>
      <c r="CM130" s="169" t="s">
        <v>311</v>
      </c>
      <c r="CN130" s="169" t="s">
        <v>313</v>
      </c>
      <c r="CO130" s="169" t="s">
        <v>319</v>
      </c>
      <c r="CP130" s="169" t="s">
        <v>322</v>
      </c>
      <c r="CQ130" s="169" t="s">
        <v>325</v>
      </c>
      <c r="CR130" s="169" t="s">
        <v>330</v>
      </c>
      <c r="CS130" s="169" t="s">
        <v>332</v>
      </c>
      <c r="CT130" s="169" t="s">
        <v>336</v>
      </c>
      <c r="CU130" s="169" t="s">
        <v>339</v>
      </c>
      <c r="CV130" s="169" t="s">
        <v>349</v>
      </c>
      <c r="CW130" s="169" t="s">
        <v>350</v>
      </c>
      <c r="CX130" s="169" t="s">
        <v>351</v>
      </c>
      <c r="CY130" s="169" t="s">
        <v>357</v>
      </c>
      <c r="CZ130" s="169" t="s">
        <v>360</v>
      </c>
      <c r="DA130" s="3" t="str">
        <f t="shared" si="51"/>
        <v>Aug'25</v>
      </c>
      <c r="DB130" s="3">
        <v>1</v>
      </c>
      <c r="DC130" s="3">
        <v>2</v>
      </c>
      <c r="DD130" s="3">
        <v>3</v>
      </c>
      <c r="DE130" s="3">
        <v>4</v>
      </c>
      <c r="DF130" s="3">
        <v>5</v>
      </c>
      <c r="DG130" s="3">
        <v>6</v>
      </c>
      <c r="DH130" s="3">
        <v>7</v>
      </c>
      <c r="DI130" s="3">
        <v>8</v>
      </c>
      <c r="DJ130" s="3">
        <v>9</v>
      </c>
      <c r="DK130" s="3">
        <v>10</v>
      </c>
      <c r="DL130" s="3">
        <v>11</v>
      </c>
      <c r="DM130" s="3">
        <v>12</v>
      </c>
      <c r="DN130" s="3">
        <v>13</v>
      </c>
      <c r="DO130" s="3">
        <v>14</v>
      </c>
      <c r="DP130" s="3">
        <v>15</v>
      </c>
      <c r="DQ130" s="3">
        <v>16</v>
      </c>
      <c r="DR130" s="3">
        <v>17</v>
      </c>
      <c r="DS130" s="3">
        <v>18</v>
      </c>
      <c r="DT130" s="3">
        <v>19</v>
      </c>
      <c r="DU130" s="3">
        <v>20</v>
      </c>
      <c r="DV130" s="3">
        <v>21</v>
      </c>
      <c r="DW130" s="3">
        <v>22</v>
      </c>
      <c r="DX130" s="3">
        <v>23</v>
      </c>
      <c r="DY130" s="3">
        <v>24</v>
      </c>
      <c r="DZ130" s="3">
        <v>25</v>
      </c>
      <c r="EA130" s="3">
        <v>26</v>
      </c>
      <c r="EB130" s="3">
        <v>27</v>
      </c>
      <c r="EC130" s="3">
        <v>28</v>
      </c>
      <c r="ED130" s="3">
        <v>29</v>
      </c>
      <c r="EE130" s="3">
        <v>30</v>
      </c>
      <c r="EF130" s="3">
        <v>31</v>
      </c>
    </row>
    <row r="131" spans="1:148" s="4" customFormat="1" ht="17.25" customHeight="1">
      <c r="A131" s="140" t="s">
        <v>1</v>
      </c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/>
      <c r="AL131" s="141"/>
      <c r="AM131" s="141"/>
      <c r="AN131" s="141"/>
      <c r="AO131" s="141"/>
      <c r="AP131" s="141"/>
      <c r="AQ131" s="141"/>
      <c r="AR131" s="141"/>
      <c r="AS131" s="141"/>
      <c r="AT131" s="141"/>
      <c r="AU131" s="141"/>
      <c r="AV131" s="141"/>
      <c r="AW131" s="141"/>
      <c r="AX131" s="141"/>
      <c r="AY131" s="141"/>
      <c r="AZ131" s="185"/>
      <c r="BA131" s="185"/>
      <c r="BB131" s="185"/>
      <c r="BC131" s="185">
        <v>3424</v>
      </c>
      <c r="BD131" s="185">
        <v>7047</v>
      </c>
      <c r="BE131" s="185">
        <v>4242</v>
      </c>
      <c r="BF131" s="141">
        <v>1885</v>
      </c>
      <c r="BG131" s="141">
        <v>7387</v>
      </c>
      <c r="BH131" s="141">
        <v>961</v>
      </c>
      <c r="BI131" s="185">
        <v>44107</v>
      </c>
      <c r="BJ131" s="185">
        <v>39225</v>
      </c>
      <c r="BK131" s="240">
        <v>11001</v>
      </c>
      <c r="BL131" s="185">
        <v>2964</v>
      </c>
      <c r="BM131" s="185">
        <v>59054</v>
      </c>
      <c r="BN131" s="185">
        <v>48500</v>
      </c>
      <c r="BO131" s="185">
        <v>23066</v>
      </c>
      <c r="BP131" s="185">
        <v>44829</v>
      </c>
      <c r="BQ131" s="185">
        <v>25053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56035</v>
      </c>
      <c r="CM131" s="185">
        <v>110254</v>
      </c>
      <c r="CN131" s="185">
        <v>126231</v>
      </c>
      <c r="CO131" s="185">
        <v>64840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47599</v>
      </c>
      <c r="CY131" s="185">
        <v>20684</v>
      </c>
      <c r="CZ131" s="185">
        <v>6194</v>
      </c>
      <c r="DA131" s="142">
        <f>SUM(DB131:EF131)</f>
        <v>0</v>
      </c>
      <c r="DB131" s="142">
        <f>OPY!F13</f>
        <v>0</v>
      </c>
      <c r="DC131" s="142">
        <f>OPY!G13</f>
        <v>0</v>
      </c>
      <c r="DD131" s="142">
        <f>OPY!H13</f>
        <v>0</v>
      </c>
      <c r="DE131" s="142">
        <f>OPY!I13</f>
        <v>0</v>
      </c>
      <c r="DF131" s="142">
        <f>OPY!J13</f>
        <v>0</v>
      </c>
      <c r="DG131" s="142">
        <f>OPY!K13</f>
        <v>0</v>
      </c>
      <c r="DH131" s="142">
        <f>OPY!L13</f>
        <v>0</v>
      </c>
      <c r="DI131" s="142">
        <f>OPY!M13</f>
        <v>0</v>
      </c>
      <c r="DJ131" s="142">
        <f>OPY!N13</f>
        <v>0</v>
      </c>
      <c r="DK131" s="142">
        <f>OPY!O13</f>
        <v>0</v>
      </c>
      <c r="DL131" s="142">
        <f>OPY!P13</f>
        <v>0</v>
      </c>
      <c r="DM131" s="142">
        <f>OPY!Q13</f>
        <v>0</v>
      </c>
      <c r="DN131" s="142">
        <f>OPY!R13</f>
        <v>0</v>
      </c>
      <c r="DO131" s="142">
        <f>OPY!S13</f>
        <v>0</v>
      </c>
      <c r="DP131" s="142">
        <f>OPY!T13</f>
        <v>0</v>
      </c>
      <c r="DQ131" s="142">
        <f>OPY!U13</f>
        <v>0</v>
      </c>
      <c r="DR131" s="142">
        <f>OPY!V13</f>
        <v>0</v>
      </c>
      <c r="DS131" s="142">
        <f>OPY!W13</f>
        <v>0</v>
      </c>
      <c r="DT131" s="142">
        <f>OPY!X13</f>
        <v>0</v>
      </c>
      <c r="DU131" s="142">
        <f>OPY!Y13</f>
        <v>0</v>
      </c>
      <c r="DV131" s="142">
        <f>OPY!Z13</f>
        <v>0</v>
      </c>
      <c r="DW131" s="142">
        <f>OPY!AA13</f>
        <v>0</v>
      </c>
      <c r="DX131" s="142">
        <f>OPY!AB13</f>
        <v>0</v>
      </c>
      <c r="DY131" s="142">
        <f>OPY!AC13</f>
        <v>0</v>
      </c>
      <c r="DZ131" s="142">
        <f>OPY!AD13</f>
        <v>0</v>
      </c>
      <c r="EA131" s="142">
        <f>OPY!AE13</f>
        <v>0</v>
      </c>
      <c r="EB131" s="142">
        <f>OPY!AF13</f>
        <v>0</v>
      </c>
      <c r="EC131" s="142">
        <f>OPY!AG13</f>
        <v>0</v>
      </c>
      <c r="ED131" s="142">
        <f>OPY!AH13</f>
        <v>0</v>
      </c>
      <c r="EE131" s="142">
        <f>OPY!AI13</f>
        <v>0</v>
      </c>
      <c r="EF131" s="142">
        <f>OPY!AJ13</f>
        <v>0</v>
      </c>
    </row>
    <row r="132" spans="1:148" s="8" customFormat="1" ht="17.25" customHeight="1">
      <c r="A132" s="140" t="s">
        <v>2</v>
      </c>
      <c r="B132" s="141">
        <f>B131-B133</f>
        <v>0</v>
      </c>
      <c r="C132" s="141">
        <f t="shared" ref="C132:Y132" si="53">C131-C133</f>
        <v>0</v>
      </c>
      <c r="D132" s="141">
        <f t="shared" si="53"/>
        <v>0</v>
      </c>
      <c r="E132" s="141">
        <f t="shared" si="53"/>
        <v>0</v>
      </c>
      <c r="F132" s="141">
        <f t="shared" si="53"/>
        <v>0</v>
      </c>
      <c r="G132" s="141">
        <f t="shared" si="53"/>
        <v>0</v>
      </c>
      <c r="H132" s="141">
        <f t="shared" si="53"/>
        <v>0</v>
      </c>
      <c r="I132" s="141">
        <f t="shared" si="53"/>
        <v>0</v>
      </c>
      <c r="J132" s="141">
        <f t="shared" si="53"/>
        <v>0</v>
      </c>
      <c r="K132" s="141">
        <f t="shared" si="53"/>
        <v>0</v>
      </c>
      <c r="L132" s="141">
        <f t="shared" si="53"/>
        <v>0</v>
      </c>
      <c r="M132" s="141">
        <f t="shared" si="53"/>
        <v>0</v>
      </c>
      <c r="N132" s="141">
        <f t="shared" si="53"/>
        <v>0</v>
      </c>
      <c r="O132" s="141">
        <f t="shared" si="53"/>
        <v>0</v>
      </c>
      <c r="P132" s="141">
        <f t="shared" si="53"/>
        <v>0</v>
      </c>
      <c r="Q132" s="141">
        <f t="shared" si="53"/>
        <v>0</v>
      </c>
      <c r="R132" s="141">
        <f t="shared" si="53"/>
        <v>0</v>
      </c>
      <c r="S132" s="141">
        <f t="shared" si="53"/>
        <v>0</v>
      </c>
      <c r="T132" s="141">
        <f t="shared" si="53"/>
        <v>0</v>
      </c>
      <c r="U132" s="141">
        <f t="shared" si="53"/>
        <v>0</v>
      </c>
      <c r="V132" s="141">
        <f t="shared" si="53"/>
        <v>0</v>
      </c>
      <c r="W132" s="141">
        <f t="shared" si="53"/>
        <v>0</v>
      </c>
      <c r="X132" s="141">
        <f t="shared" si="53"/>
        <v>0</v>
      </c>
      <c r="Y132" s="141">
        <f t="shared" si="53"/>
        <v>0</v>
      </c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/>
      <c r="AL132" s="141"/>
      <c r="AM132" s="141"/>
      <c r="AN132" s="141"/>
      <c r="AO132" s="141"/>
      <c r="AP132" s="141"/>
      <c r="AQ132" s="141"/>
      <c r="AR132" s="141"/>
      <c r="AS132" s="141"/>
      <c r="AT132" s="141"/>
      <c r="AU132" s="141"/>
      <c r="AV132" s="141"/>
      <c r="AW132" s="141"/>
      <c r="AX132" s="141"/>
      <c r="AY132" s="141"/>
      <c r="AZ132" s="185"/>
      <c r="BA132" s="185"/>
      <c r="BB132" s="185"/>
      <c r="BC132" s="141">
        <f t="shared" ref="BC132:DO132" si="54">BC131-BC133</f>
        <v>3420</v>
      </c>
      <c r="BD132" s="185">
        <f t="shared" si="54"/>
        <v>7031</v>
      </c>
      <c r="BE132" s="185">
        <f>BE131-BE133</f>
        <v>4239</v>
      </c>
      <c r="BF132" s="185">
        <f t="shared" ref="BF132:BN132" si="55">BF131-BF133</f>
        <v>1883</v>
      </c>
      <c r="BG132" s="185">
        <f t="shared" si="55"/>
        <v>7386</v>
      </c>
      <c r="BH132" s="185">
        <f t="shared" si="55"/>
        <v>960</v>
      </c>
      <c r="BI132" s="185">
        <f t="shared" si="55"/>
        <v>44097</v>
      </c>
      <c r="BJ132" s="185">
        <f t="shared" si="55"/>
        <v>39221</v>
      </c>
      <c r="BK132" s="240">
        <f t="shared" si="55"/>
        <v>10980</v>
      </c>
      <c r="BL132" s="185">
        <f t="shared" si="55"/>
        <v>2956</v>
      </c>
      <c r="BM132" s="185">
        <f t="shared" si="55"/>
        <v>59035</v>
      </c>
      <c r="BN132" s="185">
        <f t="shared" si="55"/>
        <v>48447</v>
      </c>
      <c r="BO132" s="185">
        <v>23049</v>
      </c>
      <c r="BP132" s="185">
        <v>44809</v>
      </c>
      <c r="BQ132" s="185">
        <v>25046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56014</v>
      </c>
      <c r="CM132" s="185">
        <v>110239</v>
      </c>
      <c r="CN132" s="185">
        <v>126187</v>
      </c>
      <c r="CO132" s="185">
        <v>64728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47563</v>
      </c>
      <c r="CY132" s="185">
        <v>20657</v>
      </c>
      <c r="CZ132" s="185">
        <v>6134</v>
      </c>
      <c r="DA132" s="142">
        <f>DA131-DA133</f>
        <v>0</v>
      </c>
      <c r="DB132" s="142">
        <f>DB131-DB133</f>
        <v>0</v>
      </c>
      <c r="DC132" s="142">
        <f t="shared" si="54"/>
        <v>0</v>
      </c>
      <c r="DD132" s="142">
        <f t="shared" si="54"/>
        <v>0</v>
      </c>
      <c r="DE132" s="142">
        <f t="shared" si="54"/>
        <v>0</v>
      </c>
      <c r="DF132" s="142">
        <f t="shared" si="54"/>
        <v>0</v>
      </c>
      <c r="DG132" s="142">
        <f t="shared" si="54"/>
        <v>0</v>
      </c>
      <c r="DH132" s="142">
        <f t="shared" si="54"/>
        <v>0</v>
      </c>
      <c r="DI132" s="142">
        <f t="shared" si="54"/>
        <v>0</v>
      </c>
      <c r="DJ132" s="142">
        <f t="shared" si="54"/>
        <v>0</v>
      </c>
      <c r="DK132" s="142">
        <f t="shared" si="54"/>
        <v>0</v>
      </c>
      <c r="DL132" s="142">
        <f t="shared" si="54"/>
        <v>0</v>
      </c>
      <c r="DM132" s="142">
        <f t="shared" si="54"/>
        <v>0</v>
      </c>
      <c r="DN132" s="142">
        <f t="shared" si="54"/>
        <v>0</v>
      </c>
      <c r="DO132" s="142">
        <f t="shared" si="54"/>
        <v>0</v>
      </c>
      <c r="DP132" s="142">
        <v>0</v>
      </c>
      <c r="DQ132" s="142">
        <f t="shared" ref="DQ132:EF132" si="56">DQ131-DQ133</f>
        <v>0</v>
      </c>
      <c r="DR132" s="142">
        <f t="shared" si="56"/>
        <v>0</v>
      </c>
      <c r="DS132" s="142">
        <f t="shared" si="56"/>
        <v>0</v>
      </c>
      <c r="DT132" s="142">
        <f t="shared" si="56"/>
        <v>0</v>
      </c>
      <c r="DU132" s="142">
        <f t="shared" si="56"/>
        <v>0</v>
      </c>
      <c r="DV132" s="142">
        <f t="shared" si="56"/>
        <v>0</v>
      </c>
      <c r="DW132" s="142">
        <f t="shared" si="56"/>
        <v>0</v>
      </c>
      <c r="DX132" s="142">
        <f t="shared" si="56"/>
        <v>0</v>
      </c>
      <c r="DY132" s="142">
        <f t="shared" si="56"/>
        <v>0</v>
      </c>
      <c r="DZ132" s="142">
        <f t="shared" si="56"/>
        <v>0</v>
      </c>
      <c r="EA132" s="142">
        <f t="shared" si="56"/>
        <v>0</v>
      </c>
      <c r="EB132" s="142">
        <f t="shared" si="56"/>
        <v>0</v>
      </c>
      <c r="EC132" s="142">
        <f t="shared" si="56"/>
        <v>0</v>
      </c>
      <c r="ED132" s="142">
        <f t="shared" si="56"/>
        <v>0</v>
      </c>
      <c r="EE132" s="142">
        <f t="shared" si="56"/>
        <v>0</v>
      </c>
      <c r="EF132" s="142">
        <f t="shared" si="56"/>
        <v>0</v>
      </c>
    </row>
    <row r="133" spans="1:148" s="8" customFormat="1" ht="17.25" customHeight="1">
      <c r="A133" s="140" t="s">
        <v>3</v>
      </c>
      <c r="B133" s="141">
        <f>SUM(B136:B139)</f>
        <v>0</v>
      </c>
      <c r="C133" s="141">
        <f t="shared" ref="C133:AU133" si="57">SUM(C136:C139)</f>
        <v>0</v>
      </c>
      <c r="D133" s="141">
        <f t="shared" si="57"/>
        <v>0</v>
      </c>
      <c r="E133" s="141">
        <f t="shared" si="57"/>
        <v>0</v>
      </c>
      <c r="F133" s="141">
        <f t="shared" si="57"/>
        <v>0</v>
      </c>
      <c r="G133" s="141">
        <f t="shared" si="57"/>
        <v>0</v>
      </c>
      <c r="H133" s="141">
        <f t="shared" si="57"/>
        <v>0</v>
      </c>
      <c r="I133" s="141">
        <f t="shared" si="57"/>
        <v>0</v>
      </c>
      <c r="J133" s="141">
        <f t="shared" si="57"/>
        <v>0</v>
      </c>
      <c r="K133" s="141">
        <f t="shared" si="57"/>
        <v>0</v>
      </c>
      <c r="L133" s="141">
        <f t="shared" si="57"/>
        <v>0</v>
      </c>
      <c r="M133" s="141">
        <f t="shared" si="57"/>
        <v>0</v>
      </c>
      <c r="N133" s="141">
        <f t="shared" si="57"/>
        <v>0</v>
      </c>
      <c r="O133" s="141">
        <f t="shared" si="57"/>
        <v>0</v>
      </c>
      <c r="P133" s="141">
        <f t="shared" si="57"/>
        <v>0</v>
      </c>
      <c r="Q133" s="141">
        <f t="shared" si="57"/>
        <v>0</v>
      </c>
      <c r="R133" s="141">
        <f t="shared" si="57"/>
        <v>0</v>
      </c>
      <c r="S133" s="141">
        <f t="shared" si="57"/>
        <v>0</v>
      </c>
      <c r="T133" s="141">
        <f t="shared" si="57"/>
        <v>0</v>
      </c>
      <c r="U133" s="141">
        <f t="shared" si="57"/>
        <v>0</v>
      </c>
      <c r="V133" s="141">
        <f t="shared" si="57"/>
        <v>0</v>
      </c>
      <c r="W133" s="141">
        <f t="shared" si="57"/>
        <v>0</v>
      </c>
      <c r="X133" s="141">
        <f t="shared" si="57"/>
        <v>0</v>
      </c>
      <c r="Y133" s="141">
        <f t="shared" si="57"/>
        <v>0</v>
      </c>
      <c r="Z133" s="141">
        <f t="shared" si="57"/>
        <v>0</v>
      </c>
      <c r="AA133" s="141">
        <f t="shared" si="57"/>
        <v>0</v>
      </c>
      <c r="AB133" s="141">
        <f t="shared" si="57"/>
        <v>0</v>
      </c>
      <c r="AC133" s="141">
        <f t="shared" si="57"/>
        <v>0</v>
      </c>
      <c r="AD133" s="141">
        <f t="shared" si="57"/>
        <v>0</v>
      </c>
      <c r="AE133" s="141">
        <f t="shared" si="57"/>
        <v>0</v>
      </c>
      <c r="AF133" s="141">
        <f t="shared" si="57"/>
        <v>0</v>
      </c>
      <c r="AG133" s="141">
        <f t="shared" si="57"/>
        <v>0</v>
      </c>
      <c r="AH133" s="141">
        <f t="shared" si="57"/>
        <v>0</v>
      </c>
      <c r="AI133" s="141">
        <f t="shared" si="57"/>
        <v>0</v>
      </c>
      <c r="AJ133" s="141">
        <f t="shared" si="57"/>
        <v>0</v>
      </c>
      <c r="AK133" s="141">
        <f t="shared" si="57"/>
        <v>0</v>
      </c>
      <c r="AL133" s="141">
        <f t="shared" si="57"/>
        <v>0</v>
      </c>
      <c r="AM133" s="141">
        <f t="shared" si="57"/>
        <v>0</v>
      </c>
      <c r="AN133" s="141">
        <f t="shared" si="57"/>
        <v>0</v>
      </c>
      <c r="AO133" s="141">
        <f t="shared" si="57"/>
        <v>0</v>
      </c>
      <c r="AP133" s="141">
        <f t="shared" si="57"/>
        <v>0</v>
      </c>
      <c r="AQ133" s="141">
        <f t="shared" si="57"/>
        <v>0</v>
      </c>
      <c r="AR133" s="141">
        <f t="shared" si="57"/>
        <v>0</v>
      </c>
      <c r="AS133" s="141">
        <f t="shared" si="57"/>
        <v>0</v>
      </c>
      <c r="AT133" s="141">
        <f t="shared" si="57"/>
        <v>0</v>
      </c>
      <c r="AU133" s="141">
        <f t="shared" si="57"/>
        <v>0</v>
      </c>
      <c r="AV133" s="141">
        <f>SUM(AV136:AV139)</f>
        <v>0</v>
      </c>
      <c r="AW133" s="141">
        <f>SUM(AW136:AW139)</f>
        <v>0</v>
      </c>
      <c r="AX133" s="141">
        <f>SUM(AX136:AX139)</f>
        <v>0</v>
      </c>
      <c r="AY133" s="141">
        <f>SUM(AY136:AY139)</f>
        <v>0</v>
      </c>
      <c r="AZ133" s="141">
        <f t="shared" ref="AZ133:EF133" si="58">SUM(AZ136:AZ139)</f>
        <v>0</v>
      </c>
      <c r="BA133" s="141">
        <f t="shared" si="58"/>
        <v>0</v>
      </c>
      <c r="BB133" s="185">
        <f t="shared" si="58"/>
        <v>0</v>
      </c>
      <c r="BC133" s="185">
        <f t="shared" si="58"/>
        <v>4</v>
      </c>
      <c r="BD133" s="185">
        <f t="shared" si="58"/>
        <v>16</v>
      </c>
      <c r="BE133" s="185">
        <f>SUM(BE136:BE139)</f>
        <v>3</v>
      </c>
      <c r="BF133" s="185">
        <f t="shared" ref="BF133:BN133" si="59">SUM(BF136:BF139)</f>
        <v>2</v>
      </c>
      <c r="BG133" s="185">
        <f t="shared" si="59"/>
        <v>1</v>
      </c>
      <c r="BH133" s="185">
        <f t="shared" si="59"/>
        <v>1</v>
      </c>
      <c r="BI133" s="185">
        <f t="shared" si="59"/>
        <v>10</v>
      </c>
      <c r="BJ133" s="185">
        <f t="shared" si="59"/>
        <v>4</v>
      </c>
      <c r="BK133" s="240">
        <f t="shared" si="59"/>
        <v>21</v>
      </c>
      <c r="BL133" s="185">
        <f t="shared" si="59"/>
        <v>8</v>
      </c>
      <c r="BM133" s="185">
        <f t="shared" si="59"/>
        <v>19</v>
      </c>
      <c r="BN133" s="185">
        <f t="shared" si="59"/>
        <v>53</v>
      </c>
      <c r="BO133" s="185">
        <f>SUM(BO136:BO139)</f>
        <v>17</v>
      </c>
      <c r="BP133" s="185">
        <v>20</v>
      </c>
      <c r="BQ133" s="185">
        <v>7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21</v>
      </c>
      <c r="CM133" s="185">
        <v>15</v>
      </c>
      <c r="CN133" s="185">
        <v>44</v>
      </c>
      <c r="CO133" s="185">
        <v>112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36</v>
      </c>
      <c r="CY133" s="185">
        <v>27</v>
      </c>
      <c r="CZ133" s="185">
        <v>60</v>
      </c>
      <c r="DA133" s="142">
        <f t="shared" si="58"/>
        <v>0</v>
      </c>
      <c r="DB133" s="142">
        <f t="shared" si="58"/>
        <v>0</v>
      </c>
      <c r="DC133" s="142">
        <f t="shared" si="58"/>
        <v>0</v>
      </c>
      <c r="DD133" s="142">
        <f t="shared" si="58"/>
        <v>0</v>
      </c>
      <c r="DE133" s="142">
        <f t="shared" si="58"/>
        <v>0</v>
      </c>
      <c r="DF133" s="142">
        <f t="shared" si="58"/>
        <v>0</v>
      </c>
      <c r="DG133" s="142">
        <f t="shared" si="58"/>
        <v>0</v>
      </c>
      <c r="DH133" s="142">
        <f t="shared" si="58"/>
        <v>0</v>
      </c>
      <c r="DI133" s="142">
        <f t="shared" si="58"/>
        <v>0</v>
      </c>
      <c r="DJ133" s="142">
        <f t="shared" si="58"/>
        <v>0</v>
      </c>
      <c r="DK133" s="142">
        <f t="shared" si="58"/>
        <v>0</v>
      </c>
      <c r="DL133" s="142">
        <f t="shared" si="58"/>
        <v>0</v>
      </c>
      <c r="DM133" s="142">
        <f t="shared" si="58"/>
        <v>0</v>
      </c>
      <c r="DN133" s="142">
        <f t="shared" si="58"/>
        <v>0</v>
      </c>
      <c r="DO133" s="142">
        <f t="shared" si="58"/>
        <v>0</v>
      </c>
      <c r="DP133" s="142">
        <f t="shared" si="58"/>
        <v>0</v>
      </c>
      <c r="DQ133" s="142">
        <f t="shared" si="58"/>
        <v>0</v>
      </c>
      <c r="DR133" s="142">
        <f t="shared" si="58"/>
        <v>0</v>
      </c>
      <c r="DS133" s="142">
        <f t="shared" si="58"/>
        <v>0</v>
      </c>
      <c r="DT133" s="142">
        <f t="shared" si="58"/>
        <v>0</v>
      </c>
      <c r="DU133" s="142">
        <f t="shared" si="58"/>
        <v>0</v>
      </c>
      <c r="DV133" s="142">
        <f t="shared" si="58"/>
        <v>0</v>
      </c>
      <c r="DW133" s="142">
        <f t="shared" si="58"/>
        <v>0</v>
      </c>
      <c r="DX133" s="142">
        <f t="shared" si="58"/>
        <v>0</v>
      </c>
      <c r="DY133" s="142">
        <f t="shared" si="58"/>
        <v>0</v>
      </c>
      <c r="DZ133" s="142">
        <f t="shared" si="58"/>
        <v>0</v>
      </c>
      <c r="EA133" s="142">
        <f t="shared" si="58"/>
        <v>0</v>
      </c>
      <c r="EB133" s="142">
        <f t="shared" si="58"/>
        <v>0</v>
      </c>
      <c r="EC133" s="142">
        <f t="shared" si="58"/>
        <v>0</v>
      </c>
      <c r="ED133" s="142">
        <f t="shared" si="58"/>
        <v>0</v>
      </c>
      <c r="EE133" s="142">
        <f t="shared" si="58"/>
        <v>0</v>
      </c>
      <c r="EF133" s="142">
        <f t="shared" si="58"/>
        <v>0</v>
      </c>
    </row>
    <row r="134" spans="1:148" s="8" customFormat="1" ht="17.25" customHeight="1">
      <c r="A134" s="140" t="s">
        <v>10</v>
      </c>
      <c r="B134" s="143" t="e">
        <f>B133/B131</f>
        <v>#DIV/0!</v>
      </c>
      <c r="C134" s="143" t="e">
        <f t="shared" ref="C134:DI134" si="60">C133/C131</f>
        <v>#DIV/0!</v>
      </c>
      <c r="D134" s="143" t="e">
        <f t="shared" si="60"/>
        <v>#DIV/0!</v>
      </c>
      <c r="E134" s="143" t="e">
        <f t="shared" si="60"/>
        <v>#DIV/0!</v>
      </c>
      <c r="F134" s="143" t="e">
        <f t="shared" si="60"/>
        <v>#DIV/0!</v>
      </c>
      <c r="G134" s="143" t="e">
        <f t="shared" si="60"/>
        <v>#DIV/0!</v>
      </c>
      <c r="H134" s="143" t="e">
        <f t="shared" si="60"/>
        <v>#DIV/0!</v>
      </c>
      <c r="I134" s="143" t="e">
        <f t="shared" si="60"/>
        <v>#DIV/0!</v>
      </c>
      <c r="J134" s="143" t="e">
        <f t="shared" si="60"/>
        <v>#DIV/0!</v>
      </c>
      <c r="K134" s="143" t="e">
        <f t="shared" si="60"/>
        <v>#DIV/0!</v>
      </c>
      <c r="L134" s="143" t="e">
        <f t="shared" si="60"/>
        <v>#DIV/0!</v>
      </c>
      <c r="M134" s="143" t="e">
        <f t="shared" si="60"/>
        <v>#DIV/0!</v>
      </c>
      <c r="N134" s="143" t="e">
        <f t="shared" si="60"/>
        <v>#DIV/0!</v>
      </c>
      <c r="O134" s="143" t="e">
        <f t="shared" si="60"/>
        <v>#DIV/0!</v>
      </c>
      <c r="P134" s="143" t="e">
        <f t="shared" si="60"/>
        <v>#DIV/0!</v>
      </c>
      <c r="Q134" s="143" t="e">
        <f t="shared" si="60"/>
        <v>#DIV/0!</v>
      </c>
      <c r="R134" s="143" t="e">
        <f t="shared" si="60"/>
        <v>#DIV/0!</v>
      </c>
      <c r="S134" s="143" t="e">
        <f t="shared" si="60"/>
        <v>#DIV/0!</v>
      </c>
      <c r="T134" s="143" t="e">
        <f t="shared" si="60"/>
        <v>#DIV/0!</v>
      </c>
      <c r="U134" s="143" t="e">
        <f t="shared" si="60"/>
        <v>#DIV/0!</v>
      </c>
      <c r="V134" s="143" t="e">
        <f t="shared" si="60"/>
        <v>#DIV/0!</v>
      </c>
      <c r="W134" s="143" t="e">
        <f t="shared" si="60"/>
        <v>#DIV/0!</v>
      </c>
      <c r="X134" s="143" t="e">
        <f t="shared" si="60"/>
        <v>#DIV/0!</v>
      </c>
      <c r="Y134" s="143" t="e">
        <f t="shared" si="60"/>
        <v>#DIV/0!</v>
      </c>
      <c r="Z134" s="143" t="e">
        <f t="shared" si="60"/>
        <v>#DIV/0!</v>
      </c>
      <c r="AA134" s="143" t="e">
        <f t="shared" si="60"/>
        <v>#DIV/0!</v>
      </c>
      <c r="AB134" s="143" t="e">
        <f t="shared" si="60"/>
        <v>#DIV/0!</v>
      </c>
      <c r="AC134" s="143" t="e">
        <f t="shared" si="60"/>
        <v>#DIV/0!</v>
      </c>
      <c r="AD134" s="143" t="e">
        <f t="shared" si="60"/>
        <v>#DIV/0!</v>
      </c>
      <c r="AE134" s="143" t="e">
        <f t="shared" si="60"/>
        <v>#DIV/0!</v>
      </c>
      <c r="AF134" s="143" t="e">
        <f t="shared" si="60"/>
        <v>#DIV/0!</v>
      </c>
      <c r="AG134" s="143" t="e">
        <f t="shared" si="60"/>
        <v>#DIV/0!</v>
      </c>
      <c r="AH134" s="143" t="e">
        <f t="shared" si="60"/>
        <v>#DIV/0!</v>
      </c>
      <c r="AI134" s="143" t="e">
        <f t="shared" si="60"/>
        <v>#DIV/0!</v>
      </c>
      <c r="AJ134" s="143" t="e">
        <f t="shared" si="60"/>
        <v>#DIV/0!</v>
      </c>
      <c r="AK134" s="143" t="e">
        <f t="shared" si="60"/>
        <v>#DIV/0!</v>
      </c>
      <c r="AL134" s="143" t="e">
        <f t="shared" si="60"/>
        <v>#DIV/0!</v>
      </c>
      <c r="AM134" s="143" t="e">
        <f t="shared" si="60"/>
        <v>#DIV/0!</v>
      </c>
      <c r="AN134" s="143" t="e">
        <f t="shared" si="60"/>
        <v>#DIV/0!</v>
      </c>
      <c r="AO134" s="143" t="e">
        <f t="shared" si="60"/>
        <v>#DIV/0!</v>
      </c>
      <c r="AP134" s="143" t="e">
        <f t="shared" si="60"/>
        <v>#DIV/0!</v>
      </c>
      <c r="AQ134" s="143" t="e">
        <f t="shared" si="60"/>
        <v>#DIV/0!</v>
      </c>
      <c r="AR134" s="143" t="e">
        <f t="shared" si="60"/>
        <v>#DIV/0!</v>
      </c>
      <c r="AS134" s="143" t="e">
        <f t="shared" si="60"/>
        <v>#DIV/0!</v>
      </c>
      <c r="AT134" s="143" t="e">
        <f t="shared" si="60"/>
        <v>#DIV/0!</v>
      </c>
      <c r="AU134" s="143" t="e">
        <f t="shared" si="60"/>
        <v>#DIV/0!</v>
      </c>
      <c r="AV134" s="143" t="e">
        <f t="shared" si="60"/>
        <v>#DIV/0!</v>
      </c>
      <c r="AW134" s="143" t="e">
        <f t="shared" si="60"/>
        <v>#DIV/0!</v>
      </c>
      <c r="AX134" s="143" t="e">
        <f t="shared" si="60"/>
        <v>#DIV/0!</v>
      </c>
      <c r="AY134" s="143" t="e">
        <f t="shared" si="60"/>
        <v>#DIV/0!</v>
      </c>
      <c r="AZ134" s="143" t="e">
        <f t="shared" si="60"/>
        <v>#DIV/0!</v>
      </c>
      <c r="BA134" s="143" t="e">
        <f t="shared" si="60"/>
        <v>#DIV/0!</v>
      </c>
      <c r="BB134" s="186" t="e">
        <f t="shared" si="60"/>
        <v>#DIV/0!</v>
      </c>
      <c r="BC134" s="186">
        <f t="shared" si="60"/>
        <v>1.1682242990654205E-3</v>
      </c>
      <c r="BD134" s="186">
        <f t="shared" si="60"/>
        <v>2.270469703419895E-3</v>
      </c>
      <c r="BE134" s="186">
        <f t="shared" si="60"/>
        <v>7.0721357850070724E-4</v>
      </c>
      <c r="BF134" s="186">
        <f t="shared" si="60"/>
        <v>1.0610079575596816E-3</v>
      </c>
      <c r="BG134" s="186">
        <f t="shared" si="60"/>
        <v>1.3537295248409369E-4</v>
      </c>
      <c r="BH134" s="186">
        <f t="shared" ref="BH134:DA134" si="61">BH133/BH131</f>
        <v>1.0405827263267431E-3</v>
      </c>
      <c r="BI134" s="186">
        <f t="shared" si="61"/>
        <v>2.2672138209354524E-4</v>
      </c>
      <c r="BJ134" s="186">
        <f t="shared" si="61"/>
        <v>1.0197578075207138E-4</v>
      </c>
      <c r="BK134" s="241">
        <f t="shared" si="61"/>
        <v>1.9089173711480775E-3</v>
      </c>
      <c r="BL134" s="186">
        <f t="shared" si="61"/>
        <v>2.6990553306342779E-3</v>
      </c>
      <c r="BM134" s="186">
        <f t="shared" ref="BM134:BR134" si="62">BM133/BM131</f>
        <v>3.2173942493311206E-4</v>
      </c>
      <c r="BN134" s="186">
        <f t="shared" si="62"/>
        <v>1.0927835051546392E-3</v>
      </c>
      <c r="BO134" s="186">
        <f t="shared" si="62"/>
        <v>7.3701552067978839E-4</v>
      </c>
      <c r="BP134" s="186">
        <f t="shared" si="62"/>
        <v>4.4613977559169289E-4</v>
      </c>
      <c r="BQ134" s="186">
        <f t="shared" si="62"/>
        <v>2.7940765576976809E-4</v>
      </c>
      <c r="BR134" s="186" t="e">
        <f t="shared" si="62"/>
        <v>#DIV/0!</v>
      </c>
      <c r="BS134" s="186" t="e">
        <v>#DIV/0!</v>
      </c>
      <c r="BT134" s="186" t="e">
        <v>#DIV/0!</v>
      </c>
      <c r="BU134" s="186" t="e">
        <v>#DIV/0!</v>
      </c>
      <c r="BV134" s="186" t="e">
        <v>#DIV/0!</v>
      </c>
      <c r="BW134" s="186" t="e">
        <v>#DIV/0!</v>
      </c>
      <c r="BX134" s="186" t="e">
        <v>#DIV/0!</v>
      </c>
      <c r="BY134" s="186" t="e">
        <v>#DIV/0!</v>
      </c>
      <c r="BZ134" s="186" t="e">
        <v>#DIV/0!</v>
      </c>
      <c r="CA134" s="186" t="e">
        <v>#DIV/0!</v>
      </c>
      <c r="CB134" s="186" t="e">
        <v>#DIV/0!</v>
      </c>
      <c r="CC134" s="186" t="e">
        <v>#DIV/0!</v>
      </c>
      <c r="CD134" s="186" t="e">
        <v>#DIV/0!</v>
      </c>
      <c r="CE134" s="186" t="e">
        <v>#DIV/0!</v>
      </c>
      <c r="CF134" s="186" t="e">
        <v>#DIV/0!</v>
      </c>
      <c r="CG134" s="186" t="e">
        <v>#DIV/0!</v>
      </c>
      <c r="CH134" s="186" t="e">
        <v>#DIV/0!</v>
      </c>
      <c r="CI134" s="186" t="e">
        <v>#DIV/0!</v>
      </c>
      <c r="CJ134" s="186" t="e">
        <v>#DIV/0!</v>
      </c>
      <c r="CK134" s="186" t="e">
        <v>#DIV/0!</v>
      </c>
      <c r="CL134" s="186">
        <v>3.7476577139287947E-4</v>
      </c>
      <c r="CM134" s="186">
        <v>1.3604948573294392E-4</v>
      </c>
      <c r="CN134" s="186">
        <v>3.485673091395933E-4</v>
      </c>
      <c r="CO134" s="186">
        <v>1.7273288093769279E-3</v>
      </c>
      <c r="CP134" s="186" t="e">
        <v>#DIV/0!</v>
      </c>
      <c r="CQ134" s="186" t="e">
        <v>#DIV/0!</v>
      </c>
      <c r="CR134" s="186" t="e">
        <v>#DIV/0!</v>
      </c>
      <c r="CS134" s="186" t="e">
        <v>#DIV/0!</v>
      </c>
      <c r="CT134" s="186" t="e">
        <v>#DIV/0!</v>
      </c>
      <c r="CU134" s="186" t="e">
        <v>#DIV/0!</v>
      </c>
      <c r="CV134" s="186" t="e">
        <v>#DIV/0!</v>
      </c>
      <c r="CW134" s="186" t="e">
        <v>#DIV/0!</v>
      </c>
      <c r="CX134" s="186">
        <v>7.5631841005063133E-4</v>
      </c>
      <c r="CY134" s="186">
        <v>1.3053567975246567E-3</v>
      </c>
      <c r="CZ134" s="186">
        <v>9.6867936712948018E-3</v>
      </c>
      <c r="DA134" s="144" t="e">
        <f t="shared" si="61"/>
        <v>#DIV/0!</v>
      </c>
      <c r="DB134" s="144" t="e">
        <f t="shared" si="60"/>
        <v>#DIV/0!</v>
      </c>
      <c r="DC134" s="144" t="e">
        <f t="shared" si="60"/>
        <v>#DIV/0!</v>
      </c>
      <c r="DD134" s="144" t="e">
        <f t="shared" si="60"/>
        <v>#DIV/0!</v>
      </c>
      <c r="DE134" s="144" t="e">
        <f t="shared" si="60"/>
        <v>#DIV/0!</v>
      </c>
      <c r="DF134" s="144" t="e">
        <f t="shared" si="60"/>
        <v>#DIV/0!</v>
      </c>
      <c r="DG134" s="144" t="e">
        <f t="shared" si="60"/>
        <v>#DIV/0!</v>
      </c>
      <c r="DH134" s="144" t="e">
        <f t="shared" si="60"/>
        <v>#DIV/0!</v>
      </c>
      <c r="DI134" s="144" t="e">
        <f t="shared" si="60"/>
        <v>#DIV/0!</v>
      </c>
      <c r="DJ134" s="144" t="e">
        <f t="shared" ref="DJ134:EF134" si="63">DJ133/DJ131</f>
        <v>#DIV/0!</v>
      </c>
      <c r="DK134" s="144" t="e">
        <f t="shared" si="63"/>
        <v>#DIV/0!</v>
      </c>
      <c r="DL134" s="144" t="e">
        <f t="shared" si="63"/>
        <v>#DIV/0!</v>
      </c>
      <c r="DM134" s="144" t="e">
        <f t="shared" si="63"/>
        <v>#DIV/0!</v>
      </c>
      <c r="DN134" s="144" t="e">
        <f t="shared" si="63"/>
        <v>#DIV/0!</v>
      </c>
      <c r="DO134" s="144" t="e">
        <f t="shared" si="63"/>
        <v>#DIV/0!</v>
      </c>
      <c r="DP134" s="144" t="e">
        <f t="shared" si="63"/>
        <v>#DIV/0!</v>
      </c>
      <c r="DQ134" s="144" t="e">
        <f t="shared" si="63"/>
        <v>#DIV/0!</v>
      </c>
      <c r="DR134" s="144" t="e">
        <f t="shared" si="63"/>
        <v>#DIV/0!</v>
      </c>
      <c r="DS134" s="144" t="e">
        <f t="shared" si="63"/>
        <v>#DIV/0!</v>
      </c>
      <c r="DT134" s="144" t="e">
        <f t="shared" si="63"/>
        <v>#DIV/0!</v>
      </c>
      <c r="DU134" s="144" t="e">
        <f t="shared" si="63"/>
        <v>#DIV/0!</v>
      </c>
      <c r="DV134" s="144" t="e">
        <f t="shared" si="63"/>
        <v>#DIV/0!</v>
      </c>
      <c r="DW134" s="144" t="e">
        <f t="shared" si="63"/>
        <v>#DIV/0!</v>
      </c>
      <c r="DX134" s="144" t="e">
        <f t="shared" si="63"/>
        <v>#DIV/0!</v>
      </c>
      <c r="DY134" s="144" t="e">
        <f t="shared" si="63"/>
        <v>#DIV/0!</v>
      </c>
      <c r="DZ134" s="144" t="e">
        <f t="shared" si="63"/>
        <v>#DIV/0!</v>
      </c>
      <c r="EA134" s="144" t="e">
        <f t="shared" si="63"/>
        <v>#DIV/0!</v>
      </c>
      <c r="EB134" s="144" t="e">
        <f t="shared" si="63"/>
        <v>#DIV/0!</v>
      </c>
      <c r="EC134" s="144" t="e">
        <f t="shared" si="63"/>
        <v>#DIV/0!</v>
      </c>
      <c r="ED134" s="144" t="e">
        <f t="shared" si="63"/>
        <v>#DIV/0!</v>
      </c>
      <c r="EE134" s="144" t="e">
        <f t="shared" si="63"/>
        <v>#DIV/0!</v>
      </c>
      <c r="EF134" s="144" t="e">
        <f t="shared" si="63"/>
        <v>#DIV/0!</v>
      </c>
    </row>
    <row r="135" spans="1:148" s="8" customFormat="1" ht="17.25" customHeight="1">
      <c r="A135" s="11" t="s">
        <v>5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</row>
    <row r="136" spans="1:148" ht="12" customHeight="1">
      <c r="A136" s="140" t="s">
        <v>6</v>
      </c>
      <c r="B136" s="141"/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85"/>
      <c r="BA136" s="185"/>
      <c r="BB136" s="185"/>
      <c r="BC136" s="187">
        <v>4</v>
      </c>
      <c r="BD136" s="185">
        <v>10</v>
      </c>
      <c r="BE136" s="185">
        <v>0</v>
      </c>
      <c r="BF136" s="141">
        <v>2</v>
      </c>
      <c r="BG136" s="141">
        <v>1</v>
      </c>
      <c r="BH136" s="141">
        <v>1</v>
      </c>
      <c r="BI136" s="185">
        <v>9</v>
      </c>
      <c r="BJ136" s="185">
        <v>4</v>
      </c>
      <c r="BK136" s="240">
        <v>7</v>
      </c>
      <c r="BL136" s="185">
        <v>0</v>
      </c>
      <c r="BM136" s="185">
        <v>14</v>
      </c>
      <c r="BN136" s="185">
        <v>20</v>
      </c>
      <c r="BO136" s="185">
        <v>5</v>
      </c>
      <c r="BP136" s="185">
        <v>17</v>
      </c>
      <c r="BQ136" s="185">
        <v>5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4</v>
      </c>
      <c r="CM136" s="185">
        <v>8</v>
      </c>
      <c r="CN136" s="185">
        <v>31</v>
      </c>
      <c r="CO136" s="185">
        <v>75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21</v>
      </c>
      <c r="CY136" s="185">
        <v>4</v>
      </c>
      <c r="CZ136" s="185">
        <v>36</v>
      </c>
      <c r="DA136" s="145">
        <f>SUM(DB136:EF136)</f>
        <v>0</v>
      </c>
      <c r="DB136" s="145">
        <f>OPY!F30</f>
        <v>0</v>
      </c>
      <c r="DC136" s="145">
        <f>OPY!G30</f>
        <v>0</v>
      </c>
      <c r="DD136" s="145">
        <f>OPY!H30</f>
        <v>0</v>
      </c>
      <c r="DE136" s="145">
        <f>OPY!I30</f>
        <v>0</v>
      </c>
      <c r="DF136" s="145">
        <f>OPY!J30</f>
        <v>0</v>
      </c>
      <c r="DG136" s="145">
        <f>OPY!K30</f>
        <v>0</v>
      </c>
      <c r="DH136" s="145">
        <f>OPY!L30</f>
        <v>0</v>
      </c>
      <c r="DI136" s="145">
        <f>OPY!M30</f>
        <v>0</v>
      </c>
      <c r="DJ136" s="145">
        <f>OPY!N30</f>
        <v>0</v>
      </c>
      <c r="DK136" s="145">
        <f>OPY!O30</f>
        <v>0</v>
      </c>
      <c r="DL136" s="145">
        <f>OPY!P30</f>
        <v>0</v>
      </c>
      <c r="DM136" s="145">
        <f>OPY!Q30</f>
        <v>0</v>
      </c>
      <c r="DN136" s="145">
        <f>OPY!R30</f>
        <v>0</v>
      </c>
      <c r="DO136" s="145">
        <f>OPY!S30</f>
        <v>0</v>
      </c>
      <c r="DP136" s="145">
        <f>OPY!T30</f>
        <v>0</v>
      </c>
      <c r="DQ136" s="145">
        <f>OPY!U30</f>
        <v>0</v>
      </c>
      <c r="DR136" s="145">
        <f>OPY!V30</f>
        <v>0</v>
      </c>
      <c r="DS136" s="145">
        <f>OPY!W30</f>
        <v>0</v>
      </c>
      <c r="DT136" s="145">
        <f>OPY!X30</f>
        <v>0</v>
      </c>
      <c r="DU136" s="145">
        <f>OPY!Y30</f>
        <v>0</v>
      </c>
      <c r="DV136" s="145">
        <f>OPY!Z30</f>
        <v>0</v>
      </c>
      <c r="DW136" s="145">
        <f>OPY!AA30</f>
        <v>0</v>
      </c>
      <c r="DX136" s="145">
        <f>OPY!AB30</f>
        <v>0</v>
      </c>
      <c r="DY136" s="145">
        <f>OPY!AC30</f>
        <v>0</v>
      </c>
      <c r="DZ136" s="145">
        <f>OPY!AD30</f>
        <v>0</v>
      </c>
      <c r="EA136" s="145">
        <f>OPY!AE30</f>
        <v>0</v>
      </c>
      <c r="EB136" s="145">
        <f>OPY!AF30</f>
        <v>0</v>
      </c>
      <c r="EC136" s="145">
        <f>OPY!AG30</f>
        <v>0</v>
      </c>
      <c r="ED136" s="145">
        <f>OPY!AH30</f>
        <v>0</v>
      </c>
      <c r="EE136" s="145">
        <f>OPY!AI30</f>
        <v>0</v>
      </c>
      <c r="EF136" s="145">
        <f>OPY!AJ30</f>
        <v>0</v>
      </c>
    </row>
    <row r="137" spans="1:148" s="8" customFormat="1" ht="17.25" customHeight="1">
      <c r="A137" s="140" t="s">
        <v>7</v>
      </c>
      <c r="B137" s="141"/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85"/>
      <c r="BA137" s="185"/>
      <c r="BB137" s="185"/>
      <c r="BC137" s="187">
        <v>0</v>
      </c>
      <c r="BD137" s="185">
        <v>6</v>
      </c>
      <c r="BE137" s="185">
        <v>3</v>
      </c>
      <c r="BF137" s="141">
        <v>0</v>
      </c>
      <c r="BG137" s="141">
        <v>0</v>
      </c>
      <c r="BH137" s="141">
        <v>0</v>
      </c>
      <c r="BI137" s="185">
        <v>0</v>
      </c>
      <c r="BJ137" s="185">
        <v>0</v>
      </c>
      <c r="BK137" s="240">
        <v>14</v>
      </c>
      <c r="BL137" s="185">
        <v>8</v>
      </c>
      <c r="BM137" s="185">
        <v>4</v>
      </c>
      <c r="BN137" s="185">
        <v>33</v>
      </c>
      <c r="BO137" s="185">
        <v>12</v>
      </c>
      <c r="BP137" s="185">
        <v>3</v>
      </c>
      <c r="BQ137" s="185">
        <v>2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16</v>
      </c>
      <c r="CM137" s="185">
        <v>5</v>
      </c>
      <c r="CN137" s="185">
        <v>13</v>
      </c>
      <c r="CO137" s="185">
        <v>37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14</v>
      </c>
      <c r="CY137" s="185">
        <v>22</v>
      </c>
      <c r="CZ137" s="185">
        <v>24</v>
      </c>
      <c r="DA137" s="145">
        <f>SUM(DB137:EF137)</f>
        <v>0</v>
      </c>
      <c r="DB137" s="145">
        <f>OPY!F31</f>
        <v>0</v>
      </c>
      <c r="DC137" s="145">
        <f>OPY!G31</f>
        <v>0</v>
      </c>
      <c r="DD137" s="145">
        <f>OPY!H31</f>
        <v>0</v>
      </c>
      <c r="DE137" s="145">
        <f>OPY!I31</f>
        <v>0</v>
      </c>
      <c r="DF137" s="145">
        <f>OPY!J31</f>
        <v>0</v>
      </c>
      <c r="DG137" s="145">
        <f>OPY!K31</f>
        <v>0</v>
      </c>
      <c r="DH137" s="145">
        <f>OPY!L31</f>
        <v>0</v>
      </c>
      <c r="DI137" s="145">
        <f>OPY!M31</f>
        <v>0</v>
      </c>
      <c r="DJ137" s="145">
        <f>OPY!N31</f>
        <v>0</v>
      </c>
      <c r="DK137" s="145">
        <f>OPY!O31</f>
        <v>0</v>
      </c>
      <c r="DL137" s="145">
        <f>OPY!P31</f>
        <v>0</v>
      </c>
      <c r="DM137" s="145">
        <f>OPY!Q31</f>
        <v>0</v>
      </c>
      <c r="DN137" s="145">
        <f>OPY!R31</f>
        <v>0</v>
      </c>
      <c r="DO137" s="145">
        <f>OPY!S31</f>
        <v>0</v>
      </c>
      <c r="DP137" s="145">
        <f>OPY!T31</f>
        <v>0</v>
      </c>
      <c r="DQ137" s="145">
        <f>OPY!U31</f>
        <v>0</v>
      </c>
      <c r="DR137" s="145">
        <f>OPY!V31</f>
        <v>0</v>
      </c>
      <c r="DS137" s="145">
        <f>OPY!W31</f>
        <v>0</v>
      </c>
      <c r="DT137" s="145">
        <f>OPY!X31</f>
        <v>0</v>
      </c>
      <c r="DU137" s="145">
        <f>OPY!Y31</f>
        <v>0</v>
      </c>
      <c r="DV137" s="145">
        <f>OPY!Z31</f>
        <v>0</v>
      </c>
      <c r="DW137" s="145">
        <f>OPY!AA31</f>
        <v>0</v>
      </c>
      <c r="DX137" s="145">
        <f>OPY!AB31</f>
        <v>0</v>
      </c>
      <c r="DY137" s="145">
        <f>OPY!AC31</f>
        <v>0</v>
      </c>
      <c r="DZ137" s="145">
        <f>OPY!AD31</f>
        <v>0</v>
      </c>
      <c r="EA137" s="145">
        <f>OPY!AE31</f>
        <v>0</v>
      </c>
      <c r="EB137" s="145">
        <f>OPY!AF31</f>
        <v>0</v>
      </c>
      <c r="EC137" s="145">
        <f>OPY!AG31</f>
        <v>0</v>
      </c>
      <c r="ED137" s="145">
        <f>OPY!AH31</f>
        <v>0</v>
      </c>
      <c r="EE137" s="145">
        <f>OPY!AI31</f>
        <v>0</v>
      </c>
      <c r="EF137" s="145">
        <f>OPY!AJ31</f>
        <v>0</v>
      </c>
    </row>
    <row r="138" spans="1:148" s="8" customFormat="1" ht="17.25" customHeight="1">
      <c r="A138" s="140" t="s">
        <v>8</v>
      </c>
      <c r="B138" s="141"/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85"/>
      <c r="BA138" s="185"/>
      <c r="BB138" s="185"/>
      <c r="BC138" s="187">
        <v>0</v>
      </c>
      <c r="BD138" s="185">
        <v>0</v>
      </c>
      <c r="BE138" s="185">
        <v>0</v>
      </c>
      <c r="BF138" s="141">
        <v>0</v>
      </c>
      <c r="BG138" s="141">
        <v>0</v>
      </c>
      <c r="BH138" s="141">
        <v>0</v>
      </c>
      <c r="BI138" s="185">
        <v>0</v>
      </c>
      <c r="BJ138" s="185">
        <v>0</v>
      </c>
      <c r="BK138" s="240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0</v>
      </c>
      <c r="CB138" s="185">
        <v>0</v>
      </c>
      <c r="CC138" s="185">
        <v>0</v>
      </c>
      <c r="CD138" s="185">
        <v>0</v>
      </c>
      <c r="CE138" s="185">
        <v>0</v>
      </c>
      <c r="CF138" s="185">
        <v>0</v>
      </c>
      <c r="CG138" s="185">
        <v>0</v>
      </c>
      <c r="CH138" s="185">
        <v>0</v>
      </c>
      <c r="CI138" s="185">
        <v>0</v>
      </c>
      <c r="CJ138" s="185">
        <v>0</v>
      </c>
      <c r="CK138" s="185">
        <v>0</v>
      </c>
      <c r="CL138" s="185">
        <v>0</v>
      </c>
      <c r="CM138" s="185">
        <v>0</v>
      </c>
      <c r="CN138" s="185">
        <v>0</v>
      </c>
      <c r="CO138" s="185">
        <v>0</v>
      </c>
      <c r="CP138" s="185">
        <v>0</v>
      </c>
      <c r="CQ138" s="185">
        <v>0</v>
      </c>
      <c r="CR138" s="185">
        <v>0</v>
      </c>
      <c r="CS138" s="185">
        <v>0</v>
      </c>
      <c r="CT138" s="185">
        <v>0</v>
      </c>
      <c r="CU138" s="185">
        <v>0</v>
      </c>
      <c r="CV138" s="185">
        <v>0</v>
      </c>
      <c r="CW138" s="185">
        <v>0</v>
      </c>
      <c r="CX138" s="185">
        <v>0</v>
      </c>
      <c r="CY138" s="185">
        <v>0</v>
      </c>
      <c r="CZ138" s="185">
        <v>0</v>
      </c>
      <c r="DA138" s="145">
        <f>SUM(DB138:EF138)</f>
        <v>0</v>
      </c>
      <c r="DB138" s="145">
        <f>OPY!F32</f>
        <v>0</v>
      </c>
      <c r="DC138" s="145">
        <f>OPY!G32</f>
        <v>0</v>
      </c>
      <c r="DD138" s="145">
        <f>OPY!H32</f>
        <v>0</v>
      </c>
      <c r="DE138" s="145">
        <f>OPY!I32</f>
        <v>0</v>
      </c>
      <c r="DF138" s="145">
        <f>OPY!J32</f>
        <v>0</v>
      </c>
      <c r="DG138" s="145">
        <f>OPY!K32</f>
        <v>0</v>
      </c>
      <c r="DH138" s="145">
        <f>OPY!L32</f>
        <v>0</v>
      </c>
      <c r="DI138" s="145">
        <f>OPY!M32</f>
        <v>0</v>
      </c>
      <c r="DJ138" s="145">
        <f>OPY!N32</f>
        <v>0</v>
      </c>
      <c r="DK138" s="145">
        <f>OPY!O32</f>
        <v>0</v>
      </c>
      <c r="DL138" s="145">
        <f>OPY!P32</f>
        <v>0</v>
      </c>
      <c r="DM138" s="145">
        <f>OPY!Q32</f>
        <v>0</v>
      </c>
      <c r="DN138" s="145">
        <f>OPY!R32</f>
        <v>0</v>
      </c>
      <c r="DO138" s="145">
        <f>OPY!S32</f>
        <v>0</v>
      </c>
      <c r="DP138" s="145">
        <f>OPY!T32</f>
        <v>0</v>
      </c>
      <c r="DQ138" s="145">
        <f>OPY!U32</f>
        <v>0</v>
      </c>
      <c r="DR138" s="145">
        <f>OPY!V32</f>
        <v>0</v>
      </c>
      <c r="DS138" s="145">
        <f>OPY!W32</f>
        <v>0</v>
      </c>
      <c r="DT138" s="145">
        <f>OPY!X32</f>
        <v>0</v>
      </c>
      <c r="DU138" s="145">
        <f>OPY!Y32</f>
        <v>0</v>
      </c>
      <c r="DV138" s="145">
        <f>OPY!Z32</f>
        <v>0</v>
      </c>
      <c r="DW138" s="145">
        <f>OPY!AA32</f>
        <v>0</v>
      </c>
      <c r="DX138" s="145">
        <f>OPY!AB32</f>
        <v>0</v>
      </c>
      <c r="DY138" s="145">
        <f>OPY!AC32</f>
        <v>0</v>
      </c>
      <c r="DZ138" s="145">
        <f>OPY!AD32</f>
        <v>0</v>
      </c>
      <c r="EA138" s="145">
        <f>OPY!AE32</f>
        <v>0</v>
      </c>
      <c r="EB138" s="145">
        <f>OPY!AF32</f>
        <v>0</v>
      </c>
      <c r="EC138" s="145">
        <f>OPY!AG32</f>
        <v>0</v>
      </c>
      <c r="ED138" s="145">
        <f>OPY!AH32</f>
        <v>0</v>
      </c>
      <c r="EE138" s="145">
        <f>OPY!AI32</f>
        <v>0</v>
      </c>
      <c r="EF138" s="145">
        <f>OPY!AJ32</f>
        <v>0</v>
      </c>
    </row>
    <row r="139" spans="1:148" s="8" customFormat="1" ht="17.25" customHeight="1">
      <c r="A139" s="140" t="s">
        <v>9</v>
      </c>
      <c r="B139" s="141"/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85"/>
      <c r="BA139" s="185"/>
      <c r="BB139" s="185"/>
      <c r="BC139" s="187">
        <v>0</v>
      </c>
      <c r="BD139" s="185">
        <v>0</v>
      </c>
      <c r="BE139" s="185">
        <v>0</v>
      </c>
      <c r="BF139" s="141">
        <v>0</v>
      </c>
      <c r="BG139" s="141">
        <v>0</v>
      </c>
      <c r="BH139" s="141">
        <v>0</v>
      </c>
      <c r="BI139" s="185">
        <v>1</v>
      </c>
      <c r="BJ139" s="185">
        <v>0</v>
      </c>
      <c r="BK139" s="240">
        <v>0</v>
      </c>
      <c r="BL139" s="185">
        <v>0</v>
      </c>
      <c r="BM139" s="185">
        <v>1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0</v>
      </c>
      <c r="CB139" s="185">
        <v>0</v>
      </c>
      <c r="CC139" s="185">
        <v>0</v>
      </c>
      <c r="CD139" s="185">
        <v>0</v>
      </c>
      <c r="CE139" s="185">
        <v>0</v>
      </c>
      <c r="CF139" s="185">
        <v>0</v>
      </c>
      <c r="CG139" s="185">
        <v>0</v>
      </c>
      <c r="CH139" s="185">
        <v>0</v>
      </c>
      <c r="CI139" s="185">
        <v>0</v>
      </c>
      <c r="CJ139" s="185">
        <v>0</v>
      </c>
      <c r="CK139" s="185">
        <v>0</v>
      </c>
      <c r="CL139" s="185">
        <v>1</v>
      </c>
      <c r="CM139" s="185">
        <v>2</v>
      </c>
      <c r="CN139" s="185">
        <v>0</v>
      </c>
      <c r="CO139" s="185">
        <v>0</v>
      </c>
      <c r="CP139" s="185">
        <v>0</v>
      </c>
      <c r="CQ139" s="185">
        <v>0</v>
      </c>
      <c r="CR139" s="185">
        <v>0</v>
      </c>
      <c r="CS139" s="185">
        <v>0</v>
      </c>
      <c r="CT139" s="185">
        <v>0</v>
      </c>
      <c r="CU139" s="185">
        <v>0</v>
      </c>
      <c r="CV139" s="185">
        <v>0</v>
      </c>
      <c r="CW139" s="185">
        <v>0</v>
      </c>
      <c r="CX139" s="185">
        <v>1</v>
      </c>
      <c r="CY139" s="185">
        <v>1</v>
      </c>
      <c r="CZ139" s="185">
        <v>0</v>
      </c>
      <c r="DA139" s="145">
        <f>SUM(DB139:EF139)</f>
        <v>0</v>
      </c>
      <c r="DB139" s="145">
        <f>OPY!F33</f>
        <v>0</v>
      </c>
      <c r="DC139" s="145">
        <f>OPY!G33</f>
        <v>0</v>
      </c>
      <c r="DD139" s="145">
        <f>OPY!H33</f>
        <v>0</v>
      </c>
      <c r="DE139" s="145">
        <f>OPY!I33</f>
        <v>0</v>
      </c>
      <c r="DF139" s="145">
        <f>OPY!J33</f>
        <v>0</v>
      </c>
      <c r="DG139" s="145">
        <f>OPY!K33</f>
        <v>0</v>
      </c>
      <c r="DH139" s="145">
        <f>OPY!L33</f>
        <v>0</v>
      </c>
      <c r="DI139" s="145">
        <f>OPY!M33</f>
        <v>0</v>
      </c>
      <c r="DJ139" s="145">
        <f>OPY!N33</f>
        <v>0</v>
      </c>
      <c r="DK139" s="145">
        <f>OPY!O33</f>
        <v>0</v>
      </c>
      <c r="DL139" s="145">
        <f>OPY!P33</f>
        <v>0</v>
      </c>
      <c r="DM139" s="145">
        <f>OPY!Q33</f>
        <v>0</v>
      </c>
      <c r="DN139" s="145">
        <f>OPY!R33</f>
        <v>0</v>
      </c>
      <c r="DO139" s="145">
        <f>OPY!S33</f>
        <v>0</v>
      </c>
      <c r="DP139" s="145">
        <f>OPY!T33</f>
        <v>0</v>
      </c>
      <c r="DQ139" s="145">
        <f>OPY!U33</f>
        <v>0</v>
      </c>
      <c r="DR139" s="145">
        <f>OPY!V33</f>
        <v>0</v>
      </c>
      <c r="DS139" s="145">
        <f>OPY!W33</f>
        <v>0</v>
      </c>
      <c r="DT139" s="145">
        <f>OPY!X33</f>
        <v>0</v>
      </c>
      <c r="DU139" s="145">
        <f>OPY!Y33</f>
        <v>0</v>
      </c>
      <c r="DV139" s="145">
        <f>OPY!Z33</f>
        <v>0</v>
      </c>
      <c r="DW139" s="145">
        <f>OPY!AA33</f>
        <v>0</v>
      </c>
      <c r="DX139" s="145">
        <f>OPY!AB33</f>
        <v>0</v>
      </c>
      <c r="DY139" s="145">
        <f>OPY!AC33</f>
        <v>0</v>
      </c>
      <c r="DZ139" s="145">
        <f>OPY!AD33</f>
        <v>0</v>
      </c>
      <c r="EA139" s="145">
        <f>OPY!AE33</f>
        <v>0</v>
      </c>
      <c r="EB139" s="145">
        <f>OPY!AF33</f>
        <v>0</v>
      </c>
      <c r="EC139" s="145">
        <f>OPY!AG33</f>
        <v>0</v>
      </c>
      <c r="ED139" s="145">
        <f>OPY!AH33</f>
        <v>0</v>
      </c>
      <c r="EE139" s="145">
        <f>OPY!AI33</f>
        <v>0</v>
      </c>
      <c r="EF139" s="145">
        <f>OPY!AJ33</f>
        <v>0</v>
      </c>
    </row>
    <row r="140" spans="1:148" s="179" customFormat="1" ht="18" customHeight="1">
      <c r="A140" s="179" t="s">
        <v>214</v>
      </c>
      <c r="Z140" s="182">
        <v>2E-3</v>
      </c>
      <c r="AA140" s="182">
        <v>2E-3</v>
      </c>
      <c r="AB140" s="182">
        <v>2E-3</v>
      </c>
      <c r="AC140" s="182">
        <v>2E-3</v>
      </c>
      <c r="AD140" s="182">
        <v>2E-3</v>
      </c>
      <c r="AE140" s="182">
        <v>2E-3</v>
      </c>
      <c r="AF140" s="182">
        <v>2E-3</v>
      </c>
      <c r="AG140" s="182">
        <v>2E-3</v>
      </c>
      <c r="AH140" s="182">
        <v>2E-3</v>
      </c>
      <c r="AI140" s="182">
        <v>2E-3</v>
      </c>
      <c r="AJ140" s="182">
        <v>2E-3</v>
      </c>
      <c r="AK140" s="182">
        <v>2E-3</v>
      </c>
      <c r="AL140" s="182">
        <v>5.0000000000000001E-3</v>
      </c>
      <c r="AM140" s="182">
        <v>5.0000000000000001E-3</v>
      </c>
      <c r="AN140" s="182">
        <v>5.0000000000000001E-3</v>
      </c>
      <c r="AO140" s="182">
        <v>5.0000000000000001E-3</v>
      </c>
      <c r="AP140" s="182">
        <v>5.0000000000000001E-3</v>
      </c>
      <c r="AQ140" s="182">
        <v>5.0000000000000001E-3</v>
      </c>
      <c r="AR140" s="182">
        <v>5.0000000000000001E-3</v>
      </c>
      <c r="AS140" s="182">
        <v>5.0000000000000001E-3</v>
      </c>
      <c r="AT140" s="182">
        <v>5.0000000000000001E-3</v>
      </c>
      <c r="AU140" s="182">
        <v>5.0000000000000001E-3</v>
      </c>
      <c r="AV140" s="182">
        <v>5.0000000000000001E-3</v>
      </c>
      <c r="AW140" s="182">
        <v>5.0000000000000001E-3</v>
      </c>
      <c r="AX140" s="182">
        <v>2E-3</v>
      </c>
      <c r="AY140" s="182">
        <v>2E-3</v>
      </c>
      <c r="AZ140" s="182">
        <v>2E-3</v>
      </c>
      <c r="BA140" s="182">
        <v>2E-3</v>
      </c>
      <c r="BB140" s="182">
        <v>2E-3</v>
      </c>
      <c r="BC140" s="182">
        <v>2E-3</v>
      </c>
      <c r="BD140" s="182">
        <v>2E-3</v>
      </c>
      <c r="BE140" s="182">
        <v>2E-3</v>
      </c>
      <c r="BF140" s="182">
        <v>2E-3</v>
      </c>
      <c r="BG140" s="182">
        <v>2E-3</v>
      </c>
      <c r="BH140" s="182">
        <v>2E-3</v>
      </c>
      <c r="BI140" s="182">
        <v>2E-3</v>
      </c>
      <c r="BJ140" s="182">
        <v>2E-3</v>
      </c>
      <c r="BK140" s="182">
        <v>2E-3</v>
      </c>
      <c r="BL140" s="182">
        <v>2E-3</v>
      </c>
      <c r="BM140" s="182">
        <v>5.0000000000000001E-4</v>
      </c>
      <c r="BN140" s="182">
        <v>5.0000000000000001E-4</v>
      </c>
      <c r="BO140" s="182">
        <v>5.0000000000000001E-4</v>
      </c>
      <c r="BP140" s="182">
        <v>5.0000000000000001E-4</v>
      </c>
      <c r="BQ140" s="182">
        <v>5.0000000000000001E-4</v>
      </c>
      <c r="BR140" s="182">
        <v>5.0000000000000001E-4</v>
      </c>
      <c r="BS140" s="182">
        <v>5.0000000000000001E-4</v>
      </c>
      <c r="BT140" s="182">
        <v>5.0000000000000001E-4</v>
      </c>
      <c r="BU140" s="182">
        <v>5.0000000000000001E-4</v>
      </c>
      <c r="BV140" s="182">
        <v>5.0000000000000001E-4</v>
      </c>
      <c r="BW140" s="182"/>
      <c r="BX140" s="182">
        <v>5.0000000000000001E-4</v>
      </c>
      <c r="BY140" s="182">
        <v>5.0000000000000001E-4</v>
      </c>
      <c r="BZ140" s="182">
        <v>5.0000000000000001E-4</v>
      </c>
      <c r="CA140" s="182">
        <v>5.0000000000000001E-4</v>
      </c>
      <c r="CB140" s="182">
        <v>5.0000000000000001E-4</v>
      </c>
      <c r="CC140" s="182">
        <v>5.0000000000000001E-4</v>
      </c>
      <c r="CD140" s="182">
        <v>5.0000000000000001E-4</v>
      </c>
      <c r="CE140" s="182">
        <v>5.0000000000000001E-4</v>
      </c>
      <c r="CF140" s="182">
        <v>5.0000000000000001E-4</v>
      </c>
      <c r="CG140" s="182">
        <v>5.0000000000000001E-4</v>
      </c>
      <c r="CH140" s="182">
        <v>5.0000000000000001E-4</v>
      </c>
      <c r="CI140" s="182">
        <v>5.0000000000000001E-4</v>
      </c>
      <c r="CJ140" s="182">
        <v>5.0000000000000001E-4</v>
      </c>
      <c r="CK140" s="182">
        <v>5.0000000000000001E-4</v>
      </c>
      <c r="CL140" s="182">
        <v>5.0000000000000001E-4</v>
      </c>
      <c r="CM140" s="182">
        <v>5.0000000000000001E-4</v>
      </c>
      <c r="CN140" s="182">
        <v>5.0000000000000001E-4</v>
      </c>
      <c r="CO140" s="182">
        <v>5.0000000000000001E-4</v>
      </c>
      <c r="CP140" s="182">
        <v>5.0000000000000001E-4</v>
      </c>
      <c r="CQ140" s="182">
        <v>5.0000000000000001E-4</v>
      </c>
      <c r="CR140" s="182">
        <v>5.0000000000000001E-4</v>
      </c>
      <c r="CS140" s="182">
        <v>5.0000000000000001E-4</v>
      </c>
      <c r="CT140" s="182">
        <v>5.0000000000000001E-4</v>
      </c>
      <c r="CU140" s="182">
        <v>5.0000000000000001E-4</v>
      </c>
      <c r="CV140" s="182">
        <v>5.0000000000000001E-4</v>
      </c>
      <c r="CW140" s="182">
        <v>5.0000000000000001E-4</v>
      </c>
      <c r="CX140" s="182">
        <v>5.0000000000000001E-4</v>
      </c>
      <c r="CY140" s="182">
        <v>5.0000000000000001E-4</v>
      </c>
      <c r="CZ140" s="182">
        <v>5.0000000000000001E-4</v>
      </c>
      <c r="DA140" s="182">
        <v>5.0000000000000001E-4</v>
      </c>
      <c r="DB140" s="182">
        <v>5.0000000000000001E-4</v>
      </c>
      <c r="DC140" s="182">
        <v>5.0000000000000001E-4</v>
      </c>
      <c r="DD140" s="182">
        <v>5.0000000000000001E-4</v>
      </c>
      <c r="DE140" s="182">
        <v>5.0000000000000001E-4</v>
      </c>
      <c r="DF140" s="182">
        <v>5.0000000000000001E-4</v>
      </c>
      <c r="DG140" s="182">
        <v>5.0000000000000001E-4</v>
      </c>
      <c r="DH140" s="182">
        <v>5.0000000000000001E-4</v>
      </c>
      <c r="DI140" s="182">
        <v>5.0000000000000001E-4</v>
      </c>
      <c r="DJ140" s="182">
        <v>5.0000000000000001E-4</v>
      </c>
      <c r="DK140" s="182">
        <v>5.0000000000000001E-4</v>
      </c>
      <c r="DL140" s="182">
        <v>5.0000000000000001E-4</v>
      </c>
      <c r="DM140" s="182">
        <v>5.0000000000000001E-4</v>
      </c>
      <c r="DN140" s="182">
        <v>5.0000000000000001E-4</v>
      </c>
      <c r="DO140" s="182">
        <v>5.0000000000000001E-4</v>
      </c>
      <c r="DP140" s="182">
        <v>5.0000000000000001E-4</v>
      </c>
      <c r="DQ140" s="182">
        <v>5.0000000000000001E-4</v>
      </c>
      <c r="DR140" s="182">
        <v>5.0000000000000001E-4</v>
      </c>
      <c r="DS140" s="182">
        <v>5.0000000000000001E-4</v>
      </c>
      <c r="DT140" s="182">
        <v>5.0000000000000001E-4</v>
      </c>
      <c r="DU140" s="182">
        <v>5.0000000000000001E-4</v>
      </c>
      <c r="DV140" s="182">
        <v>5.0000000000000001E-4</v>
      </c>
      <c r="DW140" s="182">
        <v>5.0000000000000001E-4</v>
      </c>
      <c r="DX140" s="182">
        <v>5.0000000000000001E-4</v>
      </c>
      <c r="DY140" s="182">
        <v>5.0000000000000001E-4</v>
      </c>
      <c r="DZ140" s="182">
        <v>5.0000000000000001E-4</v>
      </c>
      <c r="EA140" s="182">
        <v>5.0000000000000001E-4</v>
      </c>
      <c r="EB140" s="182">
        <v>5.0000000000000001E-4</v>
      </c>
      <c r="EC140" s="182">
        <v>5.0000000000000001E-4</v>
      </c>
      <c r="ED140" s="182">
        <v>5.0000000000000001E-4</v>
      </c>
      <c r="EE140" s="182">
        <v>5.0000000000000001E-4</v>
      </c>
      <c r="EF140" s="182">
        <v>5.0000000000000001E-4</v>
      </c>
      <c r="EG140" s="180"/>
      <c r="EH140" s="180"/>
      <c r="EI140" s="180"/>
      <c r="EJ140" s="180"/>
      <c r="EK140" s="180"/>
      <c r="EL140" s="180"/>
      <c r="EM140" s="180"/>
      <c r="EN140" s="180"/>
      <c r="EO140" s="180"/>
      <c r="EP140" s="180"/>
      <c r="EQ140" s="180"/>
      <c r="ER140" s="180"/>
    </row>
    <row r="141" spans="1:148" ht="25.5" customHeight="1">
      <c r="A141" s="284" t="s">
        <v>32</v>
      </c>
      <c r="B141" s="286"/>
      <c r="C141" s="286"/>
      <c r="D141" s="28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  <c r="AE141" s="286"/>
      <c r="AF141" s="286"/>
      <c r="AG141" s="286"/>
      <c r="AH141" s="286"/>
      <c r="AI141" s="286"/>
      <c r="AJ141" s="286"/>
      <c r="AK141" s="286"/>
      <c r="AL141" s="286"/>
      <c r="AM141" s="286"/>
      <c r="AN141" s="286"/>
      <c r="AO141" s="286"/>
      <c r="AP141" s="286"/>
      <c r="AQ141" s="286"/>
      <c r="AR141" s="286"/>
      <c r="AS141" s="286"/>
      <c r="AT141" s="286"/>
      <c r="AU141" s="286"/>
      <c r="AV141" s="286"/>
      <c r="AW141" s="286"/>
      <c r="AX141" s="286"/>
      <c r="AY141" s="286"/>
      <c r="AZ141" s="286"/>
      <c r="BA141" s="286"/>
      <c r="BB141" s="286"/>
      <c r="BC141" s="286"/>
      <c r="BD141" s="286"/>
      <c r="BE141" s="286"/>
      <c r="BF141" s="286"/>
      <c r="BG141" s="286"/>
      <c r="BH141" s="286"/>
      <c r="BI141" s="286"/>
      <c r="BJ141" s="286"/>
      <c r="BK141" s="286"/>
      <c r="BL141" s="286"/>
      <c r="BM141" s="286"/>
      <c r="BN141" s="286"/>
      <c r="BO141" s="286"/>
      <c r="BP141" s="286"/>
      <c r="BQ141" s="286"/>
      <c r="BR141" s="286"/>
      <c r="BS141" s="286"/>
      <c r="BT141" s="286"/>
      <c r="BU141" s="286"/>
      <c r="BV141" s="286"/>
      <c r="BW141" s="286"/>
      <c r="BX141" s="286"/>
      <c r="BY141" s="286"/>
      <c r="BZ141" s="286"/>
      <c r="CA141" s="286"/>
      <c r="CB141" s="286"/>
      <c r="CC141" s="286"/>
      <c r="CD141" s="286"/>
      <c r="CE141" s="286"/>
      <c r="CF141" s="286"/>
      <c r="CG141" s="286"/>
      <c r="CH141" s="286"/>
      <c r="CI141" s="286"/>
      <c r="CJ141" s="286"/>
      <c r="CK141" s="286"/>
      <c r="CL141" s="286"/>
      <c r="CM141" s="286"/>
      <c r="CN141" s="286"/>
      <c r="CO141" s="286"/>
      <c r="CP141" s="286"/>
      <c r="CQ141" s="286"/>
      <c r="CR141" s="286"/>
      <c r="CS141" s="286"/>
      <c r="CT141" s="286"/>
      <c r="CU141" s="286"/>
      <c r="CV141" s="286"/>
      <c r="CW141" s="286"/>
      <c r="CX141" s="286"/>
      <c r="CY141" s="286"/>
      <c r="CZ141" s="286"/>
      <c r="DA141" s="286"/>
      <c r="DB141" s="286"/>
      <c r="DC141" s="286"/>
      <c r="DD141" s="286"/>
      <c r="DE141" s="286"/>
      <c r="DF141" s="286"/>
      <c r="DG141" s="286"/>
      <c r="DH141" s="286"/>
      <c r="DI141" s="286"/>
      <c r="DJ141" s="286"/>
      <c r="DK141" s="286"/>
      <c r="DL141" s="286"/>
      <c r="DM141" s="286"/>
      <c r="DN141" s="286"/>
      <c r="DO141" s="286"/>
      <c r="DP141" s="286"/>
      <c r="DQ141" s="286"/>
      <c r="DR141" s="286"/>
      <c r="DS141" s="286"/>
      <c r="DT141" s="286"/>
      <c r="DU141" s="286"/>
      <c r="DV141" s="286"/>
      <c r="DW141" s="286"/>
      <c r="DX141" s="286"/>
      <c r="DY141" s="286"/>
      <c r="DZ141" s="286"/>
      <c r="EA141" s="286"/>
      <c r="EB141" s="286"/>
      <c r="EC141" s="286"/>
      <c r="ED141" s="286"/>
      <c r="EE141" s="286"/>
      <c r="EF141" s="286"/>
    </row>
    <row r="142" spans="1:148" ht="27" customHeight="1"/>
    <row r="158" spans="1:136" ht="17.25" customHeight="1">
      <c r="A158" s="13" t="s">
        <v>0</v>
      </c>
      <c r="B158" s="2" t="s">
        <v>12</v>
      </c>
      <c r="C158" s="2" t="s">
        <v>20</v>
      </c>
      <c r="D158" s="2" t="s">
        <v>21</v>
      </c>
      <c r="E158" s="2" t="s">
        <v>22</v>
      </c>
      <c r="F158" s="2" t="s">
        <v>23</v>
      </c>
      <c r="G158" s="2" t="s">
        <v>24</v>
      </c>
      <c r="H158" s="2" t="s">
        <v>25</v>
      </c>
      <c r="I158" s="2" t="s">
        <v>26</v>
      </c>
      <c r="J158" s="2" t="s">
        <v>27</v>
      </c>
      <c r="K158" s="2" t="s">
        <v>28</v>
      </c>
      <c r="L158" s="2" t="s">
        <v>29</v>
      </c>
      <c r="M158" s="2" t="s">
        <v>30</v>
      </c>
      <c r="N158" s="2" t="s">
        <v>11</v>
      </c>
      <c r="O158" s="2" t="s">
        <v>13</v>
      </c>
      <c r="P158" s="2" t="s">
        <v>14</v>
      </c>
      <c r="Q158" s="2" t="s">
        <v>15</v>
      </c>
      <c r="R158" s="2" t="s">
        <v>16</v>
      </c>
      <c r="S158" s="2" t="s">
        <v>17</v>
      </c>
      <c r="T158" s="2" t="s">
        <v>18</v>
      </c>
      <c r="U158" s="2" t="s">
        <v>19</v>
      </c>
      <c r="V158" s="2" t="s">
        <v>109</v>
      </c>
      <c r="W158" s="2" t="s">
        <v>111</v>
      </c>
      <c r="X158" s="2" t="s">
        <v>117</v>
      </c>
      <c r="Y158" s="2" t="s">
        <v>118</v>
      </c>
      <c r="Z158" s="2" t="s">
        <v>120</v>
      </c>
      <c r="AA158" s="2" t="s">
        <v>123</v>
      </c>
      <c r="AB158" s="2" t="s">
        <v>130</v>
      </c>
      <c r="AC158" s="2" t="s">
        <v>134</v>
      </c>
      <c r="AD158" s="2" t="s">
        <v>142</v>
      </c>
      <c r="AE158" s="2" t="s">
        <v>143</v>
      </c>
      <c r="AF158" s="2" t="s">
        <v>148</v>
      </c>
      <c r="AG158" s="2" t="s">
        <v>153</v>
      </c>
      <c r="AH158" s="139" t="s">
        <v>154</v>
      </c>
      <c r="AI158" s="139" t="s">
        <v>156</v>
      </c>
      <c r="AJ158" s="139" t="s">
        <v>157</v>
      </c>
      <c r="AK158" s="139" t="s">
        <v>159</v>
      </c>
      <c r="AL158" s="139" t="s">
        <v>163</v>
      </c>
      <c r="AM158" s="139" t="s">
        <v>166</v>
      </c>
      <c r="AN158" s="139" t="s">
        <v>169</v>
      </c>
      <c r="AO158" s="139" t="s">
        <v>177</v>
      </c>
      <c r="AP158" s="139" t="s">
        <v>182</v>
      </c>
      <c r="AQ158" s="139" t="s">
        <v>186</v>
      </c>
      <c r="AR158" s="139" t="s">
        <v>189</v>
      </c>
      <c r="AS158" s="139" t="s">
        <v>190</v>
      </c>
      <c r="AT158" s="139" t="s">
        <v>195</v>
      </c>
      <c r="AU158" s="139" t="s">
        <v>197</v>
      </c>
      <c r="AV158" s="139" t="s">
        <v>199</v>
      </c>
      <c r="AW158" s="106" t="e">
        <f>#REF!</f>
        <v>#REF!</v>
      </c>
      <c r="AX158" s="106" t="e">
        <f>#REF!</f>
        <v>#REF!</v>
      </c>
      <c r="AY158" s="184" t="e">
        <f>#REF!</f>
        <v>#REF!</v>
      </c>
      <c r="AZ158" s="106" t="e">
        <f>#REF!</f>
        <v>#REF!</v>
      </c>
      <c r="BA158" s="184" t="e">
        <f>#REF!</f>
        <v>#REF!</v>
      </c>
      <c r="BB158" s="106" t="e">
        <f>#REF!</f>
        <v>#REF!</v>
      </c>
      <c r="BC158" s="106" t="e">
        <f>#REF!</f>
        <v>#REF!</v>
      </c>
      <c r="BD158" s="184" t="e">
        <f>#REF!</f>
        <v>#REF!</v>
      </c>
      <c r="BE158" s="106" t="e">
        <f>#REF!</f>
        <v>#REF!</v>
      </c>
      <c r="BF158" s="106" t="e">
        <f>#REF!</f>
        <v>#REF!</v>
      </c>
      <c r="BG158" s="106" t="e">
        <f>#REF!</f>
        <v>#REF!</v>
      </c>
      <c r="BH158" s="184" t="e">
        <f>#REF!</f>
        <v>#REF!</v>
      </c>
      <c r="BI158" s="184" t="e">
        <f>#REF!</f>
        <v>#REF!</v>
      </c>
      <c r="BJ158" s="106" t="e">
        <f>#REF!</f>
        <v>#REF!</v>
      </c>
      <c r="BK158" s="106" t="e">
        <f>#REF!</f>
        <v>#REF!</v>
      </c>
      <c r="BL158" s="106" t="e">
        <f>#REF!</f>
        <v>#REF!</v>
      </c>
      <c r="BM158" s="106" t="e">
        <f>#REF!</f>
        <v>#REF!</v>
      </c>
      <c r="BN158" s="106" t="e">
        <f>#REF!</f>
        <v>#REF!</v>
      </c>
      <c r="BO158" s="106" t="e">
        <f>#REF!</f>
        <v>#REF!</v>
      </c>
      <c r="BP158" s="106" t="e">
        <f>#REF!</f>
        <v>#REF!</v>
      </c>
      <c r="BQ158" s="106" t="e">
        <f>#REF!</f>
        <v>#REF!</v>
      </c>
      <c r="BR158" s="106" t="e">
        <f>#REF!</f>
        <v>#REF!</v>
      </c>
      <c r="BS158" s="106" t="e">
        <f>#REF!</f>
        <v>#REF!</v>
      </c>
      <c r="BT158" s="106" t="s">
        <v>265</v>
      </c>
      <c r="BU158" s="106" t="s">
        <v>266</v>
      </c>
      <c r="BV158" s="106" t="s">
        <v>267</v>
      </c>
      <c r="BW158" s="106" t="s">
        <v>270</v>
      </c>
      <c r="BX158" s="106" t="s">
        <v>272</v>
      </c>
      <c r="BY158" s="106" t="s">
        <v>276</v>
      </c>
      <c r="BZ158" s="106" t="s">
        <v>277</v>
      </c>
      <c r="CA158" s="106" t="s">
        <v>279</v>
      </c>
      <c r="CB158" s="106" t="s">
        <v>281</v>
      </c>
      <c r="CC158" s="106" t="s">
        <v>282</v>
      </c>
      <c r="CD158" s="106" t="e">
        <f>#REF!</f>
        <v>#REF!</v>
      </c>
      <c r="CE158" s="106" t="s">
        <v>289</v>
      </c>
      <c r="CF158" s="106" t="e">
        <f>#REF!</f>
        <v>#REF!</v>
      </c>
      <c r="CG158" s="106" t="s">
        <v>294</v>
      </c>
      <c r="CH158" s="106" t="s">
        <v>302</v>
      </c>
      <c r="CI158" s="106" t="s">
        <v>301</v>
      </c>
      <c r="CJ158" s="106" t="s">
        <v>303</v>
      </c>
      <c r="CK158" s="106" t="s">
        <v>310</v>
      </c>
      <c r="CL158" s="106" t="s">
        <v>310</v>
      </c>
      <c r="CM158" s="106" t="s">
        <v>311</v>
      </c>
      <c r="CN158" s="106" t="s">
        <v>313</v>
      </c>
      <c r="CO158" s="106" t="s">
        <v>319</v>
      </c>
      <c r="CP158" s="106" t="s">
        <v>322</v>
      </c>
      <c r="CQ158" s="106" t="s">
        <v>325</v>
      </c>
      <c r="CR158" s="106" t="s">
        <v>330</v>
      </c>
      <c r="CS158" s="106" t="s">
        <v>332</v>
      </c>
      <c r="CT158" s="106" t="s">
        <v>336</v>
      </c>
      <c r="CU158" s="106" t="s">
        <v>339</v>
      </c>
      <c r="CV158" s="106" t="s">
        <v>349</v>
      </c>
      <c r="CW158" s="106" t="s">
        <v>350</v>
      </c>
      <c r="CX158" s="106" t="s">
        <v>351</v>
      </c>
      <c r="CY158" s="106" t="s">
        <v>357</v>
      </c>
      <c r="CZ158" s="106" t="s">
        <v>360</v>
      </c>
      <c r="DA158" s="106" t="str">
        <f>+DA18</f>
        <v>Aug'25</v>
      </c>
      <c r="DB158" s="3">
        <v>1</v>
      </c>
      <c r="DC158" s="3">
        <v>2</v>
      </c>
      <c r="DD158" s="3">
        <v>3</v>
      </c>
      <c r="DE158" s="3">
        <v>4</v>
      </c>
      <c r="DF158" s="3">
        <v>5</v>
      </c>
      <c r="DG158" s="3">
        <v>6</v>
      </c>
      <c r="DH158" s="3">
        <v>7</v>
      </c>
      <c r="DI158" s="3">
        <v>8</v>
      </c>
      <c r="DJ158" s="3">
        <v>9</v>
      </c>
      <c r="DK158" s="3">
        <v>10</v>
      </c>
      <c r="DL158" s="3">
        <v>11</v>
      </c>
      <c r="DM158" s="3">
        <v>12</v>
      </c>
      <c r="DN158" s="3">
        <v>13</v>
      </c>
      <c r="DO158" s="3">
        <v>14</v>
      </c>
      <c r="DP158" s="3">
        <v>15</v>
      </c>
      <c r="DQ158" s="3">
        <v>16</v>
      </c>
      <c r="DR158" s="3">
        <v>17</v>
      </c>
      <c r="DS158" s="3">
        <v>18</v>
      </c>
      <c r="DT158" s="3">
        <v>19</v>
      </c>
      <c r="DU158" s="3">
        <v>20</v>
      </c>
      <c r="DV158" s="3">
        <v>21</v>
      </c>
      <c r="DW158" s="3">
        <v>22</v>
      </c>
      <c r="DX158" s="3">
        <v>23</v>
      </c>
      <c r="DY158" s="3">
        <v>24</v>
      </c>
      <c r="DZ158" s="3">
        <v>25</v>
      </c>
      <c r="EA158" s="3">
        <v>26</v>
      </c>
      <c r="EB158" s="3">
        <v>27</v>
      </c>
      <c r="EC158" s="3">
        <v>28</v>
      </c>
      <c r="ED158" s="3">
        <v>29</v>
      </c>
      <c r="EE158" s="3">
        <v>30</v>
      </c>
      <c r="EF158" s="3">
        <v>31</v>
      </c>
    </row>
    <row r="159" spans="1:136" s="4" customFormat="1" ht="17.25" customHeight="1">
      <c r="A159" s="5" t="s">
        <v>1</v>
      </c>
      <c r="B159" s="6" t="e">
        <f>SUM(#REF!,#REF!,#REF!,#REF!,#REF!,#REF!)</f>
        <v>#REF!</v>
      </c>
      <c r="C159" s="6" t="e">
        <f>SUM(#REF!,#REF!,#REF!,#REF!,#REF!,#REF!)</f>
        <v>#REF!</v>
      </c>
      <c r="D159" s="6" t="e">
        <f>SUM(#REF!,#REF!,#REF!,#REF!,#REF!,#REF!)</f>
        <v>#REF!</v>
      </c>
      <c r="E159" s="6" t="e">
        <f>SUM(#REF!,#REF!,#REF!,#REF!,#REF!,#REF!)</f>
        <v>#REF!</v>
      </c>
      <c r="F159" s="6" t="e">
        <f>SUM(#REF!,#REF!,#REF!,#REF!,#REF!,#REF!)</f>
        <v>#REF!</v>
      </c>
      <c r="G159" s="6" t="e">
        <f>SUM(#REF!,#REF!,#REF!,#REF!,#REF!,#REF!)</f>
        <v>#REF!</v>
      </c>
      <c r="H159" s="6" t="e">
        <f>SUM(#REF!,#REF!,#REF!,#REF!,#REF!,#REF!,#REF!,#REF!)</f>
        <v>#REF!</v>
      </c>
      <c r="I159" s="6" t="e">
        <f>SUM(#REF!,#REF!,#REF!,#REF!,#REF!,#REF!,#REF!,#REF!)</f>
        <v>#REF!</v>
      </c>
      <c r="J159" s="6" t="e">
        <f>SUM(#REF!,#REF!,#REF!,#REF!,#REF!,#REF!,#REF!,#REF!)</f>
        <v>#REF!</v>
      </c>
      <c r="K159" s="6" t="e">
        <f>SUM(#REF!,#REF!,#REF!,#REF!,#REF!,#REF!,#REF!,#REF!)</f>
        <v>#REF!</v>
      </c>
      <c r="L159" s="6" t="e">
        <f>SUM(#REF!,#REF!,#REF!,#REF!,#REF!,#REF!,#REF!,#REF!)</f>
        <v>#REF!</v>
      </c>
      <c r="M159" s="6" t="e">
        <f>SUM(#REF!,#REF!,#REF!,#REF!,#REF!,#REF!,#REF!,#REF!)</f>
        <v>#REF!</v>
      </c>
      <c r="N159" s="6" t="e">
        <f>SUM(#REF!,#REF!,#REF!,#REF!)</f>
        <v>#REF!</v>
      </c>
      <c r="O159" s="6" t="e">
        <f>SUM(#REF!,#REF!,#REF!,#REF!)</f>
        <v>#REF!</v>
      </c>
      <c r="P159" s="6" t="e">
        <f>SUM(#REF!,#REF!,#REF!,#REF!)</f>
        <v>#REF!</v>
      </c>
      <c r="Q159" s="6" t="e">
        <f>SUM(#REF!,#REF!,#REF!,#REF!)</f>
        <v>#REF!</v>
      </c>
      <c r="R159" s="6" t="e">
        <f>SUM(#REF!,#REF!,#REF!,#REF!)</f>
        <v>#REF!</v>
      </c>
      <c r="S159" s="6" t="e">
        <f>SUM(#REF!,#REF!,#REF!,#REF!)</f>
        <v>#REF!</v>
      </c>
      <c r="T159" s="6" t="e">
        <f>SUM(T75,#REF!,#REF!,#REF!,#REF!,#REF!,#REF!,#REF!,#REF!,#REF!,#REF!,#REF!,#REF!)</f>
        <v>#REF!</v>
      </c>
      <c r="U159" s="6" t="e">
        <f>SUM(U75,#REF!,#REF!,#REF!,#REF!,#REF!,#REF!,#REF!,#REF!,#REF!,#REF!,#REF!,#REF!)</f>
        <v>#REF!</v>
      </c>
      <c r="V159" s="6" t="e">
        <f>SUM(V75,#REF!,#REF!,#REF!,#REF!,#REF!,#REF!,#REF!,#REF!,#REF!,#REF!,#REF!,#REF!)</f>
        <v>#REF!</v>
      </c>
      <c r="W159" s="6" t="e">
        <f>SUM(W75,#REF!,#REF!,#REF!,#REF!,#REF!,#REF!,#REF!,#REF!,#REF!,#REF!,#REF!,#REF!)</f>
        <v>#REF!</v>
      </c>
      <c r="X159" s="6" t="e">
        <f>SUM(X75,#REF!,#REF!,#REF!,#REF!,#REF!,#REF!,#REF!,#REF!,#REF!,#REF!,#REF!,#REF!)</f>
        <v>#REF!</v>
      </c>
      <c r="Y159" s="6" t="e">
        <f>SUM(Y75,#REF!,#REF!,#REF!,#REF!,#REF!,#REF!,#REF!,#REF!,#REF!,#REF!,#REF!,#REF!)</f>
        <v>#REF!</v>
      </c>
      <c r="Z159" s="6" t="e">
        <f>SUM(Z75,#REF!,#REF!,#REF!,#REF!,#REF!,#REF!,#REF!,#REF!,#REF!,#REF!,#REF!,#REF!,Z19,Z47)</f>
        <v>#REF!</v>
      </c>
      <c r="AA159" s="6" t="e">
        <f>SUM(AA75,#REF!,#REF!,#REF!,#REF!,#REF!,#REF!,#REF!,#REF!,#REF!,#REF!,#REF!,#REF!,AA19,AA47)</f>
        <v>#REF!</v>
      </c>
      <c r="AB159" s="6" t="e">
        <f>SUM(AB75,#REF!,#REF!,#REF!,#REF!,#REF!,#REF!,#REF!,#REF!,#REF!,#REF!,#REF!,#REF!,AB19,AB47)</f>
        <v>#REF!</v>
      </c>
      <c r="AC159" s="6" t="e">
        <f>SUM(AC75,#REF!,#REF!,#REF!,#REF!,#REF!,#REF!,#REF!,#REF!,#REF!,#REF!,#REF!,#REF!,AC19,AC47)</f>
        <v>#REF!</v>
      </c>
      <c r="AD159" s="6" t="e">
        <f>SUM(AD75,#REF!,#REF!,#REF!,#REF!,#REF!,#REF!,#REF!,#REF!,#REF!,#REF!,#REF!,#REF!,AD19,AD47)</f>
        <v>#REF!</v>
      </c>
      <c r="AE159" s="6" t="e">
        <f>SUM(AE75,#REF!,#REF!,#REF!,#REF!,#REF!,#REF!,#REF!,#REF!,#REF!,#REF!,#REF!,#REF!,AE19,AE47)</f>
        <v>#REF!</v>
      </c>
      <c r="AF159" s="6" t="e">
        <f>SUM(AF75,#REF!,#REF!,#REF!,#REF!,#REF!,#REF!,#REF!,#REF!,#REF!,#REF!,#REF!,#REF!,AF19,AF47)</f>
        <v>#REF!</v>
      </c>
      <c r="AG159" s="6" t="e">
        <f>SUM(AG75,#REF!,#REF!,#REF!,#REF!,#REF!,#REF!,#REF!,#REF!,#REF!,#REF!,#REF!,#REF!,AG19,AG47)</f>
        <v>#REF!</v>
      </c>
      <c r="AH159" s="6" t="e">
        <f>SUM(AH75,#REF!,#REF!,#REF!,#REF!,#REF!,#REF!,#REF!,#REF!,#REF!,#REF!,#REF!,#REF!,AH19,AH47)</f>
        <v>#REF!</v>
      </c>
      <c r="AI159" s="6" t="e">
        <f>SUM(AI75,#REF!,#REF!,#REF!,#REF!,#REF!,#REF!,#REF!,#REF!,#REF!,#REF!,#REF!,#REF!,AI19,AI47)</f>
        <v>#REF!</v>
      </c>
      <c r="AJ159" s="6" t="e">
        <f>SUM(AJ75,#REF!,#REF!,#REF!,#REF!,#REF!,#REF!,#REF!,#REF!,#REF!,#REF!,#REF!,#REF!,AJ19,AJ47)</f>
        <v>#REF!</v>
      </c>
      <c r="AK159" s="6" t="e">
        <f>SUM(AK75,#REF!,#REF!,#REF!,#REF!,#REF!,#REF!,#REF!,#REF!,#REF!,#REF!,#REF!,#REF!,AK19,AK47)</f>
        <v>#REF!</v>
      </c>
      <c r="AL159" s="6" t="e">
        <f>SUM(AL75,#REF!,#REF!,#REF!,#REF!,#REF!,#REF!,#REF!,#REF!,#REF!,#REF!,#REF!,#REF!,AL19,AL47,AL103,AL131)</f>
        <v>#REF!</v>
      </c>
      <c r="AM159" s="6" t="e">
        <f>SUM(AM75,#REF!,#REF!,#REF!,#REF!,#REF!,#REF!,#REF!,#REF!,#REF!,#REF!,#REF!,#REF!,AM19,AM47,AM103,AM131)</f>
        <v>#REF!</v>
      </c>
      <c r="AN159" s="6" t="e">
        <f>SUM(AN75,#REF!,#REF!,#REF!,#REF!,#REF!,#REF!,#REF!,#REF!,#REF!,#REF!,#REF!,#REF!,AN19,AN47,AN103,AN131)</f>
        <v>#REF!</v>
      </c>
      <c r="AO159" s="6" t="e">
        <f>SUM(AO75,#REF!,#REF!,#REF!,#REF!,#REF!,#REF!,#REF!,#REF!,#REF!,#REF!,#REF!,#REF!,AO19,AO47,AO103,AO131)</f>
        <v>#REF!</v>
      </c>
      <c r="AP159" s="6" t="e">
        <f>SUM(AP75,#REF!,#REF!,#REF!,#REF!,#REF!,#REF!,#REF!,#REF!,#REF!,#REF!,#REF!,#REF!,AP19,AP47,AP103,AP131)</f>
        <v>#REF!</v>
      </c>
      <c r="AQ159" s="6" t="e">
        <f>SUM(AQ75,#REF!,#REF!,#REF!,#REF!,#REF!,#REF!,#REF!,#REF!,#REF!,#REF!,#REF!,#REF!,AQ19,AQ47,AQ103,AQ131)</f>
        <v>#REF!</v>
      </c>
      <c r="AR159" s="6" t="e">
        <f>SUM(AR75,#REF!,#REF!,#REF!,#REF!,#REF!,#REF!,#REF!,#REF!,#REF!,#REF!,#REF!,#REF!,AR19,AR47,AR103,AR131)</f>
        <v>#REF!</v>
      </c>
      <c r="AS159" s="6" t="e">
        <f>SUM(AS75,#REF!,#REF!,#REF!,#REF!,#REF!,#REF!,#REF!,#REF!,#REF!,#REF!,#REF!,#REF!,AS19,AS47,AS103,AS131)</f>
        <v>#REF!</v>
      </c>
      <c r="AT159" s="6" t="e">
        <f>SUM(AT75,#REF!,#REF!,#REF!,#REF!,#REF!,#REF!,#REF!,#REF!,#REF!,#REF!,#REF!,#REF!,AT19,AT47,AT103,AT131)</f>
        <v>#REF!</v>
      </c>
      <c r="AU159" s="6" t="e">
        <f>SUM(AU75,#REF!,#REF!,#REF!,#REF!,#REF!,#REF!,#REF!,#REF!,#REF!,#REF!,#REF!,#REF!,AU19,AU47,AU103,AU131)</f>
        <v>#REF!</v>
      </c>
      <c r="AV159" s="6" t="e">
        <f>SUM(AV75,#REF!,#REF!,#REF!,#REF!,#REF!,#REF!,#REF!,#REF!,#REF!,#REF!,#REF!,#REF!,AV19,AV47,AV103,AV131)</f>
        <v>#REF!</v>
      </c>
      <c r="AW159" s="6" t="e">
        <f>SUM(AW75,#REF!,#REF!,#REF!,#REF!,#REF!,#REF!,#REF!,#REF!,#REF!,#REF!,#REF!,#REF!,AW19,AW47,AW103,AW131)</f>
        <v>#REF!</v>
      </c>
      <c r="AX159" s="6" t="e">
        <f>SUM(AX75,#REF!,#REF!,#REF!,#REF!,#REF!,#REF!,#REF!,#REF!,#REF!,#REF!,#REF!,#REF!,AX19,AX47,AX103,AX131)</f>
        <v>#REF!</v>
      </c>
      <c r="AY159" s="6" t="e">
        <f>SUM(AY75,#REF!,#REF!,#REF!,#REF!,#REF!,#REF!,#REF!,#REF!,#REF!,#REF!,#REF!,#REF!,AY19,AY47,AY103,AY131)</f>
        <v>#REF!</v>
      </c>
      <c r="AZ159" s="6" t="e">
        <f>SUM(AZ75,#REF!,#REF!,#REF!,#REF!,#REF!,#REF!,#REF!,#REF!,#REF!,#REF!,#REF!,#REF!,AZ19,AZ47,AZ103,AZ131)</f>
        <v>#REF!</v>
      </c>
      <c r="BA159" s="6" t="e">
        <f>SUM(BA75,#REF!,#REF!,#REF!,#REF!,#REF!,#REF!,#REF!,#REF!,#REF!,#REF!,#REF!,#REF!,BA19,BA47,BA103,BA131)</f>
        <v>#REF!</v>
      </c>
      <c r="BB159" s="6" t="e">
        <f>SUM(BB75,#REF!,#REF!,#REF!,#REF!,#REF!,#REF!,#REF!,#REF!,#REF!,#REF!,#REF!,#REF!,BB19,BB47,BB103,BB131)</f>
        <v>#REF!</v>
      </c>
      <c r="BC159" s="6" t="e">
        <f>SUM(BC75,#REF!,#REF!,#REF!,#REF!,#REF!,#REF!,#REF!,#REF!,#REF!,#REF!,#REF!,#REF!,BC19,BC47,BC103,BC131)</f>
        <v>#REF!</v>
      </c>
      <c r="BD159" s="6" t="e">
        <f>SUM(BD75,#REF!,#REF!,#REF!,#REF!,#REF!,#REF!,#REF!,#REF!,#REF!,#REF!,#REF!,#REF!,BD19,BD47,BD103,BD131)</f>
        <v>#REF!</v>
      </c>
      <c r="BE159" s="6" t="e">
        <f>SUM(BE75,#REF!,#REF!,#REF!,#REF!,#REF!,#REF!,#REF!,#REF!,#REF!,#REF!,#REF!,#REF!,BE19,BE47,BE103,BE131)</f>
        <v>#REF!</v>
      </c>
      <c r="BF159" s="6" t="e">
        <f>SUM(BF75,#REF!,#REF!,#REF!,#REF!,#REF!,#REF!,#REF!,#REF!,#REF!,#REF!,#REF!,#REF!,BF19,BF47,BF103,BF131)</f>
        <v>#REF!</v>
      </c>
      <c r="BG159" s="6" t="e">
        <f>SUM(BG75,#REF!,#REF!,#REF!,#REF!,#REF!,#REF!,#REF!,#REF!,#REF!,#REF!,#REF!,#REF!,BG19,BG47,BG103,BG131)</f>
        <v>#REF!</v>
      </c>
      <c r="BH159" s="6" t="e">
        <f>SUM(BH75,#REF!,#REF!,#REF!,#REF!,#REF!,#REF!,#REF!,#REF!,#REF!,#REF!,#REF!,#REF!,BH19,BH47,BH103,BH131)</f>
        <v>#REF!</v>
      </c>
      <c r="BI159" s="6" t="e">
        <f>SUM(BI75,#REF!,#REF!,#REF!,#REF!,#REF!,#REF!,#REF!,#REF!,#REF!,#REF!,#REF!,#REF!,BI19,BI47,BI103,BI131)</f>
        <v>#REF!</v>
      </c>
      <c r="BJ159" s="6" t="e">
        <f>SUM(BJ75,#REF!,#REF!,#REF!,#REF!,#REF!,#REF!,#REF!,#REF!,#REF!,#REF!,#REF!,#REF!,BJ19,BJ47,BJ103,BJ131)</f>
        <v>#REF!</v>
      </c>
      <c r="BK159" s="6" t="e">
        <f>SUM(BK75,#REF!,#REF!,#REF!,#REF!,#REF!,#REF!,#REF!,#REF!,#REF!,#REF!,#REF!,#REF!,BK19,BK47,BK103,BK131)</f>
        <v>#REF!</v>
      </c>
      <c r="BL159" s="6" t="e">
        <f>SUM(BL75,#REF!,#REF!,#REF!,#REF!,#REF!,#REF!,#REF!,#REF!,#REF!,#REF!,#REF!,#REF!,BL19,BL47,BL103,BL131)</f>
        <v>#REF!</v>
      </c>
      <c r="BM159" s="6" t="e">
        <f>SUM(BM75,#REF!,#REF!,#REF!,#REF!,#REF!,#REF!,#REF!,#REF!,#REF!,#REF!,#REF!,#REF!,BM19,BM47,BM103,BM131)</f>
        <v>#REF!</v>
      </c>
      <c r="BN159" s="6" t="e">
        <f>SUM(BN75,#REF!,#REF!,#REF!,#REF!,#REF!,#REF!,#REF!,#REF!,#REF!,#REF!,#REF!,#REF!,BN19,BN47,BN103,BN131)</f>
        <v>#REF!</v>
      </c>
      <c r="BO159" s="6" t="e">
        <f>SUM(BO75,#REF!,#REF!,#REF!,#REF!,#REF!,#REF!,#REF!,#REF!,#REF!,#REF!,#REF!,#REF!,BO19,BO47,BO103,BO131)</f>
        <v>#REF!</v>
      </c>
      <c r="BP159" s="6" t="e">
        <f>SUM(BP75,#REF!,#REF!,#REF!,#REF!,#REF!,#REF!,#REF!,#REF!,#REF!,#REF!,#REF!,#REF!,BP19,BP47,BP103,BP131)</f>
        <v>#REF!</v>
      </c>
      <c r="BQ159" s="6" t="e">
        <f>SUM(BQ75,#REF!,#REF!,#REF!,#REF!,#REF!,#REF!,#REF!,#REF!,#REF!,#REF!,#REF!,#REF!,BQ19,BQ47,BQ103,BQ131)</f>
        <v>#REF!</v>
      </c>
      <c r="BR159" s="6" t="e">
        <f>SUM(BR75,#REF!,#REF!,#REF!,#REF!,#REF!,#REF!,#REF!,#REF!,#REF!,#REF!,#REF!,#REF!,BR19,BR47,BR103,BR131)</f>
        <v>#REF!</v>
      </c>
      <c r="BS159" s="6" t="e">
        <f>SUM(BS75,#REF!,#REF!,#REF!,#REF!,#REF!,#REF!,#REF!,#REF!,#REF!,#REF!,#REF!,#REF!,BS19,BS47,BS103,BS131)</f>
        <v>#REF!</v>
      </c>
      <c r="BT159" s="6" t="e">
        <f>SUM(BT75,#REF!,#REF!,#REF!,#REF!,#REF!,#REF!,#REF!,#REF!,#REF!,#REF!,#REF!,#REF!,BT19,BT47,BT103,BT131)</f>
        <v>#REF!</v>
      </c>
      <c r="BU159" s="6" t="e">
        <f>SUM(BU75,#REF!,#REF!,#REF!,#REF!,#REF!,#REF!,#REF!,#REF!,#REF!,#REF!,#REF!,#REF!,BU19,BU47,BU103,BU131)</f>
        <v>#REF!</v>
      </c>
      <c r="BV159" s="6">
        <v>776917</v>
      </c>
      <c r="BW159" s="6">
        <v>985360</v>
      </c>
      <c r="BX159" s="6">
        <v>1019584</v>
      </c>
      <c r="BY159" s="6">
        <v>976321</v>
      </c>
      <c r="BZ159" s="6">
        <v>801394</v>
      </c>
      <c r="CA159" s="6">
        <v>665936</v>
      </c>
      <c r="CB159" s="6">
        <v>418938</v>
      </c>
      <c r="CC159" s="6">
        <v>214159</v>
      </c>
      <c r="CD159" s="6">
        <v>228025</v>
      </c>
      <c r="CE159" s="6">
        <v>667884</v>
      </c>
      <c r="CF159" s="6">
        <v>928626</v>
      </c>
      <c r="CG159" s="6">
        <v>1112264</v>
      </c>
      <c r="CH159" s="6">
        <v>761065</v>
      </c>
      <c r="CI159" s="6">
        <v>1649180</v>
      </c>
      <c r="CJ159" s="6">
        <v>1675020</v>
      </c>
      <c r="CK159" s="6">
        <v>1792813</v>
      </c>
      <c r="CL159" s="6">
        <v>2100032</v>
      </c>
      <c r="CM159" s="6">
        <v>2067317</v>
      </c>
      <c r="CN159" s="6">
        <v>2601950</v>
      </c>
      <c r="CO159" s="6">
        <v>834070</v>
      </c>
      <c r="CP159" s="6">
        <v>1737736</v>
      </c>
      <c r="CQ159" s="6">
        <v>1706743</v>
      </c>
      <c r="CR159" s="6">
        <v>1868955</v>
      </c>
      <c r="CS159" s="6">
        <v>2099964</v>
      </c>
      <c r="CT159" s="6">
        <v>2221584</v>
      </c>
      <c r="CU159" s="6">
        <v>1668210</v>
      </c>
      <c r="CV159" s="6">
        <v>1879371</v>
      </c>
      <c r="CW159" s="6">
        <v>1570188</v>
      </c>
      <c r="CX159" s="6">
        <v>2010164</v>
      </c>
      <c r="CY159" s="6">
        <v>1982013</v>
      </c>
      <c r="CZ159" s="6">
        <v>1966602</v>
      </c>
      <c r="DA159" s="6">
        <f>SUM(DB159:EF159)</f>
        <v>1640896</v>
      </c>
      <c r="DB159" s="6">
        <f>SUM(DB75,DB19,DB47,DB103,DB131)</f>
        <v>141851</v>
      </c>
      <c r="DC159" s="6">
        <f t="shared" ref="DC159:EF159" si="64">SUM(DC75,DC19,DC47,DC103,DC131)</f>
        <v>67935</v>
      </c>
      <c r="DD159" s="6">
        <f t="shared" si="64"/>
        <v>0</v>
      </c>
      <c r="DE159" s="6">
        <f t="shared" si="64"/>
        <v>102873</v>
      </c>
      <c r="DF159" s="6">
        <f t="shared" si="64"/>
        <v>74208</v>
      </c>
      <c r="DG159" s="6">
        <f t="shared" si="64"/>
        <v>65950</v>
      </c>
      <c r="DH159" s="6">
        <f t="shared" si="64"/>
        <v>73939</v>
      </c>
      <c r="DI159" s="6">
        <f t="shared" si="64"/>
        <v>70177</v>
      </c>
      <c r="DJ159" s="6">
        <f t="shared" si="64"/>
        <v>66171</v>
      </c>
      <c r="DK159" s="6">
        <f t="shared" si="64"/>
        <v>0</v>
      </c>
      <c r="DL159" s="6">
        <f t="shared" si="64"/>
        <v>130124</v>
      </c>
      <c r="DM159" s="6">
        <f t="shared" si="64"/>
        <v>67801</v>
      </c>
      <c r="DN159" s="6">
        <f t="shared" si="64"/>
        <v>78301</v>
      </c>
      <c r="DO159" s="6">
        <f t="shared" si="64"/>
        <v>77456</v>
      </c>
      <c r="DP159" s="6">
        <f t="shared" si="64"/>
        <v>64962</v>
      </c>
      <c r="DQ159" s="6">
        <f t="shared" si="64"/>
        <v>56719</v>
      </c>
      <c r="DR159" s="6">
        <f t="shared" si="64"/>
        <v>0</v>
      </c>
      <c r="DS159" s="6">
        <f t="shared" si="64"/>
        <v>132945</v>
      </c>
      <c r="DT159" s="6">
        <f t="shared" si="64"/>
        <v>71152</v>
      </c>
      <c r="DU159" s="6">
        <f t="shared" si="64"/>
        <v>69154</v>
      </c>
      <c r="DV159" s="6">
        <f t="shared" si="64"/>
        <v>76632</v>
      </c>
      <c r="DW159" s="6">
        <f t="shared" si="64"/>
        <v>72163</v>
      </c>
      <c r="DX159" s="6">
        <f t="shared" si="64"/>
        <v>80383</v>
      </c>
      <c r="DY159" s="6">
        <f t="shared" si="64"/>
        <v>0</v>
      </c>
      <c r="DZ159" s="6">
        <f t="shared" si="64"/>
        <v>0</v>
      </c>
      <c r="EA159" s="6">
        <f t="shared" si="64"/>
        <v>0</v>
      </c>
      <c r="EB159" s="6">
        <f t="shared" si="64"/>
        <v>0</v>
      </c>
      <c r="EC159" s="6">
        <f t="shared" si="64"/>
        <v>0</v>
      </c>
      <c r="ED159" s="6">
        <f t="shared" si="64"/>
        <v>0</v>
      </c>
      <c r="EE159" s="6">
        <f t="shared" si="64"/>
        <v>0</v>
      </c>
      <c r="EF159" s="6">
        <f t="shared" si="64"/>
        <v>0</v>
      </c>
    </row>
    <row r="160" spans="1:136" s="8" customFormat="1" ht="17.25" customHeight="1">
      <c r="A160" s="5" t="s">
        <v>2</v>
      </c>
      <c r="B160" s="6" t="e">
        <f t="shared" ref="B160:G160" si="65">B159-B161</f>
        <v>#REF!</v>
      </c>
      <c r="C160" s="6" t="e">
        <f t="shared" si="65"/>
        <v>#REF!</v>
      </c>
      <c r="D160" s="6" t="e">
        <f t="shared" si="65"/>
        <v>#REF!</v>
      </c>
      <c r="E160" s="6" t="e">
        <f t="shared" si="65"/>
        <v>#REF!</v>
      </c>
      <c r="F160" s="6" t="e">
        <f t="shared" si="65"/>
        <v>#REF!</v>
      </c>
      <c r="G160" s="6" t="e">
        <f t="shared" si="65"/>
        <v>#REF!</v>
      </c>
      <c r="H160" s="6" t="e">
        <f>SUM(#REF!,#REF!,#REF!,#REF!,#REF!,#REF!,#REF!,#REF!)</f>
        <v>#REF!</v>
      </c>
      <c r="I160" s="6" t="e">
        <f>SUM(#REF!,#REF!,#REF!,#REF!,#REF!,#REF!,#REF!,#REF!)</f>
        <v>#REF!</v>
      </c>
      <c r="J160" s="6" t="e">
        <f>SUM(#REF!,#REF!,#REF!,#REF!,#REF!,#REF!,#REF!,#REF!)</f>
        <v>#REF!</v>
      </c>
      <c r="K160" s="6" t="e">
        <f>SUM(#REF!,#REF!,#REF!,#REF!,#REF!,#REF!,#REF!,#REF!)</f>
        <v>#REF!</v>
      </c>
      <c r="L160" s="6" t="e">
        <f>SUM(#REF!,#REF!,#REF!,#REF!,#REF!,#REF!,#REF!,#REF!)</f>
        <v>#REF!</v>
      </c>
      <c r="M160" s="6" t="e">
        <f>SUM(#REF!,#REF!,#REF!,#REF!,#REF!,#REF!,#REF!,#REF!)</f>
        <v>#REF!</v>
      </c>
      <c r="N160" s="6" t="e">
        <f>SUM(#REF!,#REF!,#REF!)</f>
        <v>#REF!</v>
      </c>
      <c r="O160" s="6" t="e">
        <f>SUM(#REF!,#REF!,#REF!)</f>
        <v>#REF!</v>
      </c>
      <c r="P160" s="6" t="e">
        <f>SUM(#REF!,#REF!,#REF!)</f>
        <v>#REF!</v>
      </c>
      <c r="Q160" s="6" t="e">
        <f>SUM(#REF!,#REF!,#REF!)</f>
        <v>#REF!</v>
      </c>
      <c r="R160" s="6" t="e">
        <f>SUM(#REF!,#REF!,#REF!)</f>
        <v>#REF!</v>
      </c>
      <c r="S160" s="6" t="e">
        <f>SUM(#REF!,#REF!,#REF!)</f>
        <v>#REF!</v>
      </c>
      <c r="T160" s="6" t="e">
        <f>SUM(T76,#REF!,#REF!,#REF!,#REF!,#REF!,#REF!,#REF!,#REF!,#REF!,#REF!,#REF!,#REF!)</f>
        <v>#REF!</v>
      </c>
      <c r="U160" s="6" t="e">
        <f>SUM(U76,#REF!,#REF!,#REF!,#REF!,#REF!,#REF!,#REF!,#REF!,#REF!,#REF!,#REF!,#REF!)</f>
        <v>#REF!</v>
      </c>
      <c r="V160" s="6" t="e">
        <f>SUM(V76,#REF!,#REF!,#REF!,#REF!,#REF!,#REF!,#REF!,#REF!,#REF!,#REF!,#REF!,#REF!)</f>
        <v>#REF!</v>
      </c>
      <c r="W160" s="6" t="e">
        <f>SUM(W76,#REF!,#REF!,#REF!,#REF!,#REF!,#REF!,#REF!,#REF!,#REF!,#REF!,#REF!,#REF!)</f>
        <v>#REF!</v>
      </c>
      <c r="X160" s="6" t="e">
        <f>SUM(X76,#REF!,#REF!,#REF!,#REF!,#REF!,#REF!,#REF!,#REF!,#REF!,#REF!,#REF!,#REF!)</f>
        <v>#REF!</v>
      </c>
      <c r="Y160" s="6" t="e">
        <f>SUM(Y76,#REF!,#REF!,#REF!,#REF!,#REF!,#REF!,#REF!,#REF!,#REF!,#REF!,#REF!,#REF!)</f>
        <v>#REF!</v>
      </c>
      <c r="Z160" s="6" t="e">
        <f>SUM(Z76,#REF!,#REF!,#REF!,#REF!,#REF!,#REF!,#REF!,#REF!,#REF!,#REF!,#REF!,#REF!,Z20,Z48)</f>
        <v>#REF!</v>
      </c>
      <c r="AA160" s="6" t="e">
        <f>SUM(AA76,#REF!,#REF!,#REF!,#REF!,#REF!,#REF!,#REF!,#REF!,#REF!,#REF!,#REF!,#REF!,AA20,AA48)</f>
        <v>#REF!</v>
      </c>
      <c r="AB160" s="6" t="e">
        <f>SUM(AB76,#REF!,#REF!,#REF!,#REF!,#REF!,#REF!,#REF!,#REF!,#REF!,#REF!,#REF!,#REF!,AB20,AB48)</f>
        <v>#REF!</v>
      </c>
      <c r="AC160" s="6" t="e">
        <f>SUM(AC76,#REF!,#REF!,#REF!,#REF!,#REF!,#REF!,#REF!,#REF!,#REF!,#REF!,#REF!,#REF!,AC20,AC48)</f>
        <v>#REF!</v>
      </c>
      <c r="AD160" s="6" t="e">
        <f>SUM(AD76,#REF!,#REF!,#REF!,#REF!,#REF!,#REF!,#REF!,#REF!,#REF!,#REF!,#REF!,#REF!,AD20,AD48)</f>
        <v>#REF!</v>
      </c>
      <c r="AE160" s="6" t="e">
        <f>SUM(AE76,#REF!,#REF!,#REF!,#REF!,#REF!,#REF!,#REF!,#REF!,#REF!,#REF!,#REF!,#REF!,AE20,AE48)</f>
        <v>#REF!</v>
      </c>
      <c r="AF160" s="6" t="e">
        <f>SUM(AF76,#REF!,#REF!,#REF!,#REF!,#REF!,#REF!,#REF!,#REF!,#REF!,#REF!,#REF!,#REF!,AF20,AF48)</f>
        <v>#REF!</v>
      </c>
      <c r="AG160" s="6" t="e">
        <f>SUM(AG76,#REF!,#REF!,#REF!,#REF!,#REF!,#REF!,#REF!,#REF!,#REF!,#REF!,#REF!,#REF!,AG20,AG48)</f>
        <v>#REF!</v>
      </c>
      <c r="AH160" s="6" t="e">
        <f>SUM(AH76,#REF!,#REF!,#REF!,#REF!,#REF!,#REF!,#REF!,#REF!,#REF!,#REF!,#REF!,#REF!,AH20,AH48)</f>
        <v>#REF!</v>
      </c>
      <c r="AI160" s="6" t="e">
        <f>SUM(AI76,#REF!,#REF!,#REF!,#REF!,#REF!,#REF!,#REF!,#REF!,#REF!,#REF!,#REF!,#REF!,AI20,AI48)</f>
        <v>#REF!</v>
      </c>
      <c r="AJ160" s="6" t="e">
        <f>SUM(AJ76,#REF!,#REF!,#REF!,#REF!,#REF!,#REF!,#REF!,#REF!,#REF!,#REF!,#REF!,#REF!,AJ20,AJ48)</f>
        <v>#REF!</v>
      </c>
      <c r="AK160" s="6" t="e">
        <f>SUM(AK76,#REF!,#REF!,#REF!,#REF!,#REF!,#REF!,#REF!,#REF!,#REF!,#REF!,#REF!,#REF!,AK20,AK48)</f>
        <v>#REF!</v>
      </c>
      <c r="AL160" s="6" t="e">
        <f>SUM(AL76,#REF!,#REF!,#REF!,#REF!,#REF!,#REF!,#REF!,#REF!,#REF!,#REF!,#REF!,#REF!,AL20,AL48,AL104,AL132)</f>
        <v>#REF!</v>
      </c>
      <c r="AM160" s="6" t="e">
        <f>SUM(AM76,#REF!,#REF!,#REF!,#REF!,#REF!,#REF!,#REF!,#REF!,#REF!,#REF!,#REF!,#REF!,AM20,AM48,AM104,AM132)</f>
        <v>#REF!</v>
      </c>
      <c r="AN160" s="6" t="e">
        <f>SUM(AN76,#REF!,#REF!,#REF!,#REF!,#REF!,#REF!,#REF!,#REF!,#REF!,#REF!,#REF!,#REF!,AN20,AN48,AN104,AN132)</f>
        <v>#REF!</v>
      </c>
      <c r="AO160" s="6" t="e">
        <f>SUM(AO76,#REF!,#REF!,#REF!,#REF!,#REF!,#REF!,#REF!,#REF!,#REF!,#REF!,#REF!,#REF!,AO20,AO48,AO104,AO132)</f>
        <v>#REF!</v>
      </c>
      <c r="AP160" s="6" t="e">
        <f>SUM(AP76,#REF!,#REF!,#REF!,#REF!,#REF!,#REF!,#REF!,#REF!,#REF!,#REF!,#REF!,#REF!,AP20,AP48,AP104,AP132)</f>
        <v>#REF!</v>
      </c>
      <c r="AQ160" s="6" t="e">
        <f>SUM(AQ76,#REF!,#REF!,#REF!,#REF!,#REF!,#REF!,#REF!,#REF!,#REF!,#REF!,#REF!,#REF!,AQ20,AQ48,AQ104,AQ132)</f>
        <v>#REF!</v>
      </c>
      <c r="AR160" s="6" t="e">
        <f>SUM(AR76,#REF!,#REF!,#REF!,#REF!,#REF!,#REF!,#REF!,#REF!,#REF!,#REF!,#REF!,#REF!,AR20,AR48,AR104,AR132)</f>
        <v>#REF!</v>
      </c>
      <c r="AS160" s="6" t="e">
        <f>SUM(AS76,#REF!,#REF!,#REF!,#REF!,#REF!,#REF!,#REF!,#REF!,#REF!,#REF!,#REF!,#REF!,AS20,AS48,AS104,AS132)</f>
        <v>#REF!</v>
      </c>
      <c r="AT160" s="6" t="e">
        <f>SUM(AT76,#REF!,#REF!,#REF!,#REF!,#REF!,#REF!,#REF!,#REF!,#REF!,#REF!,#REF!,#REF!,AT20,AT48,AT104,AT132)</f>
        <v>#REF!</v>
      </c>
      <c r="AU160" s="6" t="e">
        <f>SUM(AU76,#REF!,#REF!,#REF!,#REF!,#REF!,#REF!,#REF!,#REF!,#REF!,#REF!,#REF!,#REF!,AU20,AU48,AU104,AU132)</f>
        <v>#REF!</v>
      </c>
      <c r="AV160" s="6" t="e">
        <f>SUM(AV76,#REF!,#REF!,#REF!,#REF!,#REF!,#REF!,#REF!,#REF!,#REF!,#REF!,#REF!,#REF!,AV20,AV48,AV104,AV132)</f>
        <v>#REF!</v>
      </c>
      <c r="AW160" s="6" t="e">
        <f>SUM(AW76,#REF!,#REF!,#REF!,#REF!,#REF!,#REF!,#REF!,#REF!,#REF!,#REF!,#REF!,#REF!,AW20,AW48,AW104,AW132)</f>
        <v>#REF!</v>
      </c>
      <c r="AX160" s="6" t="e">
        <f>SUM(AX76,#REF!,#REF!,#REF!,#REF!,#REF!,#REF!,#REF!,#REF!,#REF!,#REF!,#REF!,#REF!,AX20,AX48,AX104,AX132)</f>
        <v>#REF!</v>
      </c>
      <c r="AY160" s="6" t="e">
        <f>SUM(AY76,#REF!,#REF!,#REF!,#REF!,#REF!,#REF!,#REF!,#REF!,#REF!,#REF!,#REF!,#REF!,AY20,AY48,AY104,AY132)</f>
        <v>#REF!</v>
      </c>
      <c r="AZ160" s="6" t="e">
        <f>SUM(AZ76,#REF!,#REF!,#REF!,#REF!,#REF!,#REF!,#REF!,#REF!,#REF!,#REF!,#REF!,#REF!,AZ20,AZ48,AZ104,AZ132)</f>
        <v>#REF!</v>
      </c>
      <c r="BA160" s="6" t="e">
        <f>SUM(BA76,#REF!,#REF!,#REF!,#REF!,#REF!,#REF!,#REF!,#REF!,#REF!,#REF!,#REF!,#REF!,BA20,BA48,BA104,BA132)</f>
        <v>#REF!</v>
      </c>
      <c r="BB160" s="6" t="e">
        <f>SUM(BB76,#REF!,#REF!,#REF!,#REF!,#REF!,#REF!,#REF!,#REF!,#REF!,#REF!,#REF!,#REF!,BB20,BB48,BB104,BB132)</f>
        <v>#REF!</v>
      </c>
      <c r="BC160" s="6" t="e">
        <f>SUM(BC76,#REF!,#REF!,#REF!,#REF!,#REF!,#REF!,#REF!,#REF!,#REF!,#REF!,#REF!,#REF!,BC20,BC48,BC104,BC132)</f>
        <v>#REF!</v>
      </c>
      <c r="BD160" s="6" t="e">
        <f>SUM(BD76,#REF!,#REF!,#REF!,#REF!,#REF!,#REF!,#REF!,#REF!,#REF!,#REF!,#REF!,#REF!,BD20,BD48,BD104,BD132)</f>
        <v>#REF!</v>
      </c>
      <c r="BE160" s="6" t="e">
        <f>SUM(BE76,#REF!,#REF!,#REF!,#REF!,#REF!,#REF!,#REF!,#REF!,#REF!,#REF!,#REF!,#REF!,BE20,BE48,BE104,BE132)</f>
        <v>#REF!</v>
      </c>
      <c r="BF160" s="6" t="e">
        <f>SUM(BF76,#REF!,#REF!,#REF!,#REF!,#REF!,#REF!,#REF!,#REF!,#REF!,#REF!,#REF!,#REF!,BF20,BF48,BF104,BF132)</f>
        <v>#REF!</v>
      </c>
      <c r="BG160" s="6" t="e">
        <f>SUM(BG76,#REF!,#REF!,#REF!,#REF!,#REF!,#REF!,#REF!,#REF!,#REF!,#REF!,#REF!,#REF!,BG20,BG48,BG104,BG132)</f>
        <v>#REF!</v>
      </c>
      <c r="BH160" s="6" t="e">
        <f>SUM(BH76,#REF!,#REF!,#REF!,#REF!,#REF!,#REF!,#REF!,#REF!,#REF!,#REF!,#REF!,#REF!,BH20,BH48,BH104,BH132)</f>
        <v>#REF!</v>
      </c>
      <c r="BI160" s="6" t="e">
        <f>SUM(BI76,#REF!,#REF!,#REF!,#REF!,#REF!,#REF!,#REF!,#REF!,#REF!,#REF!,#REF!,#REF!,BI20,BI48,BI104,BI132)</f>
        <v>#REF!</v>
      </c>
      <c r="BJ160" s="6" t="e">
        <f>SUM(BJ76,#REF!,#REF!,#REF!,#REF!,#REF!,#REF!,#REF!,#REF!,#REF!,#REF!,#REF!,#REF!,BJ20,BJ48,BJ104,BJ132)</f>
        <v>#REF!</v>
      </c>
      <c r="BK160" s="6" t="e">
        <f>SUM(BK76,#REF!,#REF!,#REF!,#REF!,#REF!,#REF!,#REF!,#REF!,#REF!,#REF!,#REF!,#REF!,BK20,BK48,BK104,BK132)</f>
        <v>#REF!</v>
      </c>
      <c r="BL160" s="6" t="e">
        <f>SUM(BL76,#REF!,#REF!,#REF!,#REF!,#REF!,#REF!,#REF!,#REF!,#REF!,#REF!,#REF!,#REF!,BL20,BL48,BL104,BL132)</f>
        <v>#REF!</v>
      </c>
      <c r="BM160" s="6" t="e">
        <f>SUM(BM76,#REF!,#REF!,#REF!,#REF!,#REF!,#REF!,#REF!,#REF!,#REF!,#REF!,#REF!,#REF!,BM20,BM48,BM104,BM132)</f>
        <v>#REF!</v>
      </c>
      <c r="BN160" s="6" t="e">
        <f>SUM(BN76,#REF!,#REF!,#REF!,#REF!,#REF!,#REF!,#REF!,#REF!,#REF!,#REF!,#REF!,#REF!,BN20,BN48,BN104,BN132)</f>
        <v>#REF!</v>
      </c>
      <c r="BO160" s="6" t="e">
        <f>SUM(BO76,#REF!,#REF!,#REF!,#REF!,#REF!,#REF!,#REF!,#REF!,#REF!,#REF!,#REF!,#REF!,BO20,BO48,BO104,BO132)</f>
        <v>#REF!</v>
      </c>
      <c r="BP160" s="6" t="e">
        <f>SUM(BP76,#REF!,#REF!,#REF!,#REF!,#REF!,#REF!,#REF!,#REF!,#REF!,#REF!,#REF!,#REF!,BP20,BP48,BP104,BP132)</f>
        <v>#REF!</v>
      </c>
      <c r="BQ160" s="6" t="e">
        <f>SUM(BQ76,#REF!,#REF!,#REF!,#REF!,#REF!,#REF!,#REF!,#REF!,#REF!,#REF!,#REF!,#REF!,BQ20,BQ48,BQ104,BQ132)</f>
        <v>#REF!</v>
      </c>
      <c r="BR160" s="6" t="e">
        <f>SUM(BR76,#REF!,#REF!,#REF!,#REF!,#REF!,#REF!,#REF!,#REF!,#REF!,#REF!,#REF!,#REF!,BR20,BR48,BR104,BR132)</f>
        <v>#REF!</v>
      </c>
      <c r="BS160" s="6" t="e">
        <f>SUM(BS76,#REF!,#REF!,#REF!,#REF!,#REF!,#REF!,#REF!,#REF!,#REF!,#REF!,#REF!,#REF!,BS20,BS48,BS104,BS132)</f>
        <v>#REF!</v>
      </c>
      <c r="BT160" s="6" t="e">
        <f>SUM(BT76,#REF!,#REF!,#REF!,#REF!,#REF!,#REF!,#REF!,#REF!,#REF!,#REF!,#REF!,#REF!,BT20,BT48,BT104,BT132)</f>
        <v>#REF!</v>
      </c>
      <c r="BU160" s="6" t="e">
        <f>SUM(BU76,#REF!,#REF!,#REF!,#REF!,#REF!,#REF!,#REF!,#REF!,#REF!,#REF!,#REF!,#REF!,BU20,BU48,BU104,BU132)</f>
        <v>#REF!</v>
      </c>
      <c r="BV160" s="6">
        <v>776706</v>
      </c>
      <c r="BW160" s="6">
        <v>984812</v>
      </c>
      <c r="BX160" s="6">
        <v>1019117</v>
      </c>
      <c r="BY160" s="6">
        <v>975490</v>
      </c>
      <c r="BZ160" s="6">
        <v>800751</v>
      </c>
      <c r="CA160" s="6">
        <v>665269</v>
      </c>
      <c r="CB160" s="6">
        <v>418290</v>
      </c>
      <c r="CC160" s="6">
        <v>214022</v>
      </c>
      <c r="CD160" s="6">
        <v>227847</v>
      </c>
      <c r="CE160" s="6">
        <v>667512</v>
      </c>
      <c r="CF160" s="6">
        <v>928136</v>
      </c>
      <c r="CG160" s="6">
        <v>1111654</v>
      </c>
      <c r="CH160" s="6">
        <v>760803</v>
      </c>
      <c r="CI160" s="6">
        <v>1648577</v>
      </c>
      <c r="CJ160" s="6">
        <v>1674398</v>
      </c>
      <c r="CK160" s="6">
        <v>1791997</v>
      </c>
      <c r="CL160" s="6">
        <v>2095665</v>
      </c>
      <c r="CM160" s="6">
        <v>2060771</v>
      </c>
      <c r="CN160" s="6">
        <v>2597241</v>
      </c>
      <c r="CO160" s="6">
        <v>829629</v>
      </c>
      <c r="CP160" s="6">
        <v>1736921</v>
      </c>
      <c r="CQ160" s="6">
        <v>1706154</v>
      </c>
      <c r="CR160" s="6">
        <v>1868388</v>
      </c>
      <c r="CS160" s="6">
        <v>2098920</v>
      </c>
      <c r="CT160" s="6">
        <v>2221029</v>
      </c>
      <c r="CU160" s="6">
        <v>1667570</v>
      </c>
      <c r="CV160" s="6">
        <v>1878029</v>
      </c>
      <c r="CW160" s="6">
        <v>1569585</v>
      </c>
      <c r="CX160" s="6">
        <v>2009119</v>
      </c>
      <c r="CY160" s="6">
        <v>1981530</v>
      </c>
      <c r="CZ160" s="6">
        <v>1964914</v>
      </c>
      <c r="DA160" s="6">
        <f>SUM(DB160:EF160)</f>
        <v>1639008</v>
      </c>
      <c r="DB160" s="6">
        <f t="shared" ref="DB160:EF160" si="66">DB159-DB161</f>
        <v>141543</v>
      </c>
      <c r="DC160" s="6">
        <f t="shared" si="66"/>
        <v>67866</v>
      </c>
      <c r="DD160" s="6">
        <f t="shared" si="66"/>
        <v>0</v>
      </c>
      <c r="DE160" s="6">
        <f t="shared" si="66"/>
        <v>102705</v>
      </c>
      <c r="DF160" s="6">
        <f t="shared" si="66"/>
        <v>74128</v>
      </c>
      <c r="DG160" s="6">
        <f t="shared" si="66"/>
        <v>65896</v>
      </c>
      <c r="DH160" s="6">
        <f t="shared" si="66"/>
        <v>73805</v>
      </c>
      <c r="DI160" s="6">
        <f t="shared" si="66"/>
        <v>70037</v>
      </c>
      <c r="DJ160" s="6">
        <f t="shared" si="66"/>
        <v>66097</v>
      </c>
      <c r="DK160" s="6">
        <f t="shared" si="66"/>
        <v>0</v>
      </c>
      <c r="DL160" s="6">
        <f t="shared" si="66"/>
        <v>130009</v>
      </c>
      <c r="DM160" s="6">
        <f t="shared" si="66"/>
        <v>67716</v>
      </c>
      <c r="DN160" s="6">
        <f t="shared" si="66"/>
        <v>78246</v>
      </c>
      <c r="DO160" s="6">
        <f t="shared" si="66"/>
        <v>77316</v>
      </c>
      <c r="DP160" s="6">
        <f t="shared" si="66"/>
        <v>64915</v>
      </c>
      <c r="DQ160" s="6">
        <f t="shared" si="66"/>
        <v>56689</v>
      </c>
      <c r="DR160" s="6">
        <f t="shared" si="66"/>
        <v>0</v>
      </c>
      <c r="DS160" s="6">
        <f t="shared" si="66"/>
        <v>132897</v>
      </c>
      <c r="DT160" s="6">
        <f t="shared" si="66"/>
        <v>71065</v>
      </c>
      <c r="DU160" s="6">
        <f t="shared" si="66"/>
        <v>69104</v>
      </c>
      <c r="DV160" s="6">
        <f t="shared" si="66"/>
        <v>76560</v>
      </c>
      <c r="DW160" s="6">
        <f t="shared" si="66"/>
        <v>72114</v>
      </c>
      <c r="DX160" s="6">
        <f t="shared" si="66"/>
        <v>80300</v>
      </c>
      <c r="DY160" s="6">
        <f t="shared" si="66"/>
        <v>0</v>
      </c>
      <c r="DZ160" s="6">
        <f t="shared" si="66"/>
        <v>0</v>
      </c>
      <c r="EA160" s="6">
        <f t="shared" si="66"/>
        <v>0</v>
      </c>
      <c r="EB160" s="6">
        <f t="shared" si="66"/>
        <v>0</v>
      </c>
      <c r="EC160" s="6">
        <f t="shared" si="66"/>
        <v>0</v>
      </c>
      <c r="ED160" s="6">
        <f t="shared" si="66"/>
        <v>0</v>
      </c>
      <c r="EE160" s="6">
        <f t="shared" si="66"/>
        <v>0</v>
      </c>
      <c r="EF160" s="6">
        <f t="shared" si="66"/>
        <v>0</v>
      </c>
    </row>
    <row r="161" spans="1:148" s="8" customFormat="1" ht="17.25" customHeight="1">
      <c r="A161" s="5" t="s">
        <v>3</v>
      </c>
      <c r="B161" s="6" t="e">
        <f t="shared" ref="B161:G161" si="67">SUM(B164:B167)</f>
        <v>#REF!</v>
      </c>
      <c r="C161" s="6" t="e">
        <f t="shared" si="67"/>
        <v>#REF!</v>
      </c>
      <c r="D161" s="6" t="e">
        <f t="shared" si="67"/>
        <v>#REF!</v>
      </c>
      <c r="E161" s="6" t="e">
        <f t="shared" si="67"/>
        <v>#REF!</v>
      </c>
      <c r="F161" s="6" t="e">
        <f t="shared" si="67"/>
        <v>#REF!</v>
      </c>
      <c r="G161" s="6" t="e">
        <f t="shared" si="67"/>
        <v>#REF!</v>
      </c>
      <c r="H161" s="6" t="e">
        <f>SUM(#REF!,#REF!,#REF!,#REF!,#REF!,#REF!,#REF!,#REF!)</f>
        <v>#REF!</v>
      </c>
      <c r="I161" s="6" t="e">
        <f>SUM(#REF!,#REF!,#REF!,#REF!,#REF!,#REF!,#REF!,#REF!)</f>
        <v>#REF!</v>
      </c>
      <c r="J161" s="6" t="e">
        <f>SUM(#REF!,#REF!,#REF!,#REF!,#REF!,#REF!,#REF!,#REF!)</f>
        <v>#REF!</v>
      </c>
      <c r="K161" s="6" t="e">
        <f>SUM(#REF!,#REF!,#REF!,#REF!,#REF!,#REF!,#REF!,#REF!)</f>
        <v>#REF!</v>
      </c>
      <c r="L161" s="6" t="e">
        <f>SUM(#REF!,#REF!,#REF!,#REF!,#REF!,#REF!,#REF!,#REF!)</f>
        <v>#REF!</v>
      </c>
      <c r="M161" s="6" t="e">
        <f>SUM(#REF!,#REF!,#REF!,#REF!,#REF!,#REF!,#REF!,#REF!)</f>
        <v>#REF!</v>
      </c>
      <c r="N161" s="6" t="e">
        <f t="shared" ref="N161:S161" si="68">SUM(N164:N167)</f>
        <v>#REF!</v>
      </c>
      <c r="O161" s="6" t="e">
        <f t="shared" si="68"/>
        <v>#REF!</v>
      </c>
      <c r="P161" s="6" t="e">
        <f t="shared" si="68"/>
        <v>#REF!</v>
      </c>
      <c r="Q161" s="6" t="e">
        <f t="shared" si="68"/>
        <v>#REF!</v>
      </c>
      <c r="R161" s="6" t="e">
        <f t="shared" si="68"/>
        <v>#REF!</v>
      </c>
      <c r="S161" s="6" t="e">
        <f t="shared" si="68"/>
        <v>#REF!</v>
      </c>
      <c r="T161" s="6" t="e">
        <f>SUM(T77,#REF!,#REF!,#REF!,#REF!,#REF!,#REF!,#REF!,#REF!,#REF!,#REF!,#REF!,#REF!)</f>
        <v>#REF!</v>
      </c>
      <c r="U161" s="6" t="e">
        <f>SUM(U77,#REF!,#REF!,#REF!,#REF!,#REF!,#REF!,#REF!,#REF!,#REF!,#REF!,#REF!,#REF!)</f>
        <v>#REF!</v>
      </c>
      <c r="V161" s="6" t="e">
        <f>SUM(V77,#REF!,#REF!,#REF!,#REF!,#REF!,#REF!,#REF!,#REF!,#REF!,#REF!,#REF!,#REF!)</f>
        <v>#REF!</v>
      </c>
      <c r="W161" s="6" t="e">
        <f>SUM(W77,#REF!,#REF!,#REF!,#REF!,#REF!,#REF!,#REF!,#REF!,#REF!,#REF!,#REF!,#REF!)</f>
        <v>#REF!</v>
      </c>
      <c r="X161" s="6" t="e">
        <f>SUM(X77,#REF!,#REF!,#REF!,#REF!,#REF!,#REF!,#REF!,#REF!,#REF!,#REF!,#REF!,#REF!)</f>
        <v>#REF!</v>
      </c>
      <c r="Y161" s="6" t="e">
        <f>SUM(Y77,#REF!,#REF!,#REF!,#REF!,#REF!,#REF!,#REF!,#REF!,#REF!,#REF!,#REF!,#REF!)</f>
        <v>#REF!</v>
      </c>
      <c r="Z161" s="6" t="e">
        <f>SUM(Z77,#REF!,#REF!,#REF!,#REF!,#REF!,#REF!,#REF!,#REF!,#REF!,#REF!,#REF!,#REF!,Z21,Z49)</f>
        <v>#REF!</v>
      </c>
      <c r="AA161" s="6" t="e">
        <f>SUM(AA77,#REF!,#REF!,#REF!,#REF!,#REF!,#REF!,#REF!,#REF!,#REF!,#REF!,#REF!,#REF!,AA21,AA49)</f>
        <v>#REF!</v>
      </c>
      <c r="AB161" s="6" t="e">
        <f>SUM(AB77,#REF!,#REF!,#REF!,#REF!,#REF!,#REF!,#REF!,#REF!,#REF!,#REF!,#REF!,#REF!,AB21,AB49)</f>
        <v>#REF!</v>
      </c>
      <c r="AC161" s="6" t="e">
        <f>SUM(AC77,#REF!,#REF!,#REF!,#REF!,#REF!,#REF!,#REF!,#REF!,#REF!,#REF!,#REF!,#REF!,AC21,AC49)</f>
        <v>#REF!</v>
      </c>
      <c r="AD161" s="6" t="e">
        <f>SUM(AD77,#REF!,#REF!,#REF!,#REF!,#REF!,#REF!,#REF!,#REF!,#REF!,#REF!,#REF!,#REF!,AD21,AD49)</f>
        <v>#REF!</v>
      </c>
      <c r="AE161" s="6" t="e">
        <f>SUM(AE77,#REF!,#REF!,#REF!,#REF!,#REF!,#REF!,#REF!,#REF!,#REF!,#REF!,#REF!,#REF!,AE21,AE49)</f>
        <v>#REF!</v>
      </c>
      <c r="AF161" s="6" t="e">
        <f>SUM(AF77,#REF!,#REF!,#REF!,#REF!,#REF!,#REF!,#REF!,#REF!,#REF!,#REF!,#REF!,#REF!,AF21,AF49)</f>
        <v>#REF!</v>
      </c>
      <c r="AG161" s="6" t="e">
        <f>SUM(AG77,#REF!,#REF!,#REF!,#REF!,#REF!,#REF!,#REF!,#REF!,#REF!,#REF!,#REF!,#REF!,AG21,AG49)</f>
        <v>#REF!</v>
      </c>
      <c r="AH161" s="6" t="e">
        <f>SUM(AH77,#REF!,#REF!,#REF!,#REF!,#REF!,#REF!,#REF!,#REF!,#REF!,#REF!,#REF!,#REF!,AH21,AH49)</f>
        <v>#REF!</v>
      </c>
      <c r="AI161" s="6" t="e">
        <f>SUM(AI77,#REF!,#REF!,#REF!,#REF!,#REF!,#REF!,#REF!,#REF!,#REF!,#REF!,#REF!,#REF!,AI21,AI49)</f>
        <v>#REF!</v>
      </c>
      <c r="AJ161" s="6" t="e">
        <f>SUM(AJ77,#REF!,#REF!,#REF!,#REF!,#REF!,#REF!,#REF!,#REF!,#REF!,#REF!,#REF!,#REF!,AJ21,AJ49)</f>
        <v>#REF!</v>
      </c>
      <c r="AK161" s="6" t="e">
        <f>SUM(AK77,#REF!,#REF!,#REF!,#REF!,#REF!,#REF!,#REF!,#REF!,#REF!,#REF!,#REF!,#REF!,AK21,AK49)</f>
        <v>#REF!</v>
      </c>
      <c r="AL161" s="6" t="e">
        <f>SUM(AL77,#REF!,#REF!,#REF!,#REF!,#REF!,#REF!,#REF!,#REF!,#REF!,#REF!,#REF!,#REF!,AL21,AL49,AL105,AL133)</f>
        <v>#REF!</v>
      </c>
      <c r="AM161" s="6" t="e">
        <f>SUM(AM77,#REF!,#REF!,#REF!,#REF!,#REF!,#REF!,#REF!,#REF!,#REF!,#REF!,#REF!,#REF!,AM21,AM49,AM105,AM133)</f>
        <v>#REF!</v>
      </c>
      <c r="AN161" s="6" t="e">
        <f>SUM(AN77,#REF!,#REF!,#REF!,#REF!,#REF!,#REF!,#REF!,#REF!,#REF!,#REF!,#REF!,#REF!,AN21,AN49,AN105,AN133)</f>
        <v>#REF!</v>
      </c>
      <c r="AO161" s="6" t="e">
        <f>SUM(AO77,#REF!,#REF!,#REF!,#REF!,#REF!,#REF!,#REF!,#REF!,#REF!,#REF!,#REF!,#REF!,AO21,AO49,AO105,AO133)</f>
        <v>#REF!</v>
      </c>
      <c r="AP161" s="6" t="e">
        <f>SUM(AP77,#REF!,#REF!,#REF!,#REF!,#REF!,#REF!,#REF!,#REF!,#REF!,#REF!,#REF!,#REF!,AP21,AP49,AP105,AP133)</f>
        <v>#REF!</v>
      </c>
      <c r="AQ161" s="6" t="e">
        <f>SUM(AQ77,#REF!,#REF!,#REF!,#REF!,#REF!,#REF!,#REF!,#REF!,#REF!,#REF!,#REF!,#REF!,AQ21,AQ49,AQ105,AQ133)</f>
        <v>#REF!</v>
      </c>
      <c r="AR161" s="6" t="e">
        <f>SUM(AR77,#REF!,#REF!,#REF!,#REF!,#REF!,#REF!,#REF!,#REF!,#REF!,#REF!,#REF!,#REF!,AR21,AR49,AR105,AR133)</f>
        <v>#REF!</v>
      </c>
      <c r="AS161" s="6" t="e">
        <f>SUM(AS77,#REF!,#REF!,#REF!,#REF!,#REF!,#REF!,#REF!,#REF!,#REF!,#REF!,#REF!,#REF!,AS21,AS49,AS105,AS133)</f>
        <v>#REF!</v>
      </c>
      <c r="AT161" s="6" t="e">
        <f>SUM(AT77,#REF!,#REF!,#REF!,#REF!,#REF!,#REF!,#REF!,#REF!,#REF!,#REF!,#REF!,#REF!,AT21,AT49,AT105,AT133)</f>
        <v>#REF!</v>
      </c>
      <c r="AU161" s="6" t="e">
        <f>SUM(AU77,#REF!,#REF!,#REF!,#REF!,#REF!,#REF!,#REF!,#REF!,#REF!,#REF!,#REF!,#REF!,AU21,AU49,AU105,AU133)</f>
        <v>#REF!</v>
      </c>
      <c r="AV161" s="6" t="e">
        <f>SUM(AV77,#REF!,#REF!,#REF!,#REF!,#REF!,#REF!,#REF!,#REF!,#REF!,#REF!,#REF!,#REF!,AV21,AV49,AV105,AV133)</f>
        <v>#REF!</v>
      </c>
      <c r="AW161" s="6" t="e">
        <f>SUM(AW77,#REF!,#REF!,#REF!,#REF!,#REF!,#REF!,#REF!,#REF!,#REF!,#REF!,#REF!,#REF!,AW21,AW49,AW105,AW133)</f>
        <v>#REF!</v>
      </c>
      <c r="AX161" s="6" t="e">
        <f>SUM(AX77,#REF!,#REF!,#REF!,#REF!,#REF!,#REF!,#REF!,#REF!,#REF!,#REF!,#REF!,#REF!,AX21,AX49,AX105,AX133)</f>
        <v>#REF!</v>
      </c>
      <c r="AY161" s="6" t="e">
        <f>SUM(AY77,#REF!,#REF!,#REF!,#REF!,#REF!,#REF!,#REF!,#REF!,#REF!,#REF!,#REF!,#REF!,AY21,AY49,AY105,AY133)</f>
        <v>#REF!</v>
      </c>
      <c r="AZ161" s="6" t="e">
        <f>SUM(AZ77,#REF!,#REF!,#REF!,#REF!,#REF!,#REF!,#REF!,#REF!,#REF!,#REF!,#REF!,#REF!,AZ21,AZ49,AZ105,AZ133)</f>
        <v>#REF!</v>
      </c>
      <c r="BA161" s="6" t="e">
        <f>SUM(BA77,#REF!,#REF!,#REF!,#REF!,#REF!,#REF!,#REF!,#REF!,#REF!,#REF!,#REF!,#REF!,BA21,BA49,BA105,BA133)</f>
        <v>#REF!</v>
      </c>
      <c r="BB161" s="6" t="e">
        <f>SUM(BB77,#REF!,#REF!,#REF!,#REF!,#REF!,#REF!,#REF!,#REF!,#REF!,#REF!,#REF!,#REF!,BB21,BB49,BB105,BB133)</f>
        <v>#REF!</v>
      </c>
      <c r="BC161" s="6" t="e">
        <f>SUM(BC77,#REF!,#REF!,#REF!,#REF!,#REF!,#REF!,#REF!,#REF!,#REF!,#REF!,#REF!,#REF!,BC21,BC49,BC105,BC133)</f>
        <v>#REF!</v>
      </c>
      <c r="BD161" s="6" t="e">
        <f>SUM(BD77,#REF!,#REF!,#REF!,#REF!,#REF!,#REF!,#REF!,#REF!,#REF!,#REF!,#REF!,#REF!,BD21,BD49,BD105,BD133)</f>
        <v>#REF!</v>
      </c>
      <c r="BE161" s="6" t="e">
        <f>SUM(BE77,#REF!,#REF!,#REF!,#REF!,#REF!,#REF!,#REF!,#REF!,#REF!,#REF!,#REF!,#REF!,BE21,BE49,BE105,BE133)</f>
        <v>#REF!</v>
      </c>
      <c r="BF161" s="6" t="e">
        <f>SUM(BF77,#REF!,#REF!,#REF!,#REF!,#REF!,#REF!,#REF!,#REF!,#REF!,#REF!,#REF!,#REF!,BF21,BF49,BF105,BF133)</f>
        <v>#REF!</v>
      </c>
      <c r="BG161" s="6" t="e">
        <f>SUM(BG77,#REF!,#REF!,#REF!,#REF!,#REF!,#REF!,#REF!,#REF!,#REF!,#REF!,#REF!,#REF!,BG21,BG49,BG105,BG133)</f>
        <v>#REF!</v>
      </c>
      <c r="BH161" s="6" t="e">
        <f>SUM(BH77,#REF!,#REF!,#REF!,#REF!,#REF!,#REF!,#REF!,#REF!,#REF!,#REF!,#REF!,#REF!,BH21,BH49,BH105,BH133)</f>
        <v>#REF!</v>
      </c>
      <c r="BI161" s="6" t="e">
        <f>SUM(BI77,#REF!,#REF!,#REF!,#REF!,#REF!,#REF!,#REF!,#REF!,#REF!,#REF!,#REF!,#REF!,BI21,BI49,BI105,BI133)</f>
        <v>#REF!</v>
      </c>
      <c r="BJ161" s="6" t="e">
        <f>SUM(BJ77,#REF!,#REF!,#REF!,#REF!,#REF!,#REF!,#REF!,#REF!,#REF!,#REF!,#REF!,#REF!,BJ21,BJ49,BJ105,BJ133)</f>
        <v>#REF!</v>
      </c>
      <c r="BK161" s="6" t="e">
        <f>SUM(BK77,#REF!,#REF!,#REF!,#REF!,#REF!,#REF!,#REF!,#REF!,#REF!,#REF!,#REF!,#REF!,BK21,BK49,BK105,BK133)</f>
        <v>#REF!</v>
      </c>
      <c r="BL161" s="6" t="e">
        <f>SUM(BL77,#REF!,#REF!,#REF!,#REF!,#REF!,#REF!,#REF!,#REF!,#REF!,#REF!,#REF!,#REF!,BL21,BL49,BL105,BL133)</f>
        <v>#REF!</v>
      </c>
      <c r="BM161" s="6" t="e">
        <f>SUM(BM77,#REF!,#REF!,#REF!,#REF!,#REF!,#REF!,#REF!,#REF!,#REF!,#REF!,#REF!,#REF!,BM21,BM49,BM105,BM133)</f>
        <v>#REF!</v>
      </c>
      <c r="BN161" s="6" t="e">
        <f>SUM(BN77,#REF!,#REF!,#REF!,#REF!,#REF!,#REF!,#REF!,#REF!,#REF!,#REF!,#REF!,#REF!,BN21,BN49,BN105,BN133)</f>
        <v>#REF!</v>
      </c>
      <c r="BO161" s="6" t="e">
        <f>SUM(BO77,#REF!,#REF!,#REF!,#REF!,#REF!,#REF!,#REF!,#REF!,#REF!,#REF!,#REF!,#REF!,BO21,BO49,BO105,BO133)</f>
        <v>#REF!</v>
      </c>
      <c r="BP161" s="6" t="e">
        <f>SUM(BP77,#REF!,#REF!,#REF!,#REF!,#REF!,#REF!,#REF!,#REF!,#REF!,#REF!,#REF!,#REF!,BP21,BP49,BP105,BP133)</f>
        <v>#REF!</v>
      </c>
      <c r="BQ161" s="6" t="e">
        <f>SUM(BQ77,#REF!,#REF!,#REF!,#REF!,#REF!,#REF!,#REF!,#REF!,#REF!,#REF!,#REF!,#REF!,BQ21,BQ49,BQ105,BQ133)</f>
        <v>#REF!</v>
      </c>
      <c r="BR161" s="6" t="e">
        <f>SUM(BR77,#REF!,#REF!,#REF!,#REF!,#REF!,#REF!,#REF!,#REF!,#REF!,#REF!,#REF!,#REF!,BR21,BR49,BR105,BR133)</f>
        <v>#REF!</v>
      </c>
      <c r="BS161" s="6" t="e">
        <f>SUM(BS77,#REF!,#REF!,#REF!,#REF!,#REF!,#REF!,#REF!,#REF!,#REF!,#REF!,#REF!,#REF!,BS21,BS49,BS105,BS133)</f>
        <v>#REF!</v>
      </c>
      <c r="BT161" s="6" t="e">
        <f>SUM(BT77,#REF!,#REF!,#REF!,#REF!,#REF!,#REF!,#REF!,#REF!,#REF!,#REF!,#REF!,#REF!,BT21,BT49,BT105,BT133)</f>
        <v>#REF!</v>
      </c>
      <c r="BU161" s="6" t="e">
        <f>SUM(BU77,#REF!,#REF!,#REF!,#REF!,#REF!,#REF!,#REF!,#REF!,#REF!,#REF!,#REF!,#REF!,BU21,BU49,BU105,BU133)</f>
        <v>#REF!</v>
      </c>
      <c r="BV161" s="6">
        <v>211</v>
      </c>
      <c r="BW161" s="6">
        <v>548</v>
      </c>
      <c r="BX161" s="6">
        <v>467</v>
      </c>
      <c r="BY161" s="6">
        <v>831</v>
      </c>
      <c r="BZ161" s="6">
        <v>643</v>
      </c>
      <c r="CA161" s="6">
        <v>667</v>
      </c>
      <c r="CB161" s="6">
        <v>648</v>
      </c>
      <c r="CC161" s="6">
        <v>137</v>
      </c>
      <c r="CD161" s="6">
        <v>178</v>
      </c>
      <c r="CE161" s="6">
        <v>372</v>
      </c>
      <c r="CF161" s="6">
        <v>490</v>
      </c>
      <c r="CG161" s="6">
        <v>610</v>
      </c>
      <c r="CH161" s="6">
        <v>262</v>
      </c>
      <c r="CI161" s="6">
        <v>603</v>
      </c>
      <c r="CJ161" s="6">
        <v>622</v>
      </c>
      <c r="CK161" s="6">
        <v>816</v>
      </c>
      <c r="CL161" s="6">
        <v>661</v>
      </c>
      <c r="CM161" s="6">
        <v>458</v>
      </c>
      <c r="CN161" s="6">
        <v>997</v>
      </c>
      <c r="CO161" s="6">
        <v>705</v>
      </c>
      <c r="CP161" s="6">
        <v>815</v>
      </c>
      <c r="CQ161" s="6">
        <v>589</v>
      </c>
      <c r="CR161" s="6">
        <v>567</v>
      </c>
      <c r="CS161" s="6">
        <v>1044</v>
      </c>
      <c r="CT161" s="6">
        <v>555</v>
      </c>
      <c r="CU161" s="6">
        <v>640</v>
      </c>
      <c r="CV161" s="6">
        <v>1342</v>
      </c>
      <c r="CW161" s="6">
        <v>603</v>
      </c>
      <c r="CX161" s="6">
        <v>1045</v>
      </c>
      <c r="CY161" s="6">
        <v>483</v>
      </c>
      <c r="CZ161" s="6">
        <v>1688</v>
      </c>
      <c r="DA161" s="6">
        <f>SUM(DB161:EF161)</f>
        <v>1888</v>
      </c>
      <c r="DB161" s="6">
        <f t="shared" ref="DB161:EF161" si="69">SUM(DB164:DB167)</f>
        <v>308</v>
      </c>
      <c r="DC161" s="6">
        <f t="shared" si="69"/>
        <v>69</v>
      </c>
      <c r="DD161" s="6">
        <f t="shared" si="69"/>
        <v>0</v>
      </c>
      <c r="DE161" s="6">
        <f t="shared" si="69"/>
        <v>168</v>
      </c>
      <c r="DF161" s="6">
        <f t="shared" si="69"/>
        <v>80</v>
      </c>
      <c r="DG161" s="6">
        <f t="shared" si="69"/>
        <v>54</v>
      </c>
      <c r="DH161" s="6">
        <f t="shared" si="69"/>
        <v>134</v>
      </c>
      <c r="DI161" s="6">
        <f t="shared" si="69"/>
        <v>140</v>
      </c>
      <c r="DJ161" s="6">
        <f t="shared" si="69"/>
        <v>74</v>
      </c>
      <c r="DK161" s="6">
        <f t="shared" si="69"/>
        <v>0</v>
      </c>
      <c r="DL161" s="6">
        <f t="shared" si="69"/>
        <v>115</v>
      </c>
      <c r="DM161" s="6">
        <f t="shared" si="69"/>
        <v>85</v>
      </c>
      <c r="DN161" s="6">
        <f t="shared" si="69"/>
        <v>55</v>
      </c>
      <c r="DO161" s="6">
        <f t="shared" si="69"/>
        <v>140</v>
      </c>
      <c r="DP161" s="6">
        <f t="shared" si="69"/>
        <v>47</v>
      </c>
      <c r="DQ161" s="6">
        <f t="shared" si="69"/>
        <v>30</v>
      </c>
      <c r="DR161" s="6">
        <f t="shared" si="69"/>
        <v>0</v>
      </c>
      <c r="DS161" s="6">
        <f t="shared" si="69"/>
        <v>48</v>
      </c>
      <c r="DT161" s="6">
        <f t="shared" si="69"/>
        <v>87</v>
      </c>
      <c r="DU161" s="6">
        <f t="shared" si="69"/>
        <v>50</v>
      </c>
      <c r="DV161" s="6">
        <f t="shared" si="69"/>
        <v>72</v>
      </c>
      <c r="DW161" s="6">
        <f t="shared" si="69"/>
        <v>49</v>
      </c>
      <c r="DX161" s="6">
        <f t="shared" si="69"/>
        <v>83</v>
      </c>
      <c r="DY161" s="6">
        <f t="shared" si="69"/>
        <v>0</v>
      </c>
      <c r="DZ161" s="6">
        <f t="shared" si="69"/>
        <v>0</v>
      </c>
      <c r="EA161" s="6">
        <f t="shared" si="69"/>
        <v>0</v>
      </c>
      <c r="EB161" s="6">
        <f t="shared" si="69"/>
        <v>0</v>
      </c>
      <c r="EC161" s="6">
        <f t="shared" si="69"/>
        <v>0</v>
      </c>
      <c r="ED161" s="6">
        <f t="shared" si="69"/>
        <v>0</v>
      </c>
      <c r="EE161" s="6">
        <f t="shared" si="69"/>
        <v>0</v>
      </c>
      <c r="EF161" s="6">
        <f t="shared" si="69"/>
        <v>0</v>
      </c>
    </row>
    <row r="162" spans="1:148" s="8" customFormat="1" ht="17.25" customHeight="1">
      <c r="A162" s="5" t="s">
        <v>10</v>
      </c>
      <c r="B162" s="9" t="e">
        <f>B161/B159</f>
        <v>#REF!</v>
      </c>
      <c r="C162" s="9" t="e">
        <f t="shared" ref="C162:T162" si="70">C161/C159</f>
        <v>#REF!</v>
      </c>
      <c r="D162" s="9" t="e">
        <f t="shared" si="70"/>
        <v>#REF!</v>
      </c>
      <c r="E162" s="9" t="e">
        <f t="shared" si="70"/>
        <v>#REF!</v>
      </c>
      <c r="F162" s="9" t="e">
        <f t="shared" si="70"/>
        <v>#REF!</v>
      </c>
      <c r="G162" s="9" t="e">
        <f t="shared" si="70"/>
        <v>#REF!</v>
      </c>
      <c r="H162" s="9" t="e">
        <f t="shared" si="70"/>
        <v>#REF!</v>
      </c>
      <c r="I162" s="9" t="e">
        <f t="shared" si="70"/>
        <v>#REF!</v>
      </c>
      <c r="J162" s="9" t="e">
        <f t="shared" si="70"/>
        <v>#REF!</v>
      </c>
      <c r="K162" s="9" t="e">
        <f t="shared" si="70"/>
        <v>#REF!</v>
      </c>
      <c r="L162" s="9" t="e">
        <f t="shared" si="70"/>
        <v>#REF!</v>
      </c>
      <c r="M162" s="9" t="e">
        <f t="shared" si="70"/>
        <v>#REF!</v>
      </c>
      <c r="N162" s="9" t="e">
        <f t="shared" si="70"/>
        <v>#REF!</v>
      </c>
      <c r="O162" s="9" t="e">
        <f t="shared" si="70"/>
        <v>#REF!</v>
      </c>
      <c r="P162" s="9" t="e">
        <f t="shared" si="70"/>
        <v>#REF!</v>
      </c>
      <c r="Q162" s="9" t="e">
        <f t="shared" si="70"/>
        <v>#REF!</v>
      </c>
      <c r="R162" s="9" t="e">
        <f t="shared" si="70"/>
        <v>#REF!</v>
      </c>
      <c r="S162" s="9" t="e">
        <f t="shared" si="70"/>
        <v>#REF!</v>
      </c>
      <c r="T162" s="9" t="e">
        <f t="shared" si="70"/>
        <v>#REF!</v>
      </c>
      <c r="U162" s="9" t="e">
        <f t="shared" ref="U162:AW162" si="71">U161/U159</f>
        <v>#REF!</v>
      </c>
      <c r="V162" s="9" t="e">
        <f t="shared" si="71"/>
        <v>#REF!</v>
      </c>
      <c r="W162" s="9" t="e">
        <f t="shared" si="71"/>
        <v>#REF!</v>
      </c>
      <c r="X162" s="9" t="e">
        <f t="shared" si="71"/>
        <v>#REF!</v>
      </c>
      <c r="Y162" s="9" t="e">
        <f t="shared" si="71"/>
        <v>#REF!</v>
      </c>
      <c r="Z162" s="9" t="e">
        <f t="shared" si="71"/>
        <v>#REF!</v>
      </c>
      <c r="AA162" s="9" t="e">
        <f t="shared" si="71"/>
        <v>#REF!</v>
      </c>
      <c r="AB162" s="9" t="e">
        <f t="shared" si="71"/>
        <v>#REF!</v>
      </c>
      <c r="AC162" s="9" t="e">
        <f t="shared" si="71"/>
        <v>#REF!</v>
      </c>
      <c r="AD162" s="9" t="e">
        <f t="shared" si="71"/>
        <v>#REF!</v>
      </c>
      <c r="AE162" s="9" t="e">
        <f t="shared" si="71"/>
        <v>#REF!</v>
      </c>
      <c r="AF162" s="9" t="e">
        <f t="shared" si="71"/>
        <v>#REF!</v>
      </c>
      <c r="AG162" s="9" t="e">
        <f t="shared" si="71"/>
        <v>#REF!</v>
      </c>
      <c r="AH162" s="9" t="e">
        <f t="shared" si="71"/>
        <v>#REF!</v>
      </c>
      <c r="AI162" s="9" t="e">
        <f t="shared" si="71"/>
        <v>#REF!</v>
      </c>
      <c r="AJ162" s="9" t="e">
        <f t="shared" si="71"/>
        <v>#REF!</v>
      </c>
      <c r="AK162" s="9" t="e">
        <f t="shared" si="71"/>
        <v>#REF!</v>
      </c>
      <c r="AL162" s="9" t="e">
        <f t="shared" si="71"/>
        <v>#REF!</v>
      </c>
      <c r="AM162" s="9" t="e">
        <f t="shared" si="71"/>
        <v>#REF!</v>
      </c>
      <c r="AN162" s="9" t="e">
        <f t="shared" si="71"/>
        <v>#REF!</v>
      </c>
      <c r="AO162" s="9" t="e">
        <f t="shared" si="71"/>
        <v>#REF!</v>
      </c>
      <c r="AP162" s="9" t="e">
        <f t="shared" si="71"/>
        <v>#REF!</v>
      </c>
      <c r="AQ162" s="9" t="e">
        <f t="shared" si="71"/>
        <v>#REF!</v>
      </c>
      <c r="AR162" s="9" t="e">
        <f t="shared" si="71"/>
        <v>#REF!</v>
      </c>
      <c r="AS162" s="9" t="e">
        <f t="shared" si="71"/>
        <v>#REF!</v>
      </c>
      <c r="AT162" s="9" t="e">
        <f t="shared" si="71"/>
        <v>#REF!</v>
      </c>
      <c r="AU162" s="9" t="e">
        <f t="shared" si="71"/>
        <v>#REF!</v>
      </c>
      <c r="AV162" s="9" t="e">
        <f t="shared" si="71"/>
        <v>#REF!</v>
      </c>
      <c r="AW162" s="9" t="e">
        <f t="shared" si="71"/>
        <v>#REF!</v>
      </c>
      <c r="AX162" s="9" t="e">
        <f t="shared" ref="AX162:DA162" si="72">AX161/AX159</f>
        <v>#REF!</v>
      </c>
      <c r="AY162" s="183" t="e">
        <f t="shared" si="72"/>
        <v>#REF!</v>
      </c>
      <c r="AZ162" s="183" t="e">
        <f t="shared" si="72"/>
        <v>#REF!</v>
      </c>
      <c r="BA162" s="183" t="e">
        <f t="shared" si="72"/>
        <v>#REF!</v>
      </c>
      <c r="BB162" s="9" t="e">
        <f t="shared" si="72"/>
        <v>#REF!</v>
      </c>
      <c r="BC162" s="9" t="e">
        <f t="shared" si="72"/>
        <v>#REF!</v>
      </c>
      <c r="BD162" s="183" t="e">
        <f t="shared" si="72"/>
        <v>#REF!</v>
      </c>
      <c r="BE162" s="9" t="e">
        <f t="shared" si="72"/>
        <v>#REF!</v>
      </c>
      <c r="BF162" s="9" t="e">
        <f t="shared" si="72"/>
        <v>#REF!</v>
      </c>
      <c r="BG162" s="9" t="e">
        <f t="shared" si="72"/>
        <v>#REF!</v>
      </c>
      <c r="BH162" s="183" t="e">
        <f t="shared" si="72"/>
        <v>#REF!</v>
      </c>
      <c r="BI162" s="183" t="e">
        <f t="shared" si="72"/>
        <v>#REF!</v>
      </c>
      <c r="BJ162" s="9" t="e">
        <f t="shared" si="72"/>
        <v>#REF!</v>
      </c>
      <c r="BK162" s="9" t="e">
        <f t="shared" ref="BK162" si="73">BK161/BK159</f>
        <v>#REF!</v>
      </c>
      <c r="BL162" s="9" t="e">
        <f t="shared" ref="BL162:BM162" si="74">BL161/BL159</f>
        <v>#REF!</v>
      </c>
      <c r="BM162" s="9" t="e">
        <f t="shared" si="74"/>
        <v>#REF!</v>
      </c>
      <c r="BN162" s="9" t="e">
        <f t="shared" ref="BN162:BO162" si="75">BN161/BN159</f>
        <v>#REF!</v>
      </c>
      <c r="BO162" s="9" t="e">
        <f t="shared" si="75"/>
        <v>#REF!</v>
      </c>
      <c r="BP162" s="9" t="e">
        <f t="shared" ref="BP162:BQ162" si="76">BP161/BP159</f>
        <v>#REF!</v>
      </c>
      <c r="BQ162" s="9" t="e">
        <f t="shared" si="76"/>
        <v>#REF!</v>
      </c>
      <c r="BR162" s="9" t="e">
        <f t="shared" ref="BR162:BS162" si="77">BR161/BR159</f>
        <v>#REF!</v>
      </c>
      <c r="BS162" s="9" t="e">
        <f t="shared" si="77"/>
        <v>#REF!</v>
      </c>
      <c r="BT162" s="9" t="e">
        <f t="shared" ref="BT162:BU162" si="78">BT161/BT159</f>
        <v>#REF!</v>
      </c>
      <c r="BU162" s="9" t="e">
        <f t="shared" si="78"/>
        <v>#REF!</v>
      </c>
      <c r="BV162" s="9">
        <v>2.7158628270458748E-4</v>
      </c>
      <c r="BW162" s="9">
        <v>5.5614191767475846E-4</v>
      </c>
      <c r="BX162" s="9">
        <v>4.5802994162325028E-4</v>
      </c>
      <c r="BY162" s="9">
        <v>8.5115448710004185E-4</v>
      </c>
      <c r="BZ162" s="9">
        <v>8.023519018110942E-4</v>
      </c>
      <c r="CA162" s="9">
        <v>1.0015977511352442E-3</v>
      </c>
      <c r="CB162" s="9">
        <v>1.546768256878106E-3</v>
      </c>
      <c r="CC162" s="9">
        <v>6.3971161613567487E-4</v>
      </c>
      <c r="CD162" s="9">
        <v>7.8061616050871616E-4</v>
      </c>
      <c r="CE162" s="9">
        <v>5.5698294913487966E-4</v>
      </c>
      <c r="CF162" s="9">
        <v>5.276612974437502E-4</v>
      </c>
      <c r="CG162" s="9">
        <v>5.4843094804830504E-4</v>
      </c>
      <c r="CH162" s="9">
        <v>3.4425443293279812E-4</v>
      </c>
      <c r="CI162" s="9">
        <v>3.6563625559368898E-4</v>
      </c>
      <c r="CJ162" s="9">
        <v>3.7133884968537688E-4</v>
      </c>
      <c r="CK162" s="9">
        <v>4.551506487291201E-4</v>
      </c>
      <c r="CL162" s="9">
        <v>3.1475710846310914E-4</v>
      </c>
      <c r="CM162" s="9">
        <v>2.2154318858694626E-4</v>
      </c>
      <c r="CN162" s="9">
        <v>3.8317415784315609E-4</v>
      </c>
      <c r="CO162" s="9">
        <v>8.4525279652786938E-4</v>
      </c>
      <c r="CP162" s="9">
        <v>4.6900104503791142E-4</v>
      </c>
      <c r="CQ162" s="9">
        <v>3.4510175228490755E-4</v>
      </c>
      <c r="CR162" s="9">
        <v>3.0337809096527203E-4</v>
      </c>
      <c r="CS162" s="9">
        <v>4.971513797379384E-4</v>
      </c>
      <c r="CT162" s="9">
        <v>2.4982174880625713E-4</v>
      </c>
      <c r="CU162" s="9">
        <v>3.8364474496616134E-4</v>
      </c>
      <c r="CV162" s="9">
        <v>7.140686963883129E-4</v>
      </c>
      <c r="CW162" s="9">
        <v>3.8403044730949413E-4</v>
      </c>
      <c r="CX162" s="9">
        <v>5.1985808123118313E-4</v>
      </c>
      <c r="CY162" s="9">
        <v>2.4369164077127649E-4</v>
      </c>
      <c r="CZ162" s="9">
        <v>8.5833330790876855E-4</v>
      </c>
      <c r="DA162" s="9">
        <f t="shared" si="72"/>
        <v>1.1505908966808378E-3</v>
      </c>
      <c r="DB162" s="9">
        <f t="shared" ref="DB162" si="79">DB161/DB159</f>
        <v>2.1712924124609625E-3</v>
      </c>
      <c r="DC162" s="9">
        <f t="shared" ref="DC162:EF162" si="80">DC161/DC159</f>
        <v>1.0156767498344006E-3</v>
      </c>
      <c r="DD162" s="9" t="e">
        <f t="shared" si="80"/>
        <v>#DIV/0!</v>
      </c>
      <c r="DE162" s="9">
        <f t="shared" si="80"/>
        <v>1.6330815665918171E-3</v>
      </c>
      <c r="DF162" s="9">
        <f t="shared" si="80"/>
        <v>1.0780508840017248E-3</v>
      </c>
      <c r="DG162" s="9">
        <f t="shared" si="80"/>
        <v>8.1880212282031846E-4</v>
      </c>
      <c r="DH162" s="9">
        <f t="shared" si="80"/>
        <v>1.8123047376891763E-3</v>
      </c>
      <c r="DI162" s="9">
        <f t="shared" si="80"/>
        <v>1.9949556122376279E-3</v>
      </c>
      <c r="DJ162" s="9">
        <f t="shared" si="80"/>
        <v>1.1183146695682399E-3</v>
      </c>
      <c r="DK162" s="9" t="e">
        <f t="shared" si="80"/>
        <v>#DIV/0!</v>
      </c>
      <c r="DL162" s="9">
        <f t="shared" si="80"/>
        <v>8.8377240170913894E-4</v>
      </c>
      <c r="DM162" s="9">
        <f t="shared" si="80"/>
        <v>1.2536688249435849E-3</v>
      </c>
      <c r="DN162" s="9">
        <f t="shared" si="80"/>
        <v>7.0241759364503644E-4</v>
      </c>
      <c r="DO162" s="9">
        <f t="shared" si="80"/>
        <v>1.8074777938442471E-3</v>
      </c>
      <c r="DP162" s="9">
        <f t="shared" si="80"/>
        <v>7.2349989224469691E-4</v>
      </c>
      <c r="DQ162" s="9">
        <f t="shared" si="80"/>
        <v>5.2892328849239235E-4</v>
      </c>
      <c r="DR162" s="9" t="e">
        <f t="shared" si="80"/>
        <v>#DIV/0!</v>
      </c>
      <c r="DS162" s="9">
        <f t="shared" si="80"/>
        <v>3.610515626762947E-4</v>
      </c>
      <c r="DT162" s="9">
        <f t="shared" si="80"/>
        <v>1.2227344277040701E-3</v>
      </c>
      <c r="DU162" s="9">
        <f t="shared" si="80"/>
        <v>7.2302397547502676E-4</v>
      </c>
      <c r="DV162" s="9">
        <f t="shared" si="80"/>
        <v>9.395552771688068E-4</v>
      </c>
      <c r="DW162" s="9">
        <f t="shared" si="80"/>
        <v>6.7901833349500438E-4</v>
      </c>
      <c r="DX162" s="9">
        <f t="shared" si="80"/>
        <v>1.0325566351094136E-3</v>
      </c>
      <c r="DY162" s="9" t="e">
        <f t="shared" si="80"/>
        <v>#DIV/0!</v>
      </c>
      <c r="DZ162" s="9" t="e">
        <f t="shared" si="80"/>
        <v>#DIV/0!</v>
      </c>
      <c r="EA162" s="9" t="e">
        <f t="shared" si="80"/>
        <v>#DIV/0!</v>
      </c>
      <c r="EB162" s="9" t="e">
        <f t="shared" si="80"/>
        <v>#DIV/0!</v>
      </c>
      <c r="EC162" s="9" t="e">
        <f t="shared" si="80"/>
        <v>#DIV/0!</v>
      </c>
      <c r="ED162" s="9" t="e">
        <f t="shared" si="80"/>
        <v>#DIV/0!</v>
      </c>
      <c r="EE162" s="9" t="e">
        <f t="shared" si="80"/>
        <v>#DIV/0!</v>
      </c>
      <c r="EF162" s="9" t="e">
        <f t="shared" si="80"/>
        <v>#DIV/0!</v>
      </c>
    </row>
    <row r="163" spans="1:148" s="8" customFormat="1" ht="17.25" customHeight="1">
      <c r="A163" s="11" t="s">
        <v>5</v>
      </c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</row>
    <row r="164" spans="1:148" ht="12" customHeight="1">
      <c r="A164" s="12" t="s">
        <v>6</v>
      </c>
      <c r="B164" s="6" t="e">
        <f>SUM(#REF!,#REF!,#REF!,#REF!,#REF!,#REF!)</f>
        <v>#REF!</v>
      </c>
      <c r="C164" s="6" t="e">
        <f>SUM(#REF!,#REF!,#REF!,#REF!,#REF!,#REF!)</f>
        <v>#REF!</v>
      </c>
      <c r="D164" s="6" t="e">
        <f>SUM(#REF!,#REF!,#REF!,#REF!,#REF!,#REF!)</f>
        <v>#REF!</v>
      </c>
      <c r="E164" s="6" t="e">
        <f>SUM(#REF!,#REF!,#REF!,#REF!,#REF!,#REF!)</f>
        <v>#REF!</v>
      </c>
      <c r="F164" s="6" t="e">
        <f>SUM(#REF!,#REF!,#REF!,#REF!,#REF!,#REF!)</f>
        <v>#REF!</v>
      </c>
      <c r="G164" s="6" t="e">
        <f>SUM(#REF!,#REF!,#REF!,#REF!,#REF!,#REF!)</f>
        <v>#REF!</v>
      </c>
      <c r="H164" s="6" t="e">
        <f>SUM(#REF!,#REF!,#REF!,#REF!,#REF!,#REF!,#REF!,#REF!)</f>
        <v>#REF!</v>
      </c>
      <c r="I164" s="6" t="e">
        <f>SUM(#REF!,#REF!,#REF!,#REF!,#REF!,#REF!,#REF!,#REF!)</f>
        <v>#REF!</v>
      </c>
      <c r="J164" s="6" t="e">
        <f>SUM(#REF!,#REF!,#REF!,#REF!,#REF!,#REF!,#REF!,#REF!)</f>
        <v>#REF!</v>
      </c>
      <c r="K164" s="6" t="e">
        <f>SUM(#REF!,#REF!,#REF!,#REF!,#REF!,#REF!,#REF!,#REF!)</f>
        <v>#REF!</v>
      </c>
      <c r="L164" s="6" t="e">
        <f>SUM(#REF!,#REF!,#REF!,#REF!,#REF!,#REF!,#REF!,#REF!)</f>
        <v>#REF!</v>
      </c>
      <c r="M164" s="6" t="e">
        <f>SUM(#REF!,#REF!,#REF!,#REF!,#REF!,#REF!,#REF!,#REF!)</f>
        <v>#REF!</v>
      </c>
      <c r="N164" s="6" t="e">
        <f>SUM(#REF!,#REF!,#REF!,#REF!)</f>
        <v>#REF!</v>
      </c>
      <c r="O164" s="6" t="e">
        <f>SUM(#REF!,#REF!,#REF!,#REF!)</f>
        <v>#REF!</v>
      </c>
      <c r="P164" s="6" t="e">
        <f>SUM(#REF!,#REF!,#REF!,#REF!)</f>
        <v>#REF!</v>
      </c>
      <c r="Q164" s="6" t="e">
        <f>SUM(#REF!,#REF!,#REF!,#REF!)</f>
        <v>#REF!</v>
      </c>
      <c r="R164" s="6" t="e">
        <f>SUM(#REF!,#REF!,#REF!,#REF!)</f>
        <v>#REF!</v>
      </c>
      <c r="S164" s="6" t="e">
        <f>SUM(#REF!,#REF!,#REF!,#REF!)</f>
        <v>#REF!</v>
      </c>
      <c r="T164" s="6" t="e">
        <f>SUM(T80,#REF!,#REF!,#REF!,#REF!,#REF!,#REF!,#REF!,#REF!,#REF!,#REF!,#REF!,#REF!)</f>
        <v>#REF!</v>
      </c>
      <c r="U164" s="6" t="e">
        <f>SUM(U80,#REF!,#REF!,#REF!,#REF!,#REF!,#REF!,#REF!,#REF!,#REF!,#REF!,#REF!,#REF!)</f>
        <v>#REF!</v>
      </c>
      <c r="V164" s="6" t="e">
        <f>SUM(V80,#REF!,#REF!,#REF!,#REF!,#REF!,#REF!,#REF!,#REF!,#REF!,#REF!,#REF!,#REF!)</f>
        <v>#REF!</v>
      </c>
      <c r="W164" s="6" t="e">
        <f>SUM(W80,#REF!,#REF!,#REF!,#REF!,#REF!,#REF!,#REF!,#REF!,#REF!,#REF!,#REF!,#REF!)</f>
        <v>#REF!</v>
      </c>
      <c r="X164" s="6" t="e">
        <f>SUM(X80,#REF!,#REF!,#REF!,#REF!,#REF!,#REF!,#REF!,#REF!,#REF!,#REF!,#REF!,#REF!)</f>
        <v>#REF!</v>
      </c>
      <c r="Y164" s="6" t="e">
        <f>SUM(Y80,#REF!,#REF!,#REF!,#REF!,#REF!,#REF!,#REF!,#REF!,#REF!,#REF!,#REF!,#REF!)</f>
        <v>#REF!</v>
      </c>
      <c r="Z164" s="6" t="e">
        <f>SUM(Z80,#REF!,#REF!,#REF!,#REF!,#REF!,#REF!,#REF!,#REF!,#REF!,#REF!,#REF!,#REF!,Z24,Z52)</f>
        <v>#REF!</v>
      </c>
      <c r="AA164" s="6" t="e">
        <f>SUM(AA80,#REF!,#REF!,#REF!,#REF!,#REF!,#REF!,#REF!,#REF!,#REF!,#REF!,#REF!,#REF!,AA24,AA52)</f>
        <v>#REF!</v>
      </c>
      <c r="AB164" s="6" t="e">
        <f>SUM(AB80,#REF!,#REF!,#REF!,#REF!,#REF!,#REF!,#REF!,#REF!,#REF!,#REF!,#REF!,#REF!,AB24,AB52)</f>
        <v>#REF!</v>
      </c>
      <c r="AC164" s="6" t="e">
        <f>SUM(AC80,#REF!,#REF!,#REF!,#REF!,#REF!,#REF!,#REF!,#REF!,#REF!,#REF!,#REF!,#REF!,AC24,AC52)</f>
        <v>#REF!</v>
      </c>
      <c r="AD164" s="6" t="e">
        <f>SUM(AD80,#REF!,#REF!,#REF!,#REF!,#REF!,#REF!,#REF!,#REF!,#REF!,#REF!,#REF!,#REF!,AD24,AD52)</f>
        <v>#REF!</v>
      </c>
      <c r="AE164" s="6" t="e">
        <f>SUM(AE80,#REF!,#REF!,#REF!,#REF!,#REF!,#REF!,#REF!,#REF!,#REF!,#REF!,#REF!,#REF!,AE24,AE52)</f>
        <v>#REF!</v>
      </c>
      <c r="AF164" s="6" t="e">
        <f>SUM(AF80,#REF!,#REF!,#REF!,#REF!,#REF!,#REF!,#REF!,#REF!,#REF!,#REF!,#REF!,#REF!,AF24,AF52)</f>
        <v>#REF!</v>
      </c>
      <c r="AG164" s="6" t="e">
        <f>SUM(AG80,#REF!,#REF!,#REF!,#REF!,#REF!,#REF!,#REF!,#REF!,#REF!,#REF!,#REF!,#REF!,AG24,AG52)</f>
        <v>#REF!</v>
      </c>
      <c r="AH164" s="6" t="e">
        <f>SUM(AH80,#REF!,#REF!,#REF!,#REF!,#REF!,#REF!,#REF!,#REF!,#REF!,#REF!,#REF!,#REF!,AH24,AH52)</f>
        <v>#REF!</v>
      </c>
      <c r="AI164" s="6" t="e">
        <f>SUM(AI80,#REF!,#REF!,#REF!,#REF!,#REF!,#REF!,#REF!,#REF!,#REF!,#REF!,#REF!,#REF!,AI24,AI52)</f>
        <v>#REF!</v>
      </c>
      <c r="AJ164" s="6" t="e">
        <f>SUM(AJ80,#REF!,#REF!,#REF!,#REF!,#REF!,#REF!,#REF!,#REF!,#REF!,#REF!,#REF!,#REF!,AJ24,AJ52)</f>
        <v>#REF!</v>
      </c>
      <c r="AK164" s="6" t="e">
        <f>SUM(AK80,#REF!,#REF!,#REF!,#REF!,#REF!,#REF!,#REF!,#REF!,#REF!,#REF!,#REF!,#REF!,AK24,AK52)</f>
        <v>#REF!</v>
      </c>
      <c r="AL164" s="6" t="e">
        <f>SUM(AL80,#REF!,#REF!,#REF!,#REF!,#REF!,#REF!,#REF!,#REF!,#REF!,#REF!,#REF!,#REF!,AL24,AL52,AL108,AL136)</f>
        <v>#REF!</v>
      </c>
      <c r="AM164" s="6" t="e">
        <f>SUM(AM80,#REF!,#REF!,#REF!,#REF!,#REF!,#REF!,#REF!,#REF!,#REF!,#REF!,#REF!,#REF!,AM24,AM52,AM108,AM136)</f>
        <v>#REF!</v>
      </c>
      <c r="AN164" s="6" t="e">
        <f>SUM(AN80,#REF!,#REF!,#REF!,#REF!,#REF!,#REF!,#REF!,#REF!,#REF!,#REF!,#REF!,#REF!,AN24,AN52,AN108,AN136)</f>
        <v>#REF!</v>
      </c>
      <c r="AO164" s="6" t="e">
        <f>SUM(AO80,#REF!,#REF!,#REF!,#REF!,#REF!,#REF!,#REF!,#REF!,#REF!,#REF!,#REF!,#REF!,AO24,AO52,AO108,AO136)</f>
        <v>#REF!</v>
      </c>
      <c r="AP164" s="6" t="e">
        <f>SUM(AP80,#REF!,#REF!,#REF!,#REF!,#REF!,#REF!,#REF!,#REF!,#REF!,#REF!,#REF!,#REF!,AP24,AP52,AP108,AP136)</f>
        <v>#REF!</v>
      </c>
      <c r="AQ164" s="6" t="e">
        <f>SUM(AQ80,#REF!,#REF!,#REF!,#REF!,#REF!,#REF!,#REF!,#REF!,#REF!,#REF!,#REF!,#REF!,AQ24,AQ52,AQ108,AQ136)</f>
        <v>#REF!</v>
      </c>
      <c r="AR164" s="6" t="e">
        <f>SUM(AR80,#REF!,#REF!,#REF!,#REF!,#REF!,#REF!,#REF!,#REF!,#REF!,#REF!,#REF!,#REF!,AR24,AR52,AR108,AR136)</f>
        <v>#REF!</v>
      </c>
      <c r="AS164" s="6" t="e">
        <f>SUM(AS80,#REF!,#REF!,#REF!,#REF!,#REF!,#REF!,#REF!,#REF!,#REF!,#REF!,#REF!,#REF!,AS24,AS52,AS108,AS136)</f>
        <v>#REF!</v>
      </c>
      <c r="AT164" s="6" t="e">
        <f>SUM(AT80,#REF!,#REF!,#REF!,#REF!,#REF!,#REF!,#REF!,#REF!,#REF!,#REF!,#REF!,#REF!,AT24,AT52,AT108,AT136)</f>
        <v>#REF!</v>
      </c>
      <c r="AU164" s="6" t="e">
        <f>SUM(AU80,#REF!,#REF!,#REF!,#REF!,#REF!,#REF!,#REF!,#REF!,#REF!,#REF!,#REF!,#REF!,AU24,AU52,AU108,AU136)</f>
        <v>#REF!</v>
      </c>
      <c r="AV164" s="6" t="e">
        <f>SUM(AV80,#REF!,#REF!,#REF!,#REF!,#REF!,#REF!,#REF!,#REF!,#REF!,#REF!,#REF!,#REF!,AV24,AV52,AV108,AV136)</f>
        <v>#REF!</v>
      </c>
      <c r="AW164" s="6" t="e">
        <f>SUM(AW80,#REF!,#REF!,#REF!,#REF!,#REF!,#REF!,#REF!,#REF!,#REF!,#REF!,#REF!,#REF!,AW24,AW52,AW108,AW136)</f>
        <v>#REF!</v>
      </c>
      <c r="AX164" s="6" t="e">
        <f>SUM(AX80,#REF!,#REF!,#REF!,#REF!,#REF!,#REF!,#REF!,#REF!,#REF!,#REF!,#REF!,#REF!,AX24,AX52,AX108,AX136)</f>
        <v>#REF!</v>
      </c>
      <c r="AY164" s="6" t="e">
        <f>SUM(AY80,#REF!,#REF!,#REF!,#REF!,#REF!,#REF!,#REF!,#REF!,#REF!,#REF!,#REF!,#REF!,AY24,AY52,AY108,AY136)</f>
        <v>#REF!</v>
      </c>
      <c r="AZ164" s="6" t="e">
        <f>SUM(AZ80,#REF!,#REF!,#REF!,#REF!,#REF!,#REF!,#REF!,#REF!,#REF!,#REF!,#REF!,#REF!,AZ24,AZ52,AZ108,AZ136)</f>
        <v>#REF!</v>
      </c>
      <c r="BA164" s="6" t="e">
        <f>SUM(BA80,#REF!,#REF!,#REF!,#REF!,#REF!,#REF!,#REF!,#REF!,#REF!,#REF!,#REF!,#REF!,BA24,BA52,BA108,BA136)</f>
        <v>#REF!</v>
      </c>
      <c r="BB164" s="6" t="e">
        <f>SUM(BB80,#REF!,#REF!,#REF!,#REF!,#REF!,#REF!,#REF!,#REF!,#REF!,#REF!,#REF!,#REF!,BB24,BB52,BB108,BB136)</f>
        <v>#REF!</v>
      </c>
      <c r="BC164" s="6" t="e">
        <f>SUM(BC80,#REF!,#REF!,#REF!,#REF!,#REF!,#REF!,#REF!,#REF!,#REF!,#REF!,#REF!,#REF!,BC24,BC52,BC108,BC136)</f>
        <v>#REF!</v>
      </c>
      <c r="BD164" s="6" t="e">
        <f>SUM(BD80,#REF!,#REF!,#REF!,#REF!,#REF!,#REF!,#REF!,#REF!,#REF!,#REF!,#REF!,#REF!,BD24,BD52,BD108,BD136)</f>
        <v>#REF!</v>
      </c>
      <c r="BE164" s="6" t="e">
        <f>SUM(BE80,#REF!,#REF!,#REF!,#REF!,#REF!,#REF!,#REF!,#REF!,#REF!,#REF!,#REF!,#REF!,BE24,BE52,BE108,BE136)</f>
        <v>#REF!</v>
      </c>
      <c r="BF164" s="6" t="e">
        <f>SUM(BF80,#REF!,#REF!,#REF!,#REF!,#REF!,#REF!,#REF!,#REF!,#REF!,#REF!,#REF!,#REF!,BF24,BF52,BF108,BF136)</f>
        <v>#REF!</v>
      </c>
      <c r="BG164" s="6" t="e">
        <f>SUM(BG80,#REF!,#REF!,#REF!,#REF!,#REF!,#REF!,#REF!,#REF!,#REF!,#REF!,#REF!,#REF!,BG24,BG52,BG108,BG136)</f>
        <v>#REF!</v>
      </c>
      <c r="BH164" s="6" t="e">
        <f>SUM(BH80,#REF!,#REF!,#REF!,#REF!,#REF!,#REF!,#REF!,#REF!,#REF!,#REF!,#REF!,#REF!,BH24,BH52,BH108,BH136)</f>
        <v>#REF!</v>
      </c>
      <c r="BI164" s="6" t="e">
        <f>SUM(BI80,#REF!,#REF!,#REF!,#REF!,#REF!,#REF!,#REF!,#REF!,#REF!,#REF!,#REF!,#REF!,BI24,BI52,BI108,BI136)</f>
        <v>#REF!</v>
      </c>
      <c r="BJ164" s="6" t="e">
        <f>SUM(BJ80,#REF!,#REF!,#REF!,#REF!,#REF!,#REF!,#REF!,#REF!,#REF!,#REF!,#REF!,#REF!,BJ24,BJ52,BJ108,BJ136)</f>
        <v>#REF!</v>
      </c>
      <c r="BK164" s="6" t="e">
        <f>SUM(BK80,#REF!,#REF!,#REF!,#REF!,#REF!,#REF!,#REF!,#REF!,#REF!,#REF!,#REF!,#REF!,BK24,BK52,BK108,BK136)</f>
        <v>#REF!</v>
      </c>
      <c r="BL164" s="6" t="e">
        <f>SUM(BL80,#REF!,#REF!,#REF!,#REF!,#REF!,#REF!,#REF!,#REF!,#REF!,#REF!,#REF!,#REF!,BL24,BL52,BL108,BL136)</f>
        <v>#REF!</v>
      </c>
      <c r="BM164" s="6" t="e">
        <f>SUM(BM80,#REF!,#REF!,#REF!,#REF!,#REF!,#REF!,#REF!,#REF!,#REF!,#REF!,#REF!,#REF!,BM24,BM52,BM108,BM136)</f>
        <v>#REF!</v>
      </c>
      <c r="BN164" s="6" t="e">
        <f>SUM(BN80,#REF!,#REF!,#REF!,#REF!,#REF!,#REF!,#REF!,#REF!,#REF!,#REF!,#REF!,#REF!,BN24,BN52,BN108,BN136)</f>
        <v>#REF!</v>
      </c>
      <c r="BO164" s="6" t="e">
        <f>SUM(BO80,#REF!,#REF!,#REF!,#REF!,#REF!,#REF!,#REF!,#REF!,#REF!,#REF!,#REF!,#REF!,BO24,BO52,BO108,BO136)</f>
        <v>#REF!</v>
      </c>
      <c r="BP164" s="6" t="e">
        <f>SUM(BP80,#REF!,#REF!,#REF!,#REF!,#REF!,#REF!,#REF!,#REF!,#REF!,#REF!,#REF!,#REF!,BP24,BP52,BP108,BP136)</f>
        <v>#REF!</v>
      </c>
      <c r="BQ164" s="6" t="e">
        <f>SUM(BQ80,#REF!,#REF!,#REF!,#REF!,#REF!,#REF!,#REF!,#REF!,#REF!,#REF!,#REF!,#REF!,BQ24,BQ52,BQ108,BQ136)</f>
        <v>#REF!</v>
      </c>
      <c r="BR164" s="6" t="e">
        <f>SUM(BR80,#REF!,#REF!,#REF!,#REF!,#REF!,#REF!,#REF!,#REF!,#REF!,#REF!,#REF!,#REF!,BR24,BR52,BR108,BR136)</f>
        <v>#REF!</v>
      </c>
      <c r="BS164" s="6" t="e">
        <f>SUM(BS80,#REF!,#REF!,#REF!,#REF!,#REF!,#REF!,#REF!,#REF!,#REF!,#REF!,#REF!,#REF!,BS24,BS52,BS108,BS136)</f>
        <v>#REF!</v>
      </c>
      <c r="BT164" s="6" t="e">
        <f>SUM(BT80,#REF!,#REF!,#REF!,#REF!,#REF!,#REF!,#REF!,#REF!,#REF!,#REF!,#REF!,#REF!,BT24,BT52,BT108,BT136)</f>
        <v>#REF!</v>
      </c>
      <c r="BU164" s="6" t="e">
        <f>SUM(BU80,#REF!,#REF!,#REF!,#REF!,#REF!,#REF!,#REF!,#REF!,#REF!,#REF!,#REF!,#REF!,BU24,BU52,BU108,BU136)</f>
        <v>#REF!</v>
      </c>
      <c r="BV164" s="6">
        <v>188</v>
      </c>
      <c r="BW164" s="6">
        <v>453</v>
      </c>
      <c r="BX164" s="6">
        <v>274</v>
      </c>
      <c r="BY164" s="6">
        <v>509</v>
      </c>
      <c r="BZ164" s="6">
        <v>484</v>
      </c>
      <c r="CA164" s="6">
        <v>458</v>
      </c>
      <c r="CB164" s="6">
        <v>389</v>
      </c>
      <c r="CC164" s="6">
        <v>39</v>
      </c>
      <c r="CD164" s="6">
        <v>52</v>
      </c>
      <c r="CE164" s="6">
        <v>179</v>
      </c>
      <c r="CF164" s="6">
        <v>326</v>
      </c>
      <c r="CG164" s="6">
        <v>513</v>
      </c>
      <c r="CH164" s="6">
        <v>219</v>
      </c>
      <c r="CI164" s="6">
        <v>469</v>
      </c>
      <c r="CJ164" s="6">
        <v>410</v>
      </c>
      <c r="CK164" s="6">
        <v>433</v>
      </c>
      <c r="CL164" s="6">
        <v>454</v>
      </c>
      <c r="CM164" s="6">
        <v>335</v>
      </c>
      <c r="CN164" s="6">
        <v>844</v>
      </c>
      <c r="CO164" s="6">
        <v>507</v>
      </c>
      <c r="CP164" s="6">
        <v>625</v>
      </c>
      <c r="CQ164" s="6">
        <v>452</v>
      </c>
      <c r="CR164" s="6">
        <v>521</v>
      </c>
      <c r="CS164" s="6">
        <v>957</v>
      </c>
      <c r="CT164" s="6">
        <v>523</v>
      </c>
      <c r="CU164" s="6">
        <v>533</v>
      </c>
      <c r="CV164" s="6">
        <v>1222</v>
      </c>
      <c r="CW164" s="6">
        <v>523</v>
      </c>
      <c r="CX164" s="6">
        <v>890</v>
      </c>
      <c r="CY164" s="6">
        <v>338</v>
      </c>
      <c r="CZ164" s="6">
        <v>1297</v>
      </c>
      <c r="DA164" s="6">
        <f>SUM(DB164:EF164)</f>
        <v>1406</v>
      </c>
      <c r="DB164" s="6">
        <f>SUM(DB80,DB24,DB52,DB108,DB136)</f>
        <v>255</v>
      </c>
      <c r="DC164" s="6">
        <f t="shared" ref="DC164:EF167" si="81">SUM(DC80,DC24,DC52,DC108,DC136)</f>
        <v>42</v>
      </c>
      <c r="DD164" s="6">
        <f t="shared" si="81"/>
        <v>0</v>
      </c>
      <c r="DE164" s="6">
        <f t="shared" si="81"/>
        <v>99</v>
      </c>
      <c r="DF164" s="6">
        <f t="shared" si="81"/>
        <v>48</v>
      </c>
      <c r="DG164" s="6">
        <f t="shared" si="81"/>
        <v>42</v>
      </c>
      <c r="DH164" s="6">
        <f t="shared" si="81"/>
        <v>84</v>
      </c>
      <c r="DI164" s="6">
        <f t="shared" si="81"/>
        <v>107</v>
      </c>
      <c r="DJ164" s="6">
        <f t="shared" si="81"/>
        <v>49</v>
      </c>
      <c r="DK164" s="6">
        <f t="shared" si="81"/>
        <v>0</v>
      </c>
      <c r="DL164" s="6">
        <f t="shared" si="81"/>
        <v>69</v>
      </c>
      <c r="DM164" s="6">
        <f t="shared" si="81"/>
        <v>59</v>
      </c>
      <c r="DN164" s="6">
        <f t="shared" si="81"/>
        <v>47</v>
      </c>
      <c r="DO164" s="6">
        <f t="shared" si="81"/>
        <v>130</v>
      </c>
      <c r="DP164" s="6">
        <f t="shared" si="81"/>
        <v>36</v>
      </c>
      <c r="DQ164" s="6">
        <f t="shared" si="81"/>
        <v>24</v>
      </c>
      <c r="DR164" s="6">
        <f t="shared" si="81"/>
        <v>0</v>
      </c>
      <c r="DS164" s="6">
        <f t="shared" si="81"/>
        <v>42</v>
      </c>
      <c r="DT164" s="6">
        <f t="shared" si="81"/>
        <v>56</v>
      </c>
      <c r="DU164" s="6">
        <f t="shared" si="81"/>
        <v>47</v>
      </c>
      <c r="DV164" s="6">
        <f t="shared" si="81"/>
        <v>67</v>
      </c>
      <c r="DW164" s="6">
        <f t="shared" si="81"/>
        <v>34</v>
      </c>
      <c r="DX164" s="6">
        <f t="shared" si="81"/>
        <v>69</v>
      </c>
      <c r="DY164" s="6">
        <f t="shared" si="81"/>
        <v>0</v>
      </c>
      <c r="DZ164" s="6">
        <f t="shared" si="81"/>
        <v>0</v>
      </c>
      <c r="EA164" s="6">
        <f t="shared" si="81"/>
        <v>0</v>
      </c>
      <c r="EB164" s="6">
        <f t="shared" si="81"/>
        <v>0</v>
      </c>
      <c r="EC164" s="6">
        <f t="shared" si="81"/>
        <v>0</v>
      </c>
      <c r="ED164" s="6">
        <f t="shared" si="81"/>
        <v>0</v>
      </c>
      <c r="EE164" s="6">
        <f t="shared" si="81"/>
        <v>0</v>
      </c>
      <c r="EF164" s="6">
        <f t="shared" si="81"/>
        <v>0</v>
      </c>
    </row>
    <row r="165" spans="1:148" s="8" customFormat="1" ht="17.25" customHeight="1">
      <c r="A165" s="12" t="s">
        <v>7</v>
      </c>
      <c r="B165" s="6" t="e">
        <f>SUM(#REF!,#REF!,#REF!,#REF!,#REF!,#REF!)</f>
        <v>#REF!</v>
      </c>
      <c r="C165" s="6" t="e">
        <f>SUM(#REF!,#REF!,#REF!,#REF!,#REF!,#REF!)</f>
        <v>#REF!</v>
      </c>
      <c r="D165" s="6" t="e">
        <f>SUM(#REF!,#REF!,#REF!,#REF!,#REF!,#REF!)</f>
        <v>#REF!</v>
      </c>
      <c r="E165" s="6" t="e">
        <f>SUM(#REF!,#REF!,#REF!,#REF!,#REF!,#REF!)</f>
        <v>#REF!</v>
      </c>
      <c r="F165" s="6" t="e">
        <f>SUM(#REF!,#REF!,#REF!,#REF!,#REF!,#REF!)</f>
        <v>#REF!</v>
      </c>
      <c r="G165" s="6" t="e">
        <f>SUM(#REF!,#REF!,#REF!,#REF!,#REF!,#REF!)</f>
        <v>#REF!</v>
      </c>
      <c r="H165" s="6" t="e">
        <f>SUM(#REF!,#REF!,#REF!,#REF!,#REF!,#REF!,#REF!,#REF!)</f>
        <v>#REF!</v>
      </c>
      <c r="I165" s="6" t="e">
        <f>SUM(#REF!,#REF!,#REF!,#REF!,#REF!,#REF!,#REF!,#REF!)</f>
        <v>#REF!</v>
      </c>
      <c r="J165" s="6" t="e">
        <f>SUM(#REF!,#REF!,#REF!,#REF!,#REF!,#REF!,#REF!,#REF!)</f>
        <v>#REF!</v>
      </c>
      <c r="K165" s="6" t="e">
        <f>SUM(#REF!,#REF!,#REF!,#REF!,#REF!,#REF!,#REF!,#REF!)</f>
        <v>#REF!</v>
      </c>
      <c r="L165" s="6" t="e">
        <f>SUM(#REF!,#REF!,#REF!,#REF!,#REF!,#REF!,#REF!,#REF!)</f>
        <v>#REF!</v>
      </c>
      <c r="M165" s="6" t="e">
        <f>SUM(#REF!,#REF!,#REF!,#REF!,#REF!,#REF!,#REF!,#REF!)</f>
        <v>#REF!</v>
      </c>
      <c r="N165" s="6" t="e">
        <f>SUM(#REF!,#REF!,#REF!,#REF!)</f>
        <v>#REF!</v>
      </c>
      <c r="O165" s="6" t="e">
        <f>SUM(#REF!,#REF!,#REF!,#REF!)</f>
        <v>#REF!</v>
      </c>
      <c r="P165" s="6" t="e">
        <f>SUM(#REF!,#REF!,#REF!,#REF!)</f>
        <v>#REF!</v>
      </c>
      <c r="Q165" s="6" t="e">
        <f>SUM(#REF!,#REF!,#REF!,#REF!)</f>
        <v>#REF!</v>
      </c>
      <c r="R165" s="6" t="e">
        <f>SUM(#REF!,#REF!,#REF!,#REF!)</f>
        <v>#REF!</v>
      </c>
      <c r="S165" s="6" t="e">
        <f>SUM(#REF!,#REF!,#REF!,#REF!)</f>
        <v>#REF!</v>
      </c>
      <c r="T165" s="6" t="e">
        <f>SUM(T81,#REF!,#REF!,#REF!,#REF!,#REF!,#REF!,#REF!,#REF!,#REF!,#REF!,#REF!,#REF!)</f>
        <v>#REF!</v>
      </c>
      <c r="U165" s="6" t="e">
        <f>SUM(U81,#REF!,#REF!,#REF!,#REF!,#REF!,#REF!,#REF!,#REF!,#REF!,#REF!,#REF!,#REF!)</f>
        <v>#REF!</v>
      </c>
      <c r="V165" s="6" t="e">
        <f>SUM(V81,#REF!,#REF!,#REF!,#REF!,#REF!,#REF!,#REF!,#REF!,#REF!,#REF!,#REF!,#REF!)</f>
        <v>#REF!</v>
      </c>
      <c r="W165" s="6" t="e">
        <f>SUM(W81,#REF!,#REF!,#REF!,#REF!,#REF!,#REF!,#REF!,#REF!,#REF!,#REF!,#REF!,#REF!)</f>
        <v>#REF!</v>
      </c>
      <c r="X165" s="6" t="e">
        <f>SUM(X81,#REF!,#REF!,#REF!,#REF!,#REF!,#REF!,#REF!,#REF!,#REF!,#REF!,#REF!,#REF!)</f>
        <v>#REF!</v>
      </c>
      <c r="Y165" s="6" t="e">
        <f>SUM(Y81,#REF!,#REF!,#REF!,#REF!,#REF!,#REF!,#REF!,#REF!,#REF!,#REF!,#REF!,#REF!)</f>
        <v>#REF!</v>
      </c>
      <c r="Z165" s="6" t="e">
        <f>SUM(Z81,#REF!,#REF!,#REF!,#REF!,#REF!,#REF!,#REF!,#REF!,#REF!,#REF!,#REF!,#REF!,Z25,Z53)</f>
        <v>#REF!</v>
      </c>
      <c r="AA165" s="6" t="e">
        <f>SUM(AA81,#REF!,#REF!,#REF!,#REF!,#REF!,#REF!,#REF!,#REF!,#REF!,#REF!,#REF!,#REF!,AA25,AA53)</f>
        <v>#REF!</v>
      </c>
      <c r="AB165" s="6" t="e">
        <f>SUM(AB81,#REF!,#REF!,#REF!,#REF!,#REF!,#REF!,#REF!,#REF!,#REF!,#REF!,#REF!,#REF!,AB25,AB53)</f>
        <v>#REF!</v>
      </c>
      <c r="AC165" s="6" t="e">
        <f>SUM(AC81,#REF!,#REF!,#REF!,#REF!,#REF!,#REF!,#REF!,#REF!,#REF!,#REF!,#REF!,#REF!,AC25,AC53)</f>
        <v>#REF!</v>
      </c>
      <c r="AD165" s="6" t="e">
        <f>SUM(AD81,#REF!,#REF!,#REF!,#REF!,#REF!,#REF!,#REF!,#REF!,#REF!,#REF!,#REF!,#REF!,AD25,AD53)</f>
        <v>#REF!</v>
      </c>
      <c r="AE165" s="6" t="e">
        <f>SUM(AE81,#REF!,#REF!,#REF!,#REF!,#REF!,#REF!,#REF!,#REF!,#REF!,#REF!,#REF!,#REF!,AE25,AE53)</f>
        <v>#REF!</v>
      </c>
      <c r="AF165" s="6" t="e">
        <f>SUM(AF81,#REF!,#REF!,#REF!,#REF!,#REF!,#REF!,#REF!,#REF!,#REF!,#REF!,#REF!,#REF!,AF25,AF53)</f>
        <v>#REF!</v>
      </c>
      <c r="AG165" s="6" t="e">
        <f>SUM(AG81,#REF!,#REF!,#REF!,#REF!,#REF!,#REF!,#REF!,#REF!,#REF!,#REF!,#REF!,#REF!,AG25,AG53)</f>
        <v>#REF!</v>
      </c>
      <c r="AH165" s="6" t="e">
        <f>SUM(AH81,#REF!,#REF!,#REF!,#REF!,#REF!,#REF!,#REF!,#REF!,#REF!,#REF!,#REF!,#REF!,AH25,AH53)</f>
        <v>#REF!</v>
      </c>
      <c r="AI165" s="6" t="e">
        <f>SUM(AI81,#REF!,#REF!,#REF!,#REF!,#REF!,#REF!,#REF!,#REF!,#REF!,#REF!,#REF!,#REF!,AI25,AI53)</f>
        <v>#REF!</v>
      </c>
      <c r="AJ165" s="6" t="e">
        <f>SUM(AJ81,#REF!,#REF!,#REF!,#REF!,#REF!,#REF!,#REF!,#REF!,#REF!,#REF!,#REF!,#REF!,AJ25,AJ53)</f>
        <v>#REF!</v>
      </c>
      <c r="AK165" s="6" t="e">
        <f>SUM(AK81,#REF!,#REF!,#REF!,#REF!,#REF!,#REF!,#REF!,#REF!,#REF!,#REF!,#REF!,#REF!,AK25,AK53)</f>
        <v>#REF!</v>
      </c>
      <c r="AL165" s="6" t="e">
        <f>SUM(AL81,#REF!,#REF!,#REF!,#REF!,#REF!,#REF!,#REF!,#REF!,#REF!,#REF!,#REF!,#REF!,AL25,AL53,AL109,AL137)</f>
        <v>#REF!</v>
      </c>
      <c r="AM165" s="6" t="e">
        <f>SUM(AM81,#REF!,#REF!,#REF!,#REF!,#REF!,#REF!,#REF!,#REF!,#REF!,#REF!,#REF!,#REF!,AM25,AM53,AM109,AM137)</f>
        <v>#REF!</v>
      </c>
      <c r="AN165" s="6" t="e">
        <f>SUM(AN81,#REF!,#REF!,#REF!,#REF!,#REF!,#REF!,#REF!,#REF!,#REF!,#REF!,#REF!,#REF!,AN25,AN53,AN109,AN137)</f>
        <v>#REF!</v>
      </c>
      <c r="AO165" s="6" t="e">
        <f>SUM(AO81,#REF!,#REF!,#REF!,#REF!,#REF!,#REF!,#REF!,#REF!,#REF!,#REF!,#REF!,#REF!,AO25,AO53,AO109,AO137)</f>
        <v>#REF!</v>
      </c>
      <c r="AP165" s="6" t="e">
        <f>SUM(AP81,#REF!,#REF!,#REF!,#REF!,#REF!,#REF!,#REF!,#REF!,#REF!,#REF!,#REF!,#REF!,AP25,AP53,AP109,AP137)</f>
        <v>#REF!</v>
      </c>
      <c r="AQ165" s="6" t="e">
        <f>SUM(AQ81,#REF!,#REF!,#REF!,#REF!,#REF!,#REF!,#REF!,#REF!,#REF!,#REF!,#REF!,#REF!,AQ25,AQ53,AQ109,AQ137)</f>
        <v>#REF!</v>
      </c>
      <c r="AR165" s="6" t="e">
        <f>SUM(AR81,#REF!,#REF!,#REF!,#REF!,#REF!,#REF!,#REF!,#REF!,#REF!,#REF!,#REF!,#REF!,AR25,AR53,AR109,AR137)</f>
        <v>#REF!</v>
      </c>
      <c r="AS165" s="6" t="e">
        <f>SUM(AS81,#REF!,#REF!,#REF!,#REF!,#REF!,#REF!,#REF!,#REF!,#REF!,#REF!,#REF!,#REF!,AS25,AS53,AS109,AS137)</f>
        <v>#REF!</v>
      </c>
      <c r="AT165" s="6" t="e">
        <f>SUM(AT81,#REF!,#REF!,#REF!,#REF!,#REF!,#REF!,#REF!,#REF!,#REF!,#REF!,#REF!,#REF!,AT25,AT53,AT109,AT137)</f>
        <v>#REF!</v>
      </c>
      <c r="AU165" s="6" t="e">
        <f>SUM(AU81,#REF!,#REF!,#REF!,#REF!,#REF!,#REF!,#REF!,#REF!,#REF!,#REF!,#REF!,#REF!,AU25,AU53,AU109,AU137)</f>
        <v>#REF!</v>
      </c>
      <c r="AV165" s="6" t="e">
        <f>SUM(AV81,#REF!,#REF!,#REF!,#REF!,#REF!,#REF!,#REF!,#REF!,#REF!,#REF!,#REF!,#REF!,AV25,AV53,AV109,AV137)</f>
        <v>#REF!</v>
      </c>
      <c r="AW165" s="6" t="e">
        <f>SUM(AW81,#REF!,#REF!,#REF!,#REF!,#REF!,#REF!,#REF!,#REF!,#REF!,#REF!,#REF!,#REF!,AW25,AW53,AW109,AW137)</f>
        <v>#REF!</v>
      </c>
      <c r="AX165" s="6" t="e">
        <f>SUM(AX81,#REF!,#REF!,#REF!,#REF!,#REF!,#REF!,#REF!,#REF!,#REF!,#REF!,#REF!,#REF!,AX25,AX53,AX109,AX137)</f>
        <v>#REF!</v>
      </c>
      <c r="AY165" s="6" t="e">
        <f>SUM(AY81,#REF!,#REF!,#REF!,#REF!,#REF!,#REF!,#REF!,#REF!,#REF!,#REF!,#REF!,#REF!,AY25,AY53,AY109,AY137)</f>
        <v>#REF!</v>
      </c>
      <c r="AZ165" s="6" t="e">
        <f>SUM(AZ81,#REF!,#REF!,#REF!,#REF!,#REF!,#REF!,#REF!,#REF!,#REF!,#REF!,#REF!,#REF!,AZ25,AZ53,AZ109,AZ137)</f>
        <v>#REF!</v>
      </c>
      <c r="BA165" s="6" t="e">
        <f>SUM(BA81,#REF!,#REF!,#REF!,#REF!,#REF!,#REF!,#REF!,#REF!,#REF!,#REF!,#REF!,#REF!,BA25,BA53,BA109,BA137)</f>
        <v>#REF!</v>
      </c>
      <c r="BB165" s="6" t="e">
        <f>SUM(BB81,#REF!,#REF!,#REF!,#REF!,#REF!,#REF!,#REF!,#REF!,#REF!,#REF!,#REF!,#REF!,BB25,BB53,BB109,BB137)</f>
        <v>#REF!</v>
      </c>
      <c r="BC165" s="6" t="e">
        <f>SUM(BC81,#REF!,#REF!,#REF!,#REF!,#REF!,#REF!,#REF!,#REF!,#REF!,#REF!,#REF!,#REF!,BC25,BC53,BC109,BC137)</f>
        <v>#REF!</v>
      </c>
      <c r="BD165" s="6" t="e">
        <f>SUM(BD81,#REF!,#REF!,#REF!,#REF!,#REF!,#REF!,#REF!,#REF!,#REF!,#REF!,#REF!,#REF!,BD25,BD53,BD109,BD137)</f>
        <v>#REF!</v>
      </c>
      <c r="BE165" s="6" t="e">
        <f>SUM(BE81,#REF!,#REF!,#REF!,#REF!,#REF!,#REF!,#REF!,#REF!,#REF!,#REF!,#REF!,#REF!,BE25,BE53,BE109,BE137)</f>
        <v>#REF!</v>
      </c>
      <c r="BF165" s="6" t="e">
        <f>SUM(BF81,#REF!,#REF!,#REF!,#REF!,#REF!,#REF!,#REF!,#REF!,#REF!,#REF!,#REF!,#REF!,BF25,BF53,BF109,BF137)</f>
        <v>#REF!</v>
      </c>
      <c r="BG165" s="6" t="e">
        <f>SUM(BG81,#REF!,#REF!,#REF!,#REF!,#REF!,#REF!,#REF!,#REF!,#REF!,#REF!,#REF!,#REF!,BG25,BG53,BG109,BG137)</f>
        <v>#REF!</v>
      </c>
      <c r="BH165" s="6" t="e">
        <f>SUM(BH81,#REF!,#REF!,#REF!,#REF!,#REF!,#REF!,#REF!,#REF!,#REF!,#REF!,#REF!,#REF!,BH25,BH53,BH109,BH137)</f>
        <v>#REF!</v>
      </c>
      <c r="BI165" s="6" t="e">
        <f>SUM(BI81,#REF!,#REF!,#REF!,#REF!,#REF!,#REF!,#REF!,#REF!,#REF!,#REF!,#REF!,#REF!,BI25,BI53,BI109,BI137)</f>
        <v>#REF!</v>
      </c>
      <c r="BJ165" s="6" t="e">
        <f>SUM(BJ81,#REF!,#REF!,#REF!,#REF!,#REF!,#REF!,#REF!,#REF!,#REF!,#REF!,#REF!,#REF!,BJ25,BJ53,BJ109,BJ137)</f>
        <v>#REF!</v>
      </c>
      <c r="BK165" s="6" t="e">
        <f>SUM(BK81,#REF!,#REF!,#REF!,#REF!,#REF!,#REF!,#REF!,#REF!,#REF!,#REF!,#REF!,#REF!,BK25,BK53,BK109,BK137)</f>
        <v>#REF!</v>
      </c>
      <c r="BL165" s="6" t="e">
        <f>SUM(BL81,#REF!,#REF!,#REF!,#REF!,#REF!,#REF!,#REF!,#REF!,#REF!,#REF!,#REF!,#REF!,BL25,BL53,BL109,BL137)</f>
        <v>#REF!</v>
      </c>
      <c r="BM165" s="6" t="e">
        <f>SUM(BM81,#REF!,#REF!,#REF!,#REF!,#REF!,#REF!,#REF!,#REF!,#REF!,#REF!,#REF!,#REF!,BM25,BM53,BM109,BM137)</f>
        <v>#REF!</v>
      </c>
      <c r="BN165" s="6" t="e">
        <f>SUM(BN81,#REF!,#REF!,#REF!,#REF!,#REF!,#REF!,#REF!,#REF!,#REF!,#REF!,#REF!,#REF!,BN25,BN53,BN109,BN137)</f>
        <v>#REF!</v>
      </c>
      <c r="BO165" s="6" t="e">
        <f>SUM(BO81,#REF!,#REF!,#REF!,#REF!,#REF!,#REF!,#REF!,#REF!,#REF!,#REF!,#REF!,#REF!,BO25,BO53,BO109,BO137)</f>
        <v>#REF!</v>
      </c>
      <c r="BP165" s="6" t="e">
        <f>SUM(BP81,#REF!,#REF!,#REF!,#REF!,#REF!,#REF!,#REF!,#REF!,#REF!,#REF!,#REF!,#REF!,BP25,BP53,BP109,BP137)</f>
        <v>#REF!</v>
      </c>
      <c r="BQ165" s="6" t="e">
        <f>SUM(BQ81,#REF!,#REF!,#REF!,#REF!,#REF!,#REF!,#REF!,#REF!,#REF!,#REF!,#REF!,#REF!,BQ25,BQ53,BQ109,BQ137)</f>
        <v>#REF!</v>
      </c>
      <c r="BR165" s="6" t="e">
        <f>SUM(BR81,#REF!,#REF!,#REF!,#REF!,#REF!,#REF!,#REF!,#REF!,#REF!,#REF!,#REF!,#REF!,BR25,BR53,BR109,BR137)</f>
        <v>#REF!</v>
      </c>
      <c r="BS165" s="6" t="e">
        <f>SUM(BS81,#REF!,#REF!,#REF!,#REF!,#REF!,#REF!,#REF!,#REF!,#REF!,#REF!,#REF!,#REF!,BS25,BS53,BS109,BS137)</f>
        <v>#REF!</v>
      </c>
      <c r="BT165" s="6" t="e">
        <f>SUM(BT81,#REF!,#REF!,#REF!,#REF!,#REF!,#REF!,#REF!,#REF!,#REF!,#REF!,#REF!,#REF!,BT25,BT53,BT109,BT137)</f>
        <v>#REF!</v>
      </c>
      <c r="BU165" s="6" t="e">
        <f>SUM(BU81,#REF!,#REF!,#REF!,#REF!,#REF!,#REF!,#REF!,#REF!,#REF!,#REF!,#REF!,#REF!,BU25,BU53,BU109,BU137)</f>
        <v>#REF!</v>
      </c>
      <c r="BV165" s="6">
        <v>19</v>
      </c>
      <c r="BW165" s="6">
        <v>87</v>
      </c>
      <c r="BX165" s="6">
        <v>153</v>
      </c>
      <c r="BY165" s="6">
        <v>264</v>
      </c>
      <c r="BZ165" s="6">
        <v>125</v>
      </c>
      <c r="CA165" s="6">
        <v>192</v>
      </c>
      <c r="CB165" s="6">
        <v>239</v>
      </c>
      <c r="CC165" s="6">
        <v>95</v>
      </c>
      <c r="CD165" s="6">
        <v>120</v>
      </c>
      <c r="CE165" s="6">
        <v>169</v>
      </c>
      <c r="CF165" s="6">
        <v>144</v>
      </c>
      <c r="CG165" s="6">
        <v>75</v>
      </c>
      <c r="CH165" s="6">
        <v>36</v>
      </c>
      <c r="CI165" s="6">
        <v>113</v>
      </c>
      <c r="CJ165" s="6">
        <v>203</v>
      </c>
      <c r="CK165" s="6">
        <v>361</v>
      </c>
      <c r="CL165" s="6">
        <v>152</v>
      </c>
      <c r="CM165" s="6">
        <v>86</v>
      </c>
      <c r="CN165" s="6">
        <v>132</v>
      </c>
      <c r="CO165" s="6">
        <v>181</v>
      </c>
      <c r="CP165" s="6">
        <v>167</v>
      </c>
      <c r="CQ165" s="6">
        <v>126</v>
      </c>
      <c r="CR165" s="6">
        <v>36</v>
      </c>
      <c r="CS165" s="6">
        <v>49</v>
      </c>
      <c r="CT165" s="6">
        <v>5</v>
      </c>
      <c r="CU165" s="6">
        <v>78</v>
      </c>
      <c r="CV165" s="6">
        <v>81</v>
      </c>
      <c r="CW165" s="6">
        <v>53</v>
      </c>
      <c r="CX165" s="6">
        <v>109</v>
      </c>
      <c r="CY165" s="6">
        <v>118</v>
      </c>
      <c r="CZ165" s="6">
        <v>355</v>
      </c>
      <c r="DA165" s="6">
        <f>SUM(DB165:EF165)</f>
        <v>420</v>
      </c>
      <c r="DB165" s="6">
        <f t="shared" ref="DB165:DQ167" si="82">SUM(DB81,DB25,DB53,DB109,DB137)</f>
        <v>46</v>
      </c>
      <c r="DC165" s="6">
        <f t="shared" si="82"/>
        <v>26</v>
      </c>
      <c r="DD165" s="6">
        <f t="shared" si="82"/>
        <v>0</v>
      </c>
      <c r="DE165" s="6">
        <f t="shared" si="82"/>
        <v>67</v>
      </c>
      <c r="DF165" s="6">
        <f t="shared" si="82"/>
        <v>31</v>
      </c>
      <c r="DG165" s="6">
        <f t="shared" si="82"/>
        <v>12</v>
      </c>
      <c r="DH165" s="6">
        <f t="shared" si="82"/>
        <v>50</v>
      </c>
      <c r="DI165" s="6">
        <f t="shared" si="82"/>
        <v>30</v>
      </c>
      <c r="DJ165" s="6">
        <f t="shared" si="82"/>
        <v>21</v>
      </c>
      <c r="DK165" s="6">
        <f t="shared" si="82"/>
        <v>0</v>
      </c>
      <c r="DL165" s="6">
        <f t="shared" si="82"/>
        <v>27</v>
      </c>
      <c r="DM165" s="6">
        <f t="shared" si="82"/>
        <v>25</v>
      </c>
      <c r="DN165" s="6">
        <f t="shared" si="82"/>
        <v>7</v>
      </c>
      <c r="DO165" s="6">
        <f t="shared" si="82"/>
        <v>10</v>
      </c>
      <c r="DP165" s="6">
        <f t="shared" si="82"/>
        <v>11</v>
      </c>
      <c r="DQ165" s="6">
        <f t="shared" si="82"/>
        <v>4</v>
      </c>
      <c r="DR165" s="6">
        <f t="shared" si="81"/>
        <v>0</v>
      </c>
      <c r="DS165" s="6">
        <f t="shared" si="81"/>
        <v>4</v>
      </c>
      <c r="DT165" s="6">
        <f t="shared" si="81"/>
        <v>17</v>
      </c>
      <c r="DU165" s="6">
        <f t="shared" si="81"/>
        <v>2</v>
      </c>
      <c r="DV165" s="6">
        <f t="shared" si="81"/>
        <v>5</v>
      </c>
      <c r="DW165" s="6">
        <f t="shared" si="81"/>
        <v>13</v>
      </c>
      <c r="DX165" s="6">
        <f t="shared" si="81"/>
        <v>12</v>
      </c>
      <c r="DY165" s="6">
        <f t="shared" si="81"/>
        <v>0</v>
      </c>
      <c r="DZ165" s="6">
        <f t="shared" si="81"/>
        <v>0</v>
      </c>
      <c r="EA165" s="6">
        <f t="shared" si="81"/>
        <v>0</v>
      </c>
      <c r="EB165" s="6">
        <f t="shared" si="81"/>
        <v>0</v>
      </c>
      <c r="EC165" s="6">
        <f t="shared" si="81"/>
        <v>0</v>
      </c>
      <c r="ED165" s="6">
        <f t="shared" si="81"/>
        <v>0</v>
      </c>
      <c r="EE165" s="6">
        <f t="shared" si="81"/>
        <v>0</v>
      </c>
      <c r="EF165" s="6">
        <f t="shared" si="81"/>
        <v>0</v>
      </c>
    </row>
    <row r="166" spans="1:148" s="8" customFormat="1" ht="17.25" customHeight="1">
      <c r="A166" s="12" t="s">
        <v>8</v>
      </c>
      <c r="B166" s="6" t="e">
        <f>SUM(#REF!,#REF!,#REF!,#REF!,#REF!,#REF!)</f>
        <v>#REF!</v>
      </c>
      <c r="C166" s="6" t="e">
        <f>SUM(#REF!,#REF!,#REF!,#REF!,#REF!,#REF!)</f>
        <v>#REF!</v>
      </c>
      <c r="D166" s="6" t="e">
        <f>SUM(#REF!,#REF!,#REF!,#REF!,#REF!,#REF!)</f>
        <v>#REF!</v>
      </c>
      <c r="E166" s="6" t="e">
        <f>SUM(#REF!,#REF!,#REF!,#REF!,#REF!,#REF!)</f>
        <v>#REF!</v>
      </c>
      <c r="F166" s="6" t="e">
        <f>SUM(#REF!,#REF!,#REF!,#REF!,#REF!,#REF!)</f>
        <v>#REF!</v>
      </c>
      <c r="G166" s="6" t="e">
        <f>SUM(#REF!,#REF!,#REF!,#REF!,#REF!,#REF!)</f>
        <v>#REF!</v>
      </c>
      <c r="H166" s="6" t="e">
        <f>SUM(#REF!,#REF!,#REF!,#REF!,#REF!,#REF!,#REF!,#REF!)</f>
        <v>#REF!</v>
      </c>
      <c r="I166" s="6" t="e">
        <f>SUM(#REF!,#REF!,#REF!,#REF!,#REF!,#REF!,#REF!,#REF!)</f>
        <v>#REF!</v>
      </c>
      <c r="J166" s="6" t="e">
        <f>SUM(#REF!,#REF!,#REF!,#REF!,#REF!,#REF!,#REF!,#REF!)</f>
        <v>#REF!</v>
      </c>
      <c r="K166" s="6" t="e">
        <f>SUM(#REF!,#REF!,#REF!,#REF!,#REF!,#REF!,#REF!,#REF!)</f>
        <v>#REF!</v>
      </c>
      <c r="L166" s="6" t="e">
        <f>SUM(#REF!,#REF!,#REF!,#REF!,#REF!,#REF!,#REF!,#REF!)</f>
        <v>#REF!</v>
      </c>
      <c r="M166" s="6" t="e">
        <f>SUM(#REF!,#REF!,#REF!,#REF!,#REF!,#REF!,#REF!,#REF!)</f>
        <v>#REF!</v>
      </c>
      <c r="N166" s="6" t="e">
        <f>SUM(#REF!,#REF!,#REF!,#REF!)</f>
        <v>#REF!</v>
      </c>
      <c r="O166" s="6" t="e">
        <f>SUM(#REF!,#REF!,#REF!,#REF!)</f>
        <v>#REF!</v>
      </c>
      <c r="P166" s="6" t="e">
        <f>SUM(#REF!,#REF!,#REF!,#REF!)</f>
        <v>#REF!</v>
      </c>
      <c r="Q166" s="6" t="e">
        <f>SUM(#REF!,#REF!,#REF!,#REF!)</f>
        <v>#REF!</v>
      </c>
      <c r="R166" s="6" t="e">
        <f>SUM(#REF!,#REF!,#REF!,#REF!)</f>
        <v>#REF!</v>
      </c>
      <c r="S166" s="6" t="e">
        <f>SUM(#REF!,#REF!,#REF!,#REF!)</f>
        <v>#REF!</v>
      </c>
      <c r="T166" s="6" t="e">
        <f>SUM(T82,#REF!,#REF!,#REF!,#REF!,#REF!,#REF!,#REF!,#REF!,#REF!,#REF!,#REF!,#REF!)</f>
        <v>#REF!</v>
      </c>
      <c r="U166" s="6" t="e">
        <f>SUM(U82,#REF!,#REF!,#REF!,#REF!,#REF!,#REF!,#REF!,#REF!,#REF!,#REF!,#REF!,#REF!)</f>
        <v>#REF!</v>
      </c>
      <c r="V166" s="6" t="e">
        <f>SUM(V82,#REF!,#REF!,#REF!,#REF!,#REF!,#REF!,#REF!,#REF!,#REF!,#REF!,#REF!,#REF!)</f>
        <v>#REF!</v>
      </c>
      <c r="W166" s="6" t="e">
        <f>SUM(W82,#REF!,#REF!,#REF!,#REF!,#REF!,#REF!,#REF!,#REF!,#REF!,#REF!,#REF!,#REF!)</f>
        <v>#REF!</v>
      </c>
      <c r="X166" s="6" t="e">
        <f>SUM(X82,#REF!,#REF!,#REF!,#REF!,#REF!,#REF!,#REF!,#REF!,#REF!,#REF!,#REF!,#REF!)</f>
        <v>#REF!</v>
      </c>
      <c r="Y166" s="6" t="e">
        <f>SUM(Y82,#REF!,#REF!,#REF!,#REF!,#REF!,#REF!,#REF!,#REF!,#REF!,#REF!,#REF!,#REF!)</f>
        <v>#REF!</v>
      </c>
      <c r="Z166" s="6" t="e">
        <f>SUM(Z82,#REF!,#REF!,#REF!,#REF!,#REF!,#REF!,#REF!,#REF!,#REF!,#REF!,#REF!,#REF!,Z26,Z54)</f>
        <v>#REF!</v>
      </c>
      <c r="AA166" s="6" t="e">
        <f>SUM(AA82,#REF!,#REF!,#REF!,#REF!,#REF!,#REF!,#REF!,#REF!,#REF!,#REF!,#REF!,#REF!,AA26,AA54)</f>
        <v>#REF!</v>
      </c>
      <c r="AB166" s="6" t="e">
        <f>SUM(AB82,#REF!,#REF!,#REF!,#REF!,#REF!,#REF!,#REF!,#REF!,#REF!,#REF!,#REF!,#REF!,AB26,AB54)</f>
        <v>#REF!</v>
      </c>
      <c r="AC166" s="6" t="e">
        <f>SUM(AC82,#REF!,#REF!,#REF!,#REF!,#REF!,#REF!,#REF!,#REF!,#REF!,#REF!,#REF!,#REF!,AC26,AC54)</f>
        <v>#REF!</v>
      </c>
      <c r="AD166" s="6" t="e">
        <f>SUM(AD82,#REF!,#REF!,#REF!,#REF!,#REF!,#REF!,#REF!,#REF!,#REF!,#REF!,#REF!,#REF!,AD26,AD54)</f>
        <v>#REF!</v>
      </c>
      <c r="AE166" s="6" t="e">
        <f>SUM(AE82,#REF!,#REF!,#REF!,#REF!,#REF!,#REF!,#REF!,#REF!,#REF!,#REF!,#REF!,#REF!,AE26,AE54)</f>
        <v>#REF!</v>
      </c>
      <c r="AF166" s="6" t="e">
        <f>SUM(AF82,#REF!,#REF!,#REF!,#REF!,#REF!,#REF!,#REF!,#REF!,#REF!,#REF!,#REF!,#REF!,AF26,AF54)</f>
        <v>#REF!</v>
      </c>
      <c r="AG166" s="6" t="e">
        <f>SUM(AG82,#REF!,#REF!,#REF!,#REF!,#REF!,#REF!,#REF!,#REF!,#REF!,#REF!,#REF!,#REF!,AG26,AG54)</f>
        <v>#REF!</v>
      </c>
      <c r="AH166" s="6" t="e">
        <f>SUM(AH82,#REF!,#REF!,#REF!,#REF!,#REF!,#REF!,#REF!,#REF!,#REF!,#REF!,#REF!,#REF!,AH26,AH54)</f>
        <v>#REF!</v>
      </c>
      <c r="AI166" s="6" t="e">
        <f>SUM(AI82,#REF!,#REF!,#REF!,#REF!,#REF!,#REF!,#REF!,#REF!,#REF!,#REF!,#REF!,#REF!,AI26,AI54)</f>
        <v>#REF!</v>
      </c>
      <c r="AJ166" s="6" t="e">
        <f>SUM(AJ82,#REF!,#REF!,#REF!,#REF!,#REF!,#REF!,#REF!,#REF!,#REF!,#REF!,#REF!,#REF!,AJ26,AJ54)</f>
        <v>#REF!</v>
      </c>
      <c r="AK166" s="6" t="e">
        <f>SUM(AK82,#REF!,#REF!,#REF!,#REF!,#REF!,#REF!,#REF!,#REF!,#REF!,#REF!,#REF!,#REF!,AK26,AK54)</f>
        <v>#REF!</v>
      </c>
      <c r="AL166" s="6" t="e">
        <f>SUM(AL82,#REF!,#REF!,#REF!,#REF!,#REF!,#REF!,#REF!,#REF!,#REF!,#REF!,#REF!,#REF!,AL26,AL54,AL110,AL138)</f>
        <v>#REF!</v>
      </c>
      <c r="AM166" s="6" t="e">
        <f>SUM(AM82,#REF!,#REF!,#REF!,#REF!,#REF!,#REF!,#REF!,#REF!,#REF!,#REF!,#REF!,#REF!,AM26,AM54,AM110,AM138)</f>
        <v>#REF!</v>
      </c>
      <c r="AN166" s="6" t="e">
        <f>SUM(AN82,#REF!,#REF!,#REF!,#REF!,#REF!,#REF!,#REF!,#REF!,#REF!,#REF!,#REF!,#REF!,AN26,AN54,AN110,AN138)</f>
        <v>#REF!</v>
      </c>
      <c r="AO166" s="6" t="e">
        <f>SUM(AO82,#REF!,#REF!,#REF!,#REF!,#REF!,#REF!,#REF!,#REF!,#REF!,#REF!,#REF!,#REF!,AO26,AO54,AO110,AO138)</f>
        <v>#REF!</v>
      </c>
      <c r="AP166" s="6" t="e">
        <f>SUM(AP82,#REF!,#REF!,#REF!,#REF!,#REF!,#REF!,#REF!,#REF!,#REF!,#REF!,#REF!,#REF!,AP26,AP54,AP110,AP138)</f>
        <v>#REF!</v>
      </c>
      <c r="AQ166" s="6" t="e">
        <f>SUM(AQ82,#REF!,#REF!,#REF!,#REF!,#REF!,#REF!,#REF!,#REF!,#REF!,#REF!,#REF!,#REF!,AQ26,AQ54,AQ110,AQ138)</f>
        <v>#REF!</v>
      </c>
      <c r="AR166" s="6" t="e">
        <f>SUM(AR82,#REF!,#REF!,#REF!,#REF!,#REF!,#REF!,#REF!,#REF!,#REF!,#REF!,#REF!,#REF!,AR26,AR54,AR110,AR138)</f>
        <v>#REF!</v>
      </c>
      <c r="AS166" s="6" t="e">
        <f>SUM(AS82,#REF!,#REF!,#REF!,#REF!,#REF!,#REF!,#REF!,#REF!,#REF!,#REF!,#REF!,#REF!,AS26,AS54,AS110,AS138)</f>
        <v>#REF!</v>
      </c>
      <c r="AT166" s="6" t="e">
        <f>SUM(AT82,#REF!,#REF!,#REF!,#REF!,#REF!,#REF!,#REF!,#REF!,#REF!,#REF!,#REF!,#REF!,AT26,AT54,AT110,AT138)</f>
        <v>#REF!</v>
      </c>
      <c r="AU166" s="6" t="e">
        <f>SUM(AU82,#REF!,#REF!,#REF!,#REF!,#REF!,#REF!,#REF!,#REF!,#REF!,#REF!,#REF!,#REF!,AU26,AU54,AU110,AU138)</f>
        <v>#REF!</v>
      </c>
      <c r="AV166" s="6" t="e">
        <f>SUM(AV82,#REF!,#REF!,#REF!,#REF!,#REF!,#REF!,#REF!,#REF!,#REF!,#REF!,#REF!,#REF!,AV26,AV54,AV110,AV138)</f>
        <v>#REF!</v>
      </c>
      <c r="AW166" s="6" t="e">
        <f>SUM(AW82,#REF!,#REF!,#REF!,#REF!,#REF!,#REF!,#REF!,#REF!,#REF!,#REF!,#REF!,#REF!,AW26,AW54,AW110,AW138)</f>
        <v>#REF!</v>
      </c>
      <c r="AX166" s="6" t="e">
        <f>SUM(AX82,#REF!,#REF!,#REF!,#REF!,#REF!,#REF!,#REF!,#REF!,#REF!,#REF!,#REF!,#REF!,AX26,AX54,AX110,AX138)</f>
        <v>#REF!</v>
      </c>
      <c r="AY166" s="6" t="e">
        <f>SUM(AY82,#REF!,#REF!,#REF!,#REF!,#REF!,#REF!,#REF!,#REF!,#REF!,#REF!,#REF!,#REF!,AY26,AY54,AY110,AY138)</f>
        <v>#REF!</v>
      </c>
      <c r="AZ166" s="6" t="e">
        <f>SUM(AZ82,#REF!,#REF!,#REF!,#REF!,#REF!,#REF!,#REF!,#REF!,#REF!,#REF!,#REF!,#REF!,AZ26,AZ54,AZ110,AZ138)</f>
        <v>#REF!</v>
      </c>
      <c r="BA166" s="6" t="e">
        <f>SUM(BA82,#REF!,#REF!,#REF!,#REF!,#REF!,#REF!,#REF!,#REF!,#REF!,#REF!,#REF!,#REF!,BA26,BA54,BA110,BA138)</f>
        <v>#REF!</v>
      </c>
      <c r="BB166" s="6" t="e">
        <f>SUM(BB82,#REF!,#REF!,#REF!,#REF!,#REF!,#REF!,#REF!,#REF!,#REF!,#REF!,#REF!,#REF!,BB26,BB54,BB110,BB138)</f>
        <v>#REF!</v>
      </c>
      <c r="BC166" s="6" t="e">
        <f>SUM(BC82,#REF!,#REF!,#REF!,#REF!,#REF!,#REF!,#REF!,#REF!,#REF!,#REF!,#REF!,#REF!,BC26,BC54,BC110,BC138)</f>
        <v>#REF!</v>
      </c>
      <c r="BD166" s="6" t="e">
        <f>SUM(BD82,#REF!,#REF!,#REF!,#REF!,#REF!,#REF!,#REF!,#REF!,#REF!,#REF!,#REF!,#REF!,BD26,BD54,BD110,BD138)</f>
        <v>#REF!</v>
      </c>
      <c r="BE166" s="6" t="e">
        <f>SUM(BE82,#REF!,#REF!,#REF!,#REF!,#REF!,#REF!,#REF!,#REF!,#REF!,#REF!,#REF!,#REF!,BE26,BE54,BE110,BE138)</f>
        <v>#REF!</v>
      </c>
      <c r="BF166" s="6" t="e">
        <f>SUM(BF82,#REF!,#REF!,#REF!,#REF!,#REF!,#REF!,#REF!,#REF!,#REF!,#REF!,#REF!,#REF!,BF26,BF54,BF110,BF138)</f>
        <v>#REF!</v>
      </c>
      <c r="BG166" s="6" t="e">
        <f>SUM(BG82,#REF!,#REF!,#REF!,#REF!,#REF!,#REF!,#REF!,#REF!,#REF!,#REF!,#REF!,#REF!,BG26,BG54,BG110,BG138)</f>
        <v>#REF!</v>
      </c>
      <c r="BH166" s="6" t="e">
        <f>SUM(BH82,#REF!,#REF!,#REF!,#REF!,#REF!,#REF!,#REF!,#REF!,#REF!,#REF!,#REF!,#REF!,BH26,BH54,BH110,BH138)</f>
        <v>#REF!</v>
      </c>
      <c r="BI166" s="6" t="e">
        <f>SUM(BI82,#REF!,#REF!,#REF!,#REF!,#REF!,#REF!,#REF!,#REF!,#REF!,#REF!,#REF!,#REF!,BI26,BI54,BI110,BI138)</f>
        <v>#REF!</v>
      </c>
      <c r="BJ166" s="6" t="e">
        <f>SUM(BJ82,#REF!,#REF!,#REF!,#REF!,#REF!,#REF!,#REF!,#REF!,#REF!,#REF!,#REF!,#REF!,BJ26,BJ54,BJ110,BJ138)</f>
        <v>#REF!</v>
      </c>
      <c r="BK166" s="6" t="e">
        <f>SUM(BK82,#REF!,#REF!,#REF!,#REF!,#REF!,#REF!,#REF!,#REF!,#REF!,#REF!,#REF!,#REF!,BK26,BK54,BK110,BK138)</f>
        <v>#REF!</v>
      </c>
      <c r="BL166" s="6" t="e">
        <f>SUM(BL82,#REF!,#REF!,#REF!,#REF!,#REF!,#REF!,#REF!,#REF!,#REF!,#REF!,#REF!,#REF!,BL26,BL54,BL110,BL138)</f>
        <v>#REF!</v>
      </c>
      <c r="BM166" s="6" t="e">
        <f>SUM(BM82,#REF!,#REF!,#REF!,#REF!,#REF!,#REF!,#REF!,#REF!,#REF!,#REF!,#REF!,#REF!,BM26,BM54,BM110,BM138)</f>
        <v>#REF!</v>
      </c>
      <c r="BN166" s="6" t="e">
        <f>SUM(BN82,#REF!,#REF!,#REF!,#REF!,#REF!,#REF!,#REF!,#REF!,#REF!,#REF!,#REF!,#REF!,BN26,BN54,BN110,BN138)</f>
        <v>#REF!</v>
      </c>
      <c r="BO166" s="6" t="e">
        <f>SUM(BO82,#REF!,#REF!,#REF!,#REF!,#REF!,#REF!,#REF!,#REF!,#REF!,#REF!,#REF!,#REF!,BO26,BO54,BO110,BO138)</f>
        <v>#REF!</v>
      </c>
      <c r="BP166" s="6" t="e">
        <f>SUM(BP82,#REF!,#REF!,#REF!,#REF!,#REF!,#REF!,#REF!,#REF!,#REF!,#REF!,#REF!,#REF!,BP26,BP54,BP110,BP138)</f>
        <v>#REF!</v>
      </c>
      <c r="BQ166" s="6" t="e">
        <f>SUM(BQ82,#REF!,#REF!,#REF!,#REF!,#REF!,#REF!,#REF!,#REF!,#REF!,#REF!,#REF!,#REF!,BQ26,BQ54,BQ110,BQ138)</f>
        <v>#REF!</v>
      </c>
      <c r="BR166" s="6" t="e">
        <f>SUM(BR82,#REF!,#REF!,#REF!,#REF!,#REF!,#REF!,#REF!,#REF!,#REF!,#REF!,#REF!,#REF!,BR26,BR54,BR110,BR138)</f>
        <v>#REF!</v>
      </c>
      <c r="BS166" s="6" t="e">
        <f>SUM(BS82,#REF!,#REF!,#REF!,#REF!,#REF!,#REF!,#REF!,#REF!,#REF!,#REF!,#REF!,#REF!,BS26,BS54,BS110,BS138)</f>
        <v>#REF!</v>
      </c>
      <c r="BT166" s="6" t="e">
        <f>SUM(BT82,#REF!,#REF!,#REF!,#REF!,#REF!,#REF!,#REF!,#REF!,#REF!,#REF!,#REF!,#REF!,BT26,BT54,BT110,BT138)</f>
        <v>#REF!</v>
      </c>
      <c r="BU166" s="6" t="e">
        <f>SUM(BU82,#REF!,#REF!,#REF!,#REF!,#REF!,#REF!,#REF!,#REF!,#REF!,#REF!,#REF!,#REF!,BU26,BU54,BU110,BU138)</f>
        <v>#REF!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f>SUM(DB166:EF166)</f>
        <v>0</v>
      </c>
      <c r="DB166" s="6">
        <f t="shared" si="82"/>
        <v>0</v>
      </c>
      <c r="DC166" s="6">
        <f t="shared" si="81"/>
        <v>0</v>
      </c>
      <c r="DD166" s="6">
        <f t="shared" si="81"/>
        <v>0</v>
      </c>
      <c r="DE166" s="6">
        <f t="shared" si="81"/>
        <v>0</v>
      </c>
      <c r="DF166" s="6">
        <f t="shared" si="81"/>
        <v>0</v>
      </c>
      <c r="DG166" s="6">
        <f t="shared" si="81"/>
        <v>0</v>
      </c>
      <c r="DH166" s="6">
        <f t="shared" si="81"/>
        <v>0</v>
      </c>
      <c r="DI166" s="6">
        <f t="shared" si="81"/>
        <v>0</v>
      </c>
      <c r="DJ166" s="6">
        <f t="shared" si="81"/>
        <v>0</v>
      </c>
      <c r="DK166" s="6">
        <f t="shared" si="81"/>
        <v>0</v>
      </c>
      <c r="DL166" s="6">
        <f t="shared" si="81"/>
        <v>0</v>
      </c>
      <c r="DM166" s="6">
        <f t="shared" si="81"/>
        <v>0</v>
      </c>
      <c r="DN166" s="6">
        <f t="shared" si="81"/>
        <v>0</v>
      </c>
      <c r="DO166" s="6">
        <f t="shared" si="81"/>
        <v>0</v>
      </c>
      <c r="DP166" s="6">
        <f t="shared" si="81"/>
        <v>0</v>
      </c>
      <c r="DQ166" s="6">
        <f t="shared" si="81"/>
        <v>0</v>
      </c>
      <c r="DR166" s="6">
        <f t="shared" si="81"/>
        <v>0</v>
      </c>
      <c r="DS166" s="6">
        <f t="shared" si="81"/>
        <v>0</v>
      </c>
      <c r="DT166" s="6">
        <f t="shared" si="81"/>
        <v>0</v>
      </c>
      <c r="DU166" s="6">
        <f t="shared" si="81"/>
        <v>0</v>
      </c>
      <c r="DV166" s="6">
        <f t="shared" si="81"/>
        <v>0</v>
      </c>
      <c r="DW166" s="6">
        <f t="shared" si="81"/>
        <v>0</v>
      </c>
      <c r="DX166" s="6">
        <f t="shared" si="81"/>
        <v>0</v>
      </c>
      <c r="DY166" s="6">
        <f t="shared" si="81"/>
        <v>0</v>
      </c>
      <c r="DZ166" s="6">
        <f t="shared" si="81"/>
        <v>0</v>
      </c>
      <c r="EA166" s="6">
        <f t="shared" si="81"/>
        <v>0</v>
      </c>
      <c r="EB166" s="6">
        <f t="shared" si="81"/>
        <v>0</v>
      </c>
      <c r="EC166" s="6">
        <f t="shared" si="81"/>
        <v>0</v>
      </c>
      <c r="ED166" s="6">
        <f t="shared" si="81"/>
        <v>0</v>
      </c>
      <c r="EE166" s="6">
        <f t="shared" si="81"/>
        <v>0</v>
      </c>
      <c r="EF166" s="6">
        <f t="shared" si="81"/>
        <v>0</v>
      </c>
    </row>
    <row r="167" spans="1:148" s="8" customFormat="1" ht="17.25" customHeight="1">
      <c r="A167" s="12" t="s">
        <v>9</v>
      </c>
      <c r="B167" s="6" t="e">
        <f>SUM(#REF!,#REF!,#REF!,#REF!,#REF!,#REF!)</f>
        <v>#REF!</v>
      </c>
      <c r="C167" s="6" t="e">
        <f>SUM(#REF!,#REF!,#REF!,#REF!,#REF!,#REF!)</f>
        <v>#REF!</v>
      </c>
      <c r="D167" s="6" t="e">
        <f>SUM(#REF!,#REF!,#REF!,#REF!,#REF!,#REF!)</f>
        <v>#REF!</v>
      </c>
      <c r="E167" s="6" t="e">
        <f>SUM(#REF!,#REF!,#REF!,#REF!,#REF!,#REF!)</f>
        <v>#REF!</v>
      </c>
      <c r="F167" s="6" t="e">
        <f>SUM(#REF!,#REF!,#REF!,#REF!,#REF!,#REF!)</f>
        <v>#REF!</v>
      </c>
      <c r="G167" s="6" t="e">
        <f>SUM(#REF!,#REF!,#REF!,#REF!,#REF!,#REF!)</f>
        <v>#REF!</v>
      </c>
      <c r="H167" s="6" t="e">
        <f>SUM(#REF!,#REF!,#REF!,#REF!,#REF!,#REF!,#REF!,#REF!)</f>
        <v>#REF!</v>
      </c>
      <c r="I167" s="6" t="e">
        <f>SUM(#REF!,#REF!,#REF!,#REF!,#REF!,#REF!,#REF!,#REF!)</f>
        <v>#REF!</v>
      </c>
      <c r="J167" s="6" t="e">
        <f>SUM(#REF!,#REF!,#REF!,#REF!,#REF!,#REF!,#REF!,#REF!)</f>
        <v>#REF!</v>
      </c>
      <c r="K167" s="6" t="e">
        <f>SUM(#REF!,#REF!,#REF!,#REF!,#REF!,#REF!,#REF!,#REF!)</f>
        <v>#REF!</v>
      </c>
      <c r="L167" s="6" t="e">
        <f>SUM(#REF!,#REF!,#REF!,#REF!,#REF!,#REF!,#REF!,#REF!)</f>
        <v>#REF!</v>
      </c>
      <c r="M167" s="6" t="e">
        <f>SUM(#REF!,#REF!,#REF!,#REF!,#REF!,#REF!,#REF!,#REF!)</f>
        <v>#REF!</v>
      </c>
      <c r="N167" s="6" t="e">
        <f>SUM(#REF!,#REF!,#REF!,#REF!)</f>
        <v>#REF!</v>
      </c>
      <c r="O167" s="6" t="e">
        <f>SUM(#REF!,#REF!,#REF!,#REF!)</f>
        <v>#REF!</v>
      </c>
      <c r="P167" s="6" t="e">
        <f>SUM(#REF!,#REF!,#REF!,#REF!)</f>
        <v>#REF!</v>
      </c>
      <c r="Q167" s="6" t="e">
        <f>SUM(#REF!,#REF!,#REF!,#REF!)</f>
        <v>#REF!</v>
      </c>
      <c r="R167" s="6" t="e">
        <f>SUM(#REF!,#REF!,#REF!,#REF!)</f>
        <v>#REF!</v>
      </c>
      <c r="S167" s="6" t="e">
        <f>SUM(#REF!,#REF!,#REF!,#REF!)</f>
        <v>#REF!</v>
      </c>
      <c r="T167" s="6" t="e">
        <f>SUM(T83,#REF!,#REF!,#REF!,#REF!,#REF!,#REF!,#REF!,#REF!,#REF!,#REF!,#REF!,#REF!)</f>
        <v>#REF!</v>
      </c>
      <c r="U167" s="6" t="e">
        <f>SUM(U83,#REF!,#REF!,#REF!,#REF!,#REF!,#REF!,#REF!,#REF!,#REF!,#REF!,#REF!,#REF!)</f>
        <v>#REF!</v>
      </c>
      <c r="V167" s="6" t="e">
        <f>SUM(V83,#REF!,#REF!,#REF!,#REF!,#REF!,#REF!,#REF!,#REF!,#REF!,#REF!,#REF!,#REF!)</f>
        <v>#REF!</v>
      </c>
      <c r="W167" s="6" t="e">
        <f>SUM(W83,#REF!,#REF!,#REF!,#REF!,#REF!,#REF!,#REF!,#REF!,#REF!,#REF!,#REF!,#REF!)</f>
        <v>#REF!</v>
      </c>
      <c r="X167" s="6" t="e">
        <f>SUM(X83,#REF!,#REF!,#REF!,#REF!,#REF!,#REF!,#REF!,#REF!,#REF!,#REF!,#REF!,#REF!)</f>
        <v>#REF!</v>
      </c>
      <c r="Y167" s="6" t="e">
        <f>SUM(Y83,#REF!,#REF!,#REF!,#REF!,#REF!,#REF!,#REF!,#REF!,#REF!,#REF!,#REF!,#REF!)</f>
        <v>#REF!</v>
      </c>
      <c r="Z167" s="6" t="e">
        <f>SUM(Z83,#REF!,#REF!,#REF!,#REF!,#REF!,#REF!,#REF!,#REF!,#REF!,#REF!,#REF!,#REF!,Z27,Z55)</f>
        <v>#REF!</v>
      </c>
      <c r="AA167" s="6" t="e">
        <f>SUM(AA83,#REF!,#REF!,#REF!,#REF!,#REF!,#REF!,#REF!,#REF!,#REF!,#REF!,#REF!,#REF!,AA27,AA55)</f>
        <v>#REF!</v>
      </c>
      <c r="AB167" s="6" t="e">
        <f>SUM(AB83,#REF!,#REF!,#REF!,#REF!,#REF!,#REF!,#REF!,#REF!,#REF!,#REF!,#REF!,#REF!,AB27,AB55)</f>
        <v>#REF!</v>
      </c>
      <c r="AC167" s="6" t="e">
        <f>SUM(AC83,#REF!,#REF!,#REF!,#REF!,#REF!,#REF!,#REF!,#REF!,#REF!,#REF!,#REF!,#REF!,AC27,AC55)</f>
        <v>#REF!</v>
      </c>
      <c r="AD167" s="6" t="e">
        <f>SUM(AD83,#REF!,#REF!,#REF!,#REF!,#REF!,#REF!,#REF!,#REF!,#REF!,#REF!,#REF!,#REF!,AD27,AD55)</f>
        <v>#REF!</v>
      </c>
      <c r="AE167" s="6" t="e">
        <f>SUM(AE83,#REF!,#REF!,#REF!,#REF!,#REF!,#REF!,#REF!,#REF!,#REF!,#REF!,#REF!,#REF!,AE27,AE55)</f>
        <v>#REF!</v>
      </c>
      <c r="AF167" s="6" t="e">
        <f>SUM(AF83,#REF!,#REF!,#REF!,#REF!,#REF!,#REF!,#REF!,#REF!,#REF!,#REF!,#REF!,#REF!,AF27,AF55)</f>
        <v>#REF!</v>
      </c>
      <c r="AG167" s="6" t="e">
        <f>SUM(AG83,#REF!,#REF!,#REF!,#REF!,#REF!,#REF!,#REF!,#REF!,#REF!,#REF!,#REF!,#REF!,AG27,AG55)</f>
        <v>#REF!</v>
      </c>
      <c r="AH167" s="6" t="e">
        <f>SUM(AH83,#REF!,#REF!,#REF!,#REF!,#REF!,#REF!,#REF!,#REF!,#REF!,#REF!,#REF!,#REF!,AH27,AH55)</f>
        <v>#REF!</v>
      </c>
      <c r="AI167" s="6" t="e">
        <f>SUM(AI83,#REF!,#REF!,#REF!,#REF!,#REF!,#REF!,#REF!,#REF!,#REF!,#REF!,#REF!,#REF!,AI27,AI55)</f>
        <v>#REF!</v>
      </c>
      <c r="AJ167" s="6" t="e">
        <f>SUM(AJ83,#REF!,#REF!,#REF!,#REF!,#REF!,#REF!,#REF!,#REF!,#REF!,#REF!,#REF!,#REF!,AJ27,AJ55)</f>
        <v>#REF!</v>
      </c>
      <c r="AK167" s="6" t="e">
        <f>SUM(AK83,#REF!,#REF!,#REF!,#REF!,#REF!,#REF!,#REF!,#REF!,#REF!,#REF!,#REF!,#REF!,AK27,AK55)</f>
        <v>#REF!</v>
      </c>
      <c r="AL167" s="6" t="e">
        <f>SUM(AL83,#REF!,#REF!,#REF!,#REF!,#REF!,#REF!,#REF!,#REF!,#REF!,#REF!,#REF!,#REF!,AL27,AL55,AL111,AL139)</f>
        <v>#REF!</v>
      </c>
      <c r="AM167" s="6" t="e">
        <f>SUM(AM83,#REF!,#REF!,#REF!,#REF!,#REF!,#REF!,#REF!,#REF!,#REF!,#REF!,#REF!,#REF!,AM27,AM55,AM111,AM139)</f>
        <v>#REF!</v>
      </c>
      <c r="AN167" s="6" t="e">
        <f>SUM(AN83,#REF!,#REF!,#REF!,#REF!,#REF!,#REF!,#REF!,#REF!,#REF!,#REF!,#REF!,#REF!,AN27,AN55,AN111,AN139)</f>
        <v>#REF!</v>
      </c>
      <c r="AO167" s="6" t="e">
        <f>SUM(AO83,#REF!,#REF!,#REF!,#REF!,#REF!,#REF!,#REF!,#REF!,#REF!,#REF!,#REF!,#REF!,AO27,AO55,AO111,AO139)</f>
        <v>#REF!</v>
      </c>
      <c r="AP167" s="6" t="e">
        <f>SUM(AP83,#REF!,#REF!,#REF!,#REF!,#REF!,#REF!,#REF!,#REF!,#REF!,#REF!,#REF!,#REF!,AP27,AP55,AP111,AP139)</f>
        <v>#REF!</v>
      </c>
      <c r="AQ167" s="6" t="e">
        <f>SUM(AQ83,#REF!,#REF!,#REF!,#REF!,#REF!,#REF!,#REF!,#REF!,#REF!,#REF!,#REF!,#REF!,AQ27,AQ55,AQ111,AQ139)</f>
        <v>#REF!</v>
      </c>
      <c r="AR167" s="6" t="e">
        <f>SUM(AR83,#REF!,#REF!,#REF!,#REF!,#REF!,#REF!,#REF!,#REF!,#REF!,#REF!,#REF!,#REF!,AR27,AR55,AR111,AR139)</f>
        <v>#REF!</v>
      </c>
      <c r="AS167" s="6" t="e">
        <f>SUM(AS83,#REF!,#REF!,#REF!,#REF!,#REF!,#REF!,#REF!,#REF!,#REF!,#REF!,#REF!,#REF!,AS27,AS55,AS111,AS139)</f>
        <v>#REF!</v>
      </c>
      <c r="AT167" s="6" t="e">
        <f>SUM(AT83,#REF!,#REF!,#REF!,#REF!,#REF!,#REF!,#REF!,#REF!,#REF!,#REF!,#REF!,#REF!,AT27,AT55,AT111,AT139)</f>
        <v>#REF!</v>
      </c>
      <c r="AU167" s="6" t="e">
        <f>SUM(AU83,#REF!,#REF!,#REF!,#REF!,#REF!,#REF!,#REF!,#REF!,#REF!,#REF!,#REF!,#REF!,AU27,AU55,AU111,AU139)</f>
        <v>#REF!</v>
      </c>
      <c r="AV167" s="6" t="e">
        <f>SUM(AV83,#REF!,#REF!,#REF!,#REF!,#REF!,#REF!,#REF!,#REF!,#REF!,#REF!,#REF!,#REF!,AV27,AV55,AV111,AV139)</f>
        <v>#REF!</v>
      </c>
      <c r="AW167" s="6" t="e">
        <f>SUM(AW83,#REF!,#REF!,#REF!,#REF!,#REF!,#REF!,#REF!,#REF!,#REF!,#REF!,#REF!,#REF!,AW27,AW55,AW111,AW139)</f>
        <v>#REF!</v>
      </c>
      <c r="AX167" s="6" t="e">
        <f>SUM(AX83,#REF!,#REF!,#REF!,#REF!,#REF!,#REF!,#REF!,#REF!,#REF!,#REF!,#REF!,#REF!,AX27,AX55,AX111,AX139)</f>
        <v>#REF!</v>
      </c>
      <c r="AY167" s="6" t="e">
        <f>SUM(AY83,#REF!,#REF!,#REF!,#REF!,#REF!,#REF!,#REF!,#REF!,#REF!,#REF!,#REF!,#REF!,AY27,AY55,AY111,AY139)</f>
        <v>#REF!</v>
      </c>
      <c r="AZ167" s="6" t="e">
        <f>SUM(AZ83,#REF!,#REF!,#REF!,#REF!,#REF!,#REF!,#REF!,#REF!,#REF!,#REF!,#REF!,#REF!,AZ27,AZ55,AZ111,AZ139)</f>
        <v>#REF!</v>
      </c>
      <c r="BA167" s="6" t="e">
        <f>SUM(BA83,#REF!,#REF!,#REF!,#REF!,#REF!,#REF!,#REF!,#REF!,#REF!,#REF!,#REF!,#REF!,BA27,BA55,BA111,BA139)</f>
        <v>#REF!</v>
      </c>
      <c r="BB167" s="6" t="e">
        <f>SUM(BB83,#REF!,#REF!,#REF!,#REF!,#REF!,#REF!,#REF!,#REF!,#REF!,#REF!,#REF!,#REF!,BB27,BB55,BB111,BB139)</f>
        <v>#REF!</v>
      </c>
      <c r="BC167" s="6" t="e">
        <f>SUM(BC83,#REF!,#REF!,#REF!,#REF!,#REF!,#REF!,#REF!,#REF!,#REF!,#REF!,#REF!,#REF!,BC27,BC55,BC111,BC139)</f>
        <v>#REF!</v>
      </c>
      <c r="BD167" s="6" t="e">
        <f>SUM(BD83,#REF!,#REF!,#REF!,#REF!,#REF!,#REF!,#REF!,#REF!,#REF!,#REF!,#REF!,#REF!,BD27,BD55,BD111,BD139)</f>
        <v>#REF!</v>
      </c>
      <c r="BE167" s="6" t="e">
        <f>SUM(BE83,#REF!,#REF!,#REF!,#REF!,#REF!,#REF!,#REF!,#REF!,#REF!,#REF!,#REF!,#REF!,BE27,BE55,BE111,BE139)</f>
        <v>#REF!</v>
      </c>
      <c r="BF167" s="6" t="e">
        <f>SUM(BF83,#REF!,#REF!,#REF!,#REF!,#REF!,#REF!,#REF!,#REF!,#REF!,#REF!,#REF!,#REF!,BF27,BF55,BF111,BF139)</f>
        <v>#REF!</v>
      </c>
      <c r="BG167" s="6" t="e">
        <f>SUM(BG83,#REF!,#REF!,#REF!,#REF!,#REF!,#REF!,#REF!,#REF!,#REF!,#REF!,#REF!,#REF!,BG27,BG55,BG111,BG139)</f>
        <v>#REF!</v>
      </c>
      <c r="BH167" s="6" t="e">
        <f>SUM(BH83,#REF!,#REF!,#REF!,#REF!,#REF!,#REF!,#REF!,#REF!,#REF!,#REF!,#REF!,#REF!,BH27,BH55,BH111,BH139)</f>
        <v>#REF!</v>
      </c>
      <c r="BI167" s="6" t="e">
        <f>SUM(BI83,#REF!,#REF!,#REF!,#REF!,#REF!,#REF!,#REF!,#REF!,#REF!,#REF!,#REF!,#REF!,BI27,BI55,BI111,BI139)</f>
        <v>#REF!</v>
      </c>
      <c r="BJ167" s="6" t="e">
        <f>SUM(BJ83,#REF!,#REF!,#REF!,#REF!,#REF!,#REF!,#REF!,#REF!,#REF!,#REF!,#REF!,#REF!,BJ27,BJ55,BJ111,BJ139)</f>
        <v>#REF!</v>
      </c>
      <c r="BK167" s="6" t="e">
        <f>SUM(BK83,#REF!,#REF!,#REF!,#REF!,#REF!,#REF!,#REF!,#REF!,#REF!,#REF!,#REF!,#REF!,BK27,BK55,BK111,BK139)</f>
        <v>#REF!</v>
      </c>
      <c r="BL167" s="6" t="e">
        <f>SUM(BL83,#REF!,#REF!,#REF!,#REF!,#REF!,#REF!,#REF!,#REF!,#REF!,#REF!,#REF!,#REF!,BL27,BL55,BL111,BL139)</f>
        <v>#REF!</v>
      </c>
      <c r="BM167" s="6" t="e">
        <f>SUM(BM83,#REF!,#REF!,#REF!,#REF!,#REF!,#REF!,#REF!,#REF!,#REF!,#REF!,#REF!,#REF!,BM27,BM55,BM111,BM139)</f>
        <v>#REF!</v>
      </c>
      <c r="BN167" s="6" t="e">
        <f>SUM(BN83,#REF!,#REF!,#REF!,#REF!,#REF!,#REF!,#REF!,#REF!,#REF!,#REF!,#REF!,#REF!,BN27,BN55,BN111,BN139)</f>
        <v>#REF!</v>
      </c>
      <c r="BO167" s="6" t="e">
        <f>SUM(BO83,#REF!,#REF!,#REF!,#REF!,#REF!,#REF!,#REF!,#REF!,#REF!,#REF!,#REF!,#REF!,BO27,BO55,BO111,BO139)</f>
        <v>#REF!</v>
      </c>
      <c r="BP167" s="6" t="e">
        <f>SUM(BP83,#REF!,#REF!,#REF!,#REF!,#REF!,#REF!,#REF!,#REF!,#REF!,#REF!,#REF!,#REF!,BP27,BP55,BP111,BP139)</f>
        <v>#REF!</v>
      </c>
      <c r="BQ167" s="6" t="e">
        <f>SUM(BQ83,#REF!,#REF!,#REF!,#REF!,#REF!,#REF!,#REF!,#REF!,#REF!,#REF!,#REF!,#REF!,BQ27,BQ55,BQ111,BQ139)</f>
        <v>#REF!</v>
      </c>
      <c r="BR167" s="6" t="e">
        <f>SUM(BR83,#REF!,#REF!,#REF!,#REF!,#REF!,#REF!,#REF!,#REF!,#REF!,#REF!,#REF!,#REF!,BR27,BR55,BR111,BR139)</f>
        <v>#REF!</v>
      </c>
      <c r="BS167" s="6" t="e">
        <f>SUM(BS83,#REF!,#REF!,#REF!,#REF!,#REF!,#REF!,#REF!,#REF!,#REF!,#REF!,#REF!,#REF!,BS27,BS55,BS111,BS139)</f>
        <v>#REF!</v>
      </c>
      <c r="BT167" s="6" t="e">
        <f>SUM(BT83,#REF!,#REF!,#REF!,#REF!,#REF!,#REF!,#REF!,#REF!,#REF!,#REF!,#REF!,#REF!,BT27,BT55,BT111,BT139)</f>
        <v>#REF!</v>
      </c>
      <c r="BU167" s="6" t="e">
        <f>SUM(BU83,#REF!,#REF!,#REF!,#REF!,#REF!,#REF!,#REF!,#REF!,#REF!,#REF!,#REF!,#REF!,BU27,BU55,BU111,BU139)</f>
        <v>#REF!</v>
      </c>
      <c r="BV167" s="6">
        <v>4</v>
      </c>
      <c r="BW167" s="6">
        <v>8</v>
      </c>
      <c r="BX167" s="6">
        <v>40</v>
      </c>
      <c r="BY167" s="6">
        <v>58</v>
      </c>
      <c r="BZ167" s="6">
        <v>34</v>
      </c>
      <c r="CA167" s="6">
        <v>17</v>
      </c>
      <c r="CB167" s="6">
        <v>20</v>
      </c>
      <c r="CC167" s="6">
        <v>3</v>
      </c>
      <c r="CD167" s="6">
        <v>6</v>
      </c>
      <c r="CE167" s="6">
        <v>24</v>
      </c>
      <c r="CF167" s="6">
        <v>20</v>
      </c>
      <c r="CG167" s="6">
        <v>22</v>
      </c>
      <c r="CH167" s="6">
        <v>7</v>
      </c>
      <c r="CI167" s="6">
        <v>21</v>
      </c>
      <c r="CJ167" s="6">
        <v>9</v>
      </c>
      <c r="CK167" s="6">
        <v>22</v>
      </c>
      <c r="CL167" s="6">
        <v>55</v>
      </c>
      <c r="CM167" s="6">
        <v>37</v>
      </c>
      <c r="CN167" s="6">
        <v>21</v>
      </c>
      <c r="CO167" s="6">
        <v>17</v>
      </c>
      <c r="CP167" s="6">
        <v>23</v>
      </c>
      <c r="CQ167" s="6">
        <v>11</v>
      </c>
      <c r="CR167" s="6">
        <v>10</v>
      </c>
      <c r="CS167" s="6">
        <v>38</v>
      </c>
      <c r="CT167" s="6">
        <v>27</v>
      </c>
      <c r="CU167" s="6">
        <v>29</v>
      </c>
      <c r="CV167" s="6">
        <v>39</v>
      </c>
      <c r="CW167" s="6">
        <v>27</v>
      </c>
      <c r="CX167" s="6">
        <v>46</v>
      </c>
      <c r="CY167" s="6">
        <v>27</v>
      </c>
      <c r="CZ167" s="6">
        <v>36</v>
      </c>
      <c r="DA167" s="6">
        <f>SUM(DB167:EF167)</f>
        <v>62</v>
      </c>
      <c r="DB167" s="6">
        <f t="shared" si="82"/>
        <v>7</v>
      </c>
      <c r="DC167" s="6">
        <f t="shared" si="81"/>
        <v>1</v>
      </c>
      <c r="DD167" s="6">
        <f t="shared" si="81"/>
        <v>0</v>
      </c>
      <c r="DE167" s="6">
        <f t="shared" si="81"/>
        <v>2</v>
      </c>
      <c r="DF167" s="6">
        <f t="shared" si="81"/>
        <v>1</v>
      </c>
      <c r="DG167" s="6">
        <f t="shared" si="81"/>
        <v>0</v>
      </c>
      <c r="DH167" s="6">
        <f t="shared" si="81"/>
        <v>0</v>
      </c>
      <c r="DI167" s="6">
        <f t="shared" si="81"/>
        <v>3</v>
      </c>
      <c r="DJ167" s="6">
        <f t="shared" si="81"/>
        <v>4</v>
      </c>
      <c r="DK167" s="6">
        <f t="shared" si="81"/>
        <v>0</v>
      </c>
      <c r="DL167" s="6">
        <f t="shared" si="81"/>
        <v>19</v>
      </c>
      <c r="DM167" s="6">
        <f t="shared" si="81"/>
        <v>1</v>
      </c>
      <c r="DN167" s="6">
        <f t="shared" si="81"/>
        <v>1</v>
      </c>
      <c r="DO167" s="6">
        <f t="shared" si="81"/>
        <v>0</v>
      </c>
      <c r="DP167" s="6">
        <f t="shared" si="81"/>
        <v>0</v>
      </c>
      <c r="DQ167" s="6">
        <f t="shared" si="81"/>
        <v>2</v>
      </c>
      <c r="DR167" s="6">
        <f t="shared" si="81"/>
        <v>0</v>
      </c>
      <c r="DS167" s="6">
        <f t="shared" si="81"/>
        <v>2</v>
      </c>
      <c r="DT167" s="6">
        <f t="shared" si="81"/>
        <v>14</v>
      </c>
      <c r="DU167" s="6">
        <f t="shared" si="81"/>
        <v>1</v>
      </c>
      <c r="DV167" s="6">
        <f t="shared" si="81"/>
        <v>0</v>
      </c>
      <c r="DW167" s="6">
        <f t="shared" si="81"/>
        <v>2</v>
      </c>
      <c r="DX167" s="6">
        <f t="shared" si="81"/>
        <v>2</v>
      </c>
      <c r="DY167" s="6">
        <f t="shared" si="81"/>
        <v>0</v>
      </c>
      <c r="DZ167" s="6">
        <f t="shared" si="81"/>
        <v>0</v>
      </c>
      <c r="EA167" s="6">
        <f t="shared" si="81"/>
        <v>0</v>
      </c>
      <c r="EB167" s="6">
        <f t="shared" si="81"/>
        <v>0</v>
      </c>
      <c r="EC167" s="6">
        <f t="shared" si="81"/>
        <v>0</v>
      </c>
      <c r="ED167" s="6">
        <f t="shared" si="81"/>
        <v>0</v>
      </c>
      <c r="EE167" s="6">
        <f t="shared" si="81"/>
        <v>0</v>
      </c>
      <c r="EF167" s="6">
        <f t="shared" si="81"/>
        <v>0</v>
      </c>
    </row>
    <row r="168" spans="1:148" s="179" customFormat="1" ht="18" customHeight="1">
      <c r="A168" s="179" t="s">
        <v>214</v>
      </c>
      <c r="Z168" s="182">
        <v>2E-3</v>
      </c>
      <c r="AA168" s="182">
        <v>2E-3</v>
      </c>
      <c r="AB168" s="182">
        <v>2E-3</v>
      </c>
      <c r="AC168" s="182">
        <v>2E-3</v>
      </c>
      <c r="AD168" s="182">
        <v>2E-3</v>
      </c>
      <c r="AE168" s="182">
        <v>2E-3</v>
      </c>
      <c r="AF168" s="182">
        <v>2E-3</v>
      </c>
      <c r="AG168" s="182">
        <v>2E-3</v>
      </c>
      <c r="AH168" s="182">
        <v>2E-3</v>
      </c>
      <c r="AI168" s="182">
        <v>2E-3</v>
      </c>
      <c r="AJ168" s="182">
        <v>2E-3</v>
      </c>
      <c r="AK168" s="182">
        <v>2E-3</v>
      </c>
      <c r="AL168" s="182">
        <v>5.0000000000000001E-3</v>
      </c>
      <c r="AM168" s="182">
        <v>5.0000000000000001E-3</v>
      </c>
      <c r="AN168" s="182">
        <v>5.0000000000000001E-3</v>
      </c>
      <c r="AO168" s="182">
        <v>5.0000000000000001E-3</v>
      </c>
      <c r="AP168" s="182">
        <v>5.0000000000000001E-3</v>
      </c>
      <c r="AQ168" s="182">
        <v>5.0000000000000001E-3</v>
      </c>
      <c r="AR168" s="182">
        <v>5.0000000000000001E-3</v>
      </c>
      <c r="AS168" s="182">
        <v>5.0000000000000001E-3</v>
      </c>
      <c r="AT168" s="182">
        <v>5.0000000000000001E-3</v>
      </c>
      <c r="AU168" s="182">
        <v>5.0000000000000001E-3</v>
      </c>
      <c r="AV168" s="182">
        <v>5.0000000000000001E-3</v>
      </c>
      <c r="AW168" s="182">
        <v>5.0000000000000001E-3</v>
      </c>
      <c r="AX168" s="182">
        <v>2E-3</v>
      </c>
      <c r="AY168" s="182">
        <v>2E-3</v>
      </c>
      <c r="AZ168" s="182">
        <v>2E-3</v>
      </c>
      <c r="BA168" s="182">
        <v>2E-3</v>
      </c>
      <c r="BB168" s="182">
        <v>2E-3</v>
      </c>
      <c r="BC168" s="182">
        <v>2E-3</v>
      </c>
      <c r="BD168" s="182">
        <v>2E-3</v>
      </c>
      <c r="BE168" s="182">
        <v>2E-3</v>
      </c>
      <c r="BF168" s="182">
        <v>2E-3</v>
      </c>
      <c r="BG168" s="182">
        <v>2E-3</v>
      </c>
      <c r="BH168" s="182">
        <v>2E-3</v>
      </c>
      <c r="BI168" s="182">
        <v>2E-3</v>
      </c>
      <c r="BJ168" s="182">
        <v>2E-3</v>
      </c>
      <c r="BK168" s="182">
        <v>2E-3</v>
      </c>
      <c r="BL168" s="182">
        <v>2E-3</v>
      </c>
      <c r="BM168" s="182">
        <v>5.0000000000000001E-4</v>
      </c>
      <c r="BN168" s="182">
        <v>5.0000000000000001E-4</v>
      </c>
      <c r="BO168" s="182">
        <v>5.0000000000000001E-4</v>
      </c>
      <c r="BP168" s="182">
        <v>5.0000000000000001E-4</v>
      </c>
      <c r="BQ168" s="182">
        <v>5.0000000000000001E-4</v>
      </c>
      <c r="BR168" s="182">
        <v>5.0000000000000001E-4</v>
      </c>
      <c r="BS168" s="182">
        <v>5.0000000000000001E-4</v>
      </c>
      <c r="BT168" s="182">
        <v>5.0000000000000001E-4</v>
      </c>
      <c r="BU168" s="182">
        <v>5.0000000000000001E-4</v>
      </c>
      <c r="BV168" s="182">
        <v>5.0000000000000001E-4</v>
      </c>
      <c r="BW168" s="182">
        <v>5.0000000000000001E-4</v>
      </c>
      <c r="BX168" s="182">
        <v>5.0000000000000001E-4</v>
      </c>
      <c r="BY168" s="182">
        <v>5.0000000000000001E-4</v>
      </c>
      <c r="BZ168" s="182">
        <v>5.0000000000000001E-4</v>
      </c>
      <c r="CA168" s="182">
        <v>5.0000000000000001E-4</v>
      </c>
      <c r="CB168" s="182">
        <v>5.0000000000000001E-4</v>
      </c>
      <c r="CC168" s="182">
        <v>5.0000000000000001E-4</v>
      </c>
      <c r="CD168" s="182">
        <v>5.0000000000000001E-4</v>
      </c>
      <c r="CE168" s="182">
        <v>5.0000000000000001E-4</v>
      </c>
      <c r="CF168" s="182">
        <v>5.0000000000000001E-4</v>
      </c>
      <c r="CG168" s="182">
        <v>5.0000000000000001E-4</v>
      </c>
      <c r="CH168" s="182">
        <v>5.0000000000000001E-4</v>
      </c>
      <c r="CI168" s="182">
        <v>5.0000000000000001E-4</v>
      </c>
      <c r="CJ168" s="182">
        <v>5.0000000000000001E-4</v>
      </c>
      <c r="CK168" s="182">
        <v>5.0000000000000001E-4</v>
      </c>
      <c r="CL168" s="182">
        <v>5.0000000000000001E-4</v>
      </c>
      <c r="CM168" s="182">
        <v>5.0000000000000001E-4</v>
      </c>
      <c r="CN168" s="182">
        <v>5.0000000000000001E-4</v>
      </c>
      <c r="CO168" s="182">
        <v>5.0000000000000001E-4</v>
      </c>
      <c r="CP168" s="182">
        <v>5.0000000000000001E-4</v>
      </c>
      <c r="CQ168" s="182">
        <v>5.0000000000000001E-4</v>
      </c>
      <c r="CR168" s="182">
        <v>5.0000000000000001E-4</v>
      </c>
      <c r="CS168" s="182">
        <v>5.0000000000000001E-4</v>
      </c>
      <c r="CT168" s="182">
        <v>5.0000000000000001E-4</v>
      </c>
      <c r="CU168" s="182">
        <v>5.0000000000000001E-4</v>
      </c>
      <c r="CV168" s="182">
        <v>5.0000000000000001E-4</v>
      </c>
      <c r="CW168" s="182">
        <v>5.0000000000000001E-4</v>
      </c>
      <c r="CX168" s="182">
        <v>5.0000000000000001E-4</v>
      </c>
      <c r="CY168" s="182">
        <v>5.0000000000000001E-4</v>
      </c>
      <c r="CZ168" s="182">
        <v>5.0000000000000001E-4</v>
      </c>
      <c r="DA168" s="182">
        <v>5.0000000000000001E-4</v>
      </c>
      <c r="DB168" s="182">
        <v>5.0000000000000001E-4</v>
      </c>
      <c r="DC168" s="182">
        <v>5.0000000000000001E-4</v>
      </c>
      <c r="DD168" s="182">
        <v>5.0000000000000001E-4</v>
      </c>
      <c r="DE168" s="182">
        <v>5.0000000000000001E-4</v>
      </c>
      <c r="DF168" s="182">
        <v>5.0000000000000001E-4</v>
      </c>
      <c r="DG168" s="182">
        <v>5.0000000000000001E-4</v>
      </c>
      <c r="DH168" s="182">
        <v>5.0000000000000001E-4</v>
      </c>
      <c r="DI168" s="182">
        <v>5.0000000000000001E-4</v>
      </c>
      <c r="DJ168" s="182">
        <v>5.0000000000000001E-4</v>
      </c>
      <c r="DK168" s="182">
        <v>5.0000000000000001E-4</v>
      </c>
      <c r="DL168" s="182">
        <v>5.0000000000000001E-4</v>
      </c>
      <c r="DM168" s="182">
        <v>5.0000000000000001E-4</v>
      </c>
      <c r="DN168" s="182">
        <v>5.0000000000000001E-4</v>
      </c>
      <c r="DO168" s="182">
        <v>5.0000000000000001E-4</v>
      </c>
      <c r="DP168" s="182">
        <v>5.0000000000000001E-4</v>
      </c>
      <c r="DQ168" s="182">
        <v>5.0000000000000001E-4</v>
      </c>
      <c r="DR168" s="182">
        <v>5.0000000000000001E-4</v>
      </c>
      <c r="DS168" s="182">
        <v>5.0000000000000001E-4</v>
      </c>
      <c r="DT168" s="182">
        <v>5.0000000000000001E-4</v>
      </c>
      <c r="DU168" s="182">
        <v>5.0000000000000001E-4</v>
      </c>
      <c r="DV168" s="182">
        <v>5.0000000000000001E-4</v>
      </c>
      <c r="DW168" s="182">
        <v>5.0000000000000001E-4</v>
      </c>
      <c r="DX168" s="182">
        <v>5.0000000000000001E-4</v>
      </c>
      <c r="DY168" s="182">
        <v>5.0000000000000001E-4</v>
      </c>
      <c r="DZ168" s="182">
        <v>5.0000000000000001E-4</v>
      </c>
      <c r="EA168" s="182">
        <v>5.0000000000000001E-4</v>
      </c>
      <c r="EB168" s="182">
        <v>5.0000000000000001E-4</v>
      </c>
      <c r="EC168" s="182">
        <v>5.0000000000000001E-4</v>
      </c>
      <c r="ED168" s="182">
        <v>5.0000000000000001E-4</v>
      </c>
      <c r="EE168" s="182">
        <v>5.0000000000000001E-4</v>
      </c>
      <c r="EF168" s="182">
        <v>5.0000000000000001E-4</v>
      </c>
      <c r="EG168" s="180"/>
      <c r="EH168" s="180"/>
      <c r="EI168" s="180"/>
      <c r="EJ168" s="180"/>
      <c r="EK168" s="180"/>
      <c r="EL168" s="180"/>
      <c r="EM168" s="180"/>
      <c r="EN168" s="180"/>
      <c r="EO168" s="180"/>
      <c r="EP168" s="180"/>
      <c r="EQ168" s="180"/>
      <c r="ER168" s="180"/>
    </row>
    <row r="169" spans="1:148" ht="17.25" customHeight="1">
      <c r="A169" s="284" t="s">
        <v>184</v>
      </c>
      <c r="B169" s="285"/>
      <c r="C169" s="285"/>
      <c r="D169" s="285"/>
      <c r="E169" s="285"/>
      <c r="F169" s="285"/>
      <c r="G169" s="285"/>
      <c r="H169" s="285"/>
      <c r="I169" s="285"/>
      <c r="J169" s="285"/>
      <c r="K169" s="285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  <c r="AA169" s="285"/>
      <c r="AB169" s="285"/>
      <c r="AC169" s="285"/>
      <c r="AD169" s="285"/>
      <c r="AE169" s="285"/>
      <c r="AF169" s="285"/>
      <c r="AG169" s="285"/>
      <c r="AH169" s="285"/>
      <c r="AI169" s="285"/>
      <c r="AJ169" s="285"/>
      <c r="AK169" s="285"/>
      <c r="AL169" s="285"/>
      <c r="AM169" s="285"/>
      <c r="AN169" s="285"/>
      <c r="AO169" s="285"/>
      <c r="AP169" s="285"/>
      <c r="AQ169" s="285"/>
      <c r="AR169" s="285"/>
      <c r="AS169" s="285"/>
      <c r="AT169" s="285"/>
      <c r="AU169" s="285"/>
      <c r="AV169" s="285"/>
      <c r="AW169" s="285"/>
      <c r="AX169" s="285"/>
      <c r="AY169" s="285"/>
      <c r="AZ169" s="285"/>
      <c r="BA169" s="285"/>
      <c r="BB169" s="285"/>
      <c r="BC169" s="285"/>
      <c r="BD169" s="285"/>
      <c r="BE169" s="285"/>
      <c r="BF169" s="285"/>
      <c r="BG169" s="285"/>
      <c r="BH169" s="285"/>
      <c r="BI169" s="285"/>
      <c r="BJ169" s="285"/>
      <c r="BK169" s="285"/>
      <c r="BL169" s="285"/>
      <c r="BM169" s="285"/>
      <c r="BN169" s="285"/>
      <c r="BO169" s="285"/>
      <c r="BP169" s="285"/>
      <c r="BQ169" s="285"/>
      <c r="BR169" s="285"/>
      <c r="BS169" s="285"/>
      <c r="BT169" s="285"/>
      <c r="BU169" s="285"/>
      <c r="BV169" s="285"/>
      <c r="BW169" s="285"/>
      <c r="BX169" s="285"/>
      <c r="BY169" s="285"/>
      <c r="BZ169" s="285"/>
      <c r="CA169" s="285"/>
      <c r="CB169" s="285"/>
      <c r="CC169" s="285"/>
      <c r="CD169" s="285"/>
      <c r="CE169" s="285"/>
      <c r="CF169" s="285"/>
      <c r="CG169" s="285"/>
      <c r="CH169" s="285"/>
      <c r="CI169" s="285"/>
      <c r="CJ169" s="285"/>
      <c r="CK169" s="285"/>
      <c r="CL169" s="285"/>
      <c r="CM169" s="285"/>
      <c r="CN169" s="285"/>
      <c r="CO169" s="285"/>
      <c r="CP169" s="285"/>
      <c r="CQ169" s="285"/>
      <c r="CR169" s="285"/>
      <c r="CS169" s="285"/>
      <c r="CT169" s="285"/>
      <c r="CU169" s="285"/>
      <c r="CV169" s="285"/>
      <c r="CW169" s="285"/>
      <c r="CX169" s="285"/>
      <c r="CY169" s="285"/>
      <c r="CZ169" s="285"/>
      <c r="DA169" s="285"/>
      <c r="DB169" s="285"/>
      <c r="DC169" s="285"/>
      <c r="DD169" s="285"/>
      <c r="DE169" s="285"/>
      <c r="DF169" s="285"/>
      <c r="DG169" s="285"/>
      <c r="DH169" s="285"/>
      <c r="DI169" s="285"/>
      <c r="DJ169" s="285"/>
      <c r="DK169" s="285"/>
      <c r="DL169" s="285"/>
      <c r="DM169" s="285"/>
      <c r="DN169" s="285"/>
      <c r="DO169" s="285"/>
      <c r="DP169" s="285"/>
      <c r="DQ169" s="285"/>
      <c r="DR169" s="285"/>
      <c r="DS169" s="285"/>
      <c r="DT169" s="285"/>
      <c r="DU169" s="285"/>
      <c r="DV169" s="285"/>
      <c r="DW169" s="285"/>
      <c r="DX169" s="285"/>
      <c r="DY169" s="285"/>
      <c r="DZ169" s="285"/>
      <c r="EA169" s="285"/>
      <c r="EB169" s="285"/>
      <c r="EC169" s="285"/>
      <c r="ED169" s="285"/>
      <c r="EE169" s="285"/>
      <c r="EF169" s="285"/>
    </row>
    <row r="170" spans="1:148" ht="27" customHeight="1"/>
    <row r="186" spans="1:136" ht="17.25" customHeight="1">
      <c r="A186" s="13" t="s">
        <v>0</v>
      </c>
      <c r="B186" s="2" t="s">
        <v>12</v>
      </c>
      <c r="C186" s="2" t="s">
        <v>20</v>
      </c>
      <c r="D186" s="2" t="s">
        <v>21</v>
      </c>
      <c r="E186" s="2" t="s">
        <v>22</v>
      </c>
      <c r="F186" s="2" t="s">
        <v>23</v>
      </c>
      <c r="G186" s="2" t="s">
        <v>24</v>
      </c>
      <c r="H186" s="2" t="s">
        <v>25</v>
      </c>
      <c r="I186" s="2" t="s">
        <v>26</v>
      </c>
      <c r="J186" s="2" t="s">
        <v>27</v>
      </c>
      <c r="K186" s="2" t="s">
        <v>28</v>
      </c>
      <c r="L186" s="2" t="s">
        <v>29</v>
      </c>
      <c r="M186" s="2" t="s">
        <v>30</v>
      </c>
      <c r="N186" s="2" t="s">
        <v>11</v>
      </c>
      <c r="O186" s="2" t="s">
        <v>13</v>
      </c>
      <c r="P186" s="2" t="s">
        <v>14</v>
      </c>
      <c r="Q186" s="2" t="s">
        <v>15</v>
      </c>
      <c r="R186" s="2" t="s">
        <v>16</v>
      </c>
      <c r="S186" s="2" t="s">
        <v>17</v>
      </c>
      <c r="T186" s="2" t="s">
        <v>18</v>
      </c>
      <c r="U186" s="2" t="s">
        <v>19</v>
      </c>
      <c r="V186" s="2" t="s">
        <v>109</v>
      </c>
      <c r="W186" s="2" t="s">
        <v>111</v>
      </c>
      <c r="X186" s="2" t="s">
        <v>117</v>
      </c>
      <c r="Y186" s="2" t="s">
        <v>118</v>
      </c>
      <c r="Z186" s="2" t="s">
        <v>120</v>
      </c>
      <c r="AA186" s="2" t="s">
        <v>123</v>
      </c>
      <c r="AB186" s="2" t="s">
        <v>130</v>
      </c>
      <c r="AC186" s="2" t="s">
        <v>134</v>
      </c>
      <c r="AD186" s="2" t="s">
        <v>142</v>
      </c>
      <c r="AE186" s="2" t="s">
        <v>143</v>
      </c>
      <c r="AF186" s="2" t="s">
        <v>148</v>
      </c>
      <c r="AG186" s="2" t="s">
        <v>153</v>
      </c>
      <c r="AH186" s="139" t="s">
        <v>154</v>
      </c>
      <c r="AI186" s="139" t="s">
        <v>156</v>
      </c>
      <c r="AJ186" s="139" t="s">
        <v>157</v>
      </c>
      <c r="AK186" s="139" t="s">
        <v>159</v>
      </c>
      <c r="AL186" s="139" t="s">
        <v>163</v>
      </c>
      <c r="AM186" s="139" t="s">
        <v>166</v>
      </c>
      <c r="AN186" s="139" t="s">
        <v>169</v>
      </c>
      <c r="AO186" s="139" t="s">
        <v>177</v>
      </c>
      <c r="AP186" s="139" t="s">
        <v>182</v>
      </c>
      <c r="AQ186" s="139" t="s">
        <v>186</v>
      </c>
      <c r="AR186" s="139" t="s">
        <v>189</v>
      </c>
      <c r="AS186" s="139" t="s">
        <v>190</v>
      </c>
      <c r="AT186" s="139" t="s">
        <v>195</v>
      </c>
      <c r="AU186" s="139" t="s">
        <v>197</v>
      </c>
      <c r="AV186" s="139" t="s">
        <v>199</v>
      </c>
      <c r="AW186" s="106" t="e">
        <f>AW158</f>
        <v>#REF!</v>
      </c>
      <c r="AX186" s="106" t="e">
        <f>AX158</f>
        <v>#REF!</v>
      </c>
      <c r="AY186" s="184" t="e">
        <f>AY158</f>
        <v>#REF!</v>
      </c>
      <c r="AZ186" s="106" t="e">
        <f>AZ158</f>
        <v>#REF!</v>
      </c>
      <c r="BA186" s="184" t="e">
        <f>BA158</f>
        <v>#REF!</v>
      </c>
      <c r="BB186" s="106" t="e">
        <f t="shared" ref="BB186:BK186" si="83">BB158</f>
        <v>#REF!</v>
      </c>
      <c r="BC186" s="106" t="e">
        <f t="shared" si="83"/>
        <v>#REF!</v>
      </c>
      <c r="BD186" s="184" t="e">
        <f t="shared" si="83"/>
        <v>#REF!</v>
      </c>
      <c r="BE186" s="106" t="e">
        <f t="shared" si="83"/>
        <v>#REF!</v>
      </c>
      <c r="BF186" s="106" t="e">
        <f t="shared" si="83"/>
        <v>#REF!</v>
      </c>
      <c r="BG186" s="106" t="e">
        <f t="shared" si="83"/>
        <v>#REF!</v>
      </c>
      <c r="BH186" s="184" t="e">
        <f t="shared" si="83"/>
        <v>#REF!</v>
      </c>
      <c r="BI186" s="106" t="e">
        <f t="shared" si="83"/>
        <v>#REF!</v>
      </c>
      <c r="BJ186" s="106" t="e">
        <f t="shared" si="83"/>
        <v>#REF!</v>
      </c>
      <c r="BK186" s="106" t="e">
        <f t="shared" si="83"/>
        <v>#REF!</v>
      </c>
      <c r="BL186" s="106" t="e">
        <f t="shared" ref="BL186:BN186" si="84">BL158</f>
        <v>#REF!</v>
      </c>
      <c r="BM186" s="106" t="e">
        <f t="shared" si="84"/>
        <v>#REF!</v>
      </c>
      <c r="BN186" s="106" t="e">
        <f t="shared" si="84"/>
        <v>#REF!</v>
      </c>
      <c r="BO186" s="106" t="e">
        <f t="shared" ref="BO186:BP186" si="85">BO158</f>
        <v>#REF!</v>
      </c>
      <c r="BP186" s="106" t="e">
        <f t="shared" si="85"/>
        <v>#REF!</v>
      </c>
      <c r="BQ186" s="106" t="e">
        <f t="shared" ref="BQ186:BS186" si="86">BQ158</f>
        <v>#REF!</v>
      </c>
      <c r="BR186" s="106" t="e">
        <f t="shared" si="86"/>
        <v>#REF!</v>
      </c>
      <c r="BS186" s="106" t="e">
        <f t="shared" si="86"/>
        <v>#REF!</v>
      </c>
      <c r="BT186" s="106" t="s">
        <v>265</v>
      </c>
      <c r="BU186" s="106" t="s">
        <v>266</v>
      </c>
      <c r="BV186" s="106" t="s">
        <v>267</v>
      </c>
      <c r="BW186" s="106" t="s">
        <v>270</v>
      </c>
      <c r="BX186" s="106" t="s">
        <v>272</v>
      </c>
      <c r="BY186" s="106" t="s">
        <v>276</v>
      </c>
      <c r="BZ186" s="106" t="s">
        <v>277</v>
      </c>
      <c r="CA186" s="106" t="s">
        <v>279</v>
      </c>
      <c r="CB186" s="106" t="s">
        <v>281</v>
      </c>
      <c r="CC186" s="106" t="s">
        <v>282</v>
      </c>
      <c r="CD186" s="106" t="e">
        <f>CD158</f>
        <v>#REF!</v>
      </c>
      <c r="CE186" s="106" t="s">
        <v>289</v>
      </c>
      <c r="CF186" s="106" t="s">
        <v>292</v>
      </c>
      <c r="CG186" s="106" t="s">
        <v>294</v>
      </c>
      <c r="CH186" s="106" t="s">
        <v>297</v>
      </c>
      <c r="CI186" s="106" t="s">
        <v>301</v>
      </c>
      <c r="CJ186" s="106" t="s">
        <v>303</v>
      </c>
      <c r="CK186" s="106" t="s">
        <v>310</v>
      </c>
      <c r="CL186" s="106" t="s">
        <v>310</v>
      </c>
      <c r="CM186" s="106" t="s">
        <v>311</v>
      </c>
      <c r="CN186" s="106" t="s">
        <v>313</v>
      </c>
      <c r="CO186" s="106" t="s">
        <v>319</v>
      </c>
      <c r="CP186" s="106" t="s">
        <v>322</v>
      </c>
      <c r="CQ186" s="106" t="s">
        <v>325</v>
      </c>
      <c r="CR186" s="106" t="s">
        <v>330</v>
      </c>
      <c r="CS186" s="106" t="s">
        <v>332</v>
      </c>
      <c r="CT186" s="106" t="s">
        <v>336</v>
      </c>
      <c r="CU186" s="106" t="s">
        <v>339</v>
      </c>
      <c r="CV186" s="106" t="s">
        <v>349</v>
      </c>
      <c r="CW186" s="106" t="s">
        <v>350</v>
      </c>
      <c r="CX186" s="106" t="s">
        <v>351</v>
      </c>
      <c r="CY186" s="106" t="s">
        <v>357</v>
      </c>
      <c r="CZ186" s="106" t="s">
        <v>360</v>
      </c>
      <c r="DA186" s="106" t="str">
        <f>+DA18</f>
        <v>Aug'25</v>
      </c>
      <c r="DB186" s="3">
        <v>1</v>
      </c>
      <c r="DC186" s="3">
        <v>2</v>
      </c>
      <c r="DD186" s="3">
        <v>3</v>
      </c>
      <c r="DE186" s="3">
        <v>4</v>
      </c>
      <c r="DF186" s="3">
        <v>5</v>
      </c>
      <c r="DG186" s="3">
        <v>6</v>
      </c>
      <c r="DH186" s="3">
        <v>7</v>
      </c>
      <c r="DI186" s="3">
        <v>8</v>
      </c>
      <c r="DJ186" s="3">
        <v>9</v>
      </c>
      <c r="DK186" s="3">
        <v>10</v>
      </c>
      <c r="DL186" s="3">
        <v>11</v>
      </c>
      <c r="DM186" s="3">
        <v>12</v>
      </c>
      <c r="DN186" s="3">
        <v>13</v>
      </c>
      <c r="DO186" s="3">
        <v>14</v>
      </c>
      <c r="DP186" s="3">
        <v>15</v>
      </c>
      <c r="DQ186" s="3">
        <v>16</v>
      </c>
      <c r="DR186" s="3">
        <v>17</v>
      </c>
      <c r="DS186" s="3">
        <v>18</v>
      </c>
      <c r="DT186" s="3">
        <v>19</v>
      </c>
      <c r="DU186" s="3">
        <v>20</v>
      </c>
      <c r="DV186" s="3">
        <v>21</v>
      </c>
      <c r="DW186" s="3">
        <v>22</v>
      </c>
      <c r="DX186" s="3">
        <v>23</v>
      </c>
      <c r="DY186" s="3">
        <v>24</v>
      </c>
      <c r="DZ186" s="3">
        <v>25</v>
      </c>
      <c r="EA186" s="3">
        <v>26</v>
      </c>
      <c r="EB186" s="3">
        <v>27</v>
      </c>
      <c r="EC186" s="3">
        <v>28</v>
      </c>
      <c r="ED186" s="3">
        <v>29</v>
      </c>
      <c r="EE186" s="3">
        <v>30</v>
      </c>
      <c r="EF186" s="3">
        <v>31</v>
      </c>
    </row>
    <row r="187" spans="1:136" s="4" customFormat="1" ht="17.25" customHeight="1">
      <c r="A187" s="5" t="s">
        <v>1</v>
      </c>
      <c r="B187" s="6" t="e">
        <f>SUM(#REF!,#REF!,#REF!,#REF!,#REF!,#REF!)</f>
        <v>#REF!</v>
      </c>
      <c r="C187" s="6" t="e">
        <f>SUM(#REF!,#REF!,#REF!,#REF!,#REF!,#REF!)</f>
        <v>#REF!</v>
      </c>
      <c r="D187" s="6" t="e">
        <f>SUM(#REF!,#REF!,#REF!,#REF!,#REF!,#REF!)</f>
        <v>#REF!</v>
      </c>
      <c r="E187" s="6" t="e">
        <f>SUM(#REF!,#REF!,#REF!,#REF!,#REF!,#REF!)</f>
        <v>#REF!</v>
      </c>
      <c r="F187" s="6" t="e">
        <f>SUM(#REF!,#REF!,#REF!,#REF!,#REF!,#REF!)</f>
        <v>#REF!</v>
      </c>
      <c r="G187" s="6" t="e">
        <f>SUM(#REF!,#REF!,#REF!,#REF!,#REF!,#REF!)</f>
        <v>#REF!</v>
      </c>
      <c r="H187" s="6" t="e">
        <f>SUM(#REF!,#REF!,#REF!,#REF!,#REF!,#REF!,#REF!,#REF!)</f>
        <v>#REF!</v>
      </c>
      <c r="I187" s="6" t="e">
        <f>SUM(#REF!,#REF!,#REF!,#REF!,#REF!,#REF!,#REF!,#REF!)</f>
        <v>#REF!</v>
      </c>
      <c r="J187" s="6" t="e">
        <f>SUM(#REF!,#REF!,#REF!,#REF!,#REF!,#REF!,#REF!,#REF!)</f>
        <v>#REF!</v>
      </c>
      <c r="K187" s="6" t="e">
        <f>SUM(#REF!,#REF!,#REF!,#REF!,#REF!,#REF!,#REF!,#REF!)</f>
        <v>#REF!</v>
      </c>
      <c r="L187" s="6" t="e">
        <f>SUM(#REF!,#REF!,#REF!,#REF!,#REF!,#REF!,#REF!,#REF!)</f>
        <v>#REF!</v>
      </c>
      <c r="M187" s="6" t="e">
        <f>SUM(#REF!,#REF!,#REF!,#REF!,#REF!,#REF!,#REF!,#REF!)</f>
        <v>#REF!</v>
      </c>
      <c r="N187" s="6" t="e">
        <f>SUM(#REF!,#REF!,#REF!,#REF!)</f>
        <v>#REF!</v>
      </c>
      <c r="O187" s="6" t="e">
        <f>SUM(#REF!,#REF!,#REF!,#REF!)</f>
        <v>#REF!</v>
      </c>
      <c r="P187" s="6" t="e">
        <f>SUM(#REF!,#REF!,#REF!,#REF!)</f>
        <v>#REF!</v>
      </c>
      <c r="Q187" s="6" t="e">
        <f>SUM(#REF!,#REF!,#REF!,#REF!)</f>
        <v>#REF!</v>
      </c>
      <c r="R187" s="6" t="e">
        <f>SUM(#REF!,#REF!,#REF!,#REF!)</f>
        <v>#REF!</v>
      </c>
      <c r="S187" s="6" t="e">
        <f>SUM(#REF!,#REF!,#REF!,#REF!)</f>
        <v>#REF!</v>
      </c>
      <c r="T187" s="6" t="e">
        <f>SUM(#REF!,#REF!,#REF!,#REF!,T75)</f>
        <v>#REF!</v>
      </c>
      <c r="U187" s="6" t="e">
        <f>SUM(#REF!,#REF!,#REF!,#REF!,U75)</f>
        <v>#REF!</v>
      </c>
      <c r="V187" s="6" t="e">
        <f>SUM(#REF!,#REF!,#REF!,#REF!,V75)</f>
        <v>#REF!</v>
      </c>
      <c r="W187" s="6" t="e">
        <f>SUM(#REF!,#REF!,#REF!,#REF!,W75)</f>
        <v>#REF!</v>
      </c>
      <c r="X187" s="6" t="e">
        <f>SUM(#REF!,#REF!,#REF!,#REF!,X75)</f>
        <v>#REF!</v>
      </c>
      <c r="Y187" s="6" t="e">
        <f>SUM(#REF!,#REF!,#REF!,#REF!,Y75)</f>
        <v>#REF!</v>
      </c>
      <c r="Z187" s="6" t="e">
        <f>SUM(#REF!,#REF!,Z47,Z75)</f>
        <v>#REF!</v>
      </c>
      <c r="AA187" s="6" t="e">
        <f>SUM(#REF!,#REF!,AA47,AA75)</f>
        <v>#REF!</v>
      </c>
      <c r="AB187" s="6" t="e">
        <f>SUM(#REF!,#REF!,AB47,AB75)</f>
        <v>#REF!</v>
      </c>
      <c r="AC187" s="6" t="e">
        <f>SUM(#REF!,#REF!,AC47,AC75)</f>
        <v>#REF!</v>
      </c>
      <c r="AD187" s="6" t="e">
        <f>SUM(#REF!,#REF!,AD47,AD75)</f>
        <v>#REF!</v>
      </c>
      <c r="AE187" s="6" t="e">
        <f>SUM(#REF!,#REF!,AE47,AE75)</f>
        <v>#REF!</v>
      </c>
      <c r="AF187" s="6" t="e">
        <f>SUM(#REF!,#REF!,AF47,AF75)</f>
        <v>#REF!</v>
      </c>
      <c r="AG187" s="6" t="e">
        <f>SUM(#REF!,#REF!,AG47,AG75)</f>
        <v>#REF!</v>
      </c>
      <c r="AH187" s="6" t="e">
        <f>SUM(#REF!,#REF!,AH47,AH75)</f>
        <v>#REF!</v>
      </c>
      <c r="AI187" s="6" t="e">
        <f>SUM(#REF!,#REF!,AI47,AI75)</f>
        <v>#REF!</v>
      </c>
      <c r="AJ187" s="6" t="e">
        <f>SUM(#REF!,#REF!,AJ47,AJ75)</f>
        <v>#REF!</v>
      </c>
      <c r="AK187" s="6" t="e">
        <f>SUM(#REF!,#REF!,AK47,AK75)</f>
        <v>#REF!</v>
      </c>
      <c r="AL187" s="6" t="e">
        <f>SUM(#REF!,#REF!,AL47,AL75,AL103,AL131)</f>
        <v>#REF!</v>
      </c>
      <c r="AM187" s="6" t="e">
        <f>SUM(#REF!,#REF!,AM47,AM75,AM103,AM131)</f>
        <v>#REF!</v>
      </c>
      <c r="AN187" s="6" t="e">
        <f>SUM(#REF!,#REF!,AN47,AN75,AN103,AN131)</f>
        <v>#REF!</v>
      </c>
      <c r="AO187" s="6" t="e">
        <f>SUM(#REF!,#REF!,AO47,AO75,AO103,AO131)</f>
        <v>#REF!</v>
      </c>
      <c r="AP187" s="6" t="e">
        <f>SUM(#REF!,#REF!,AP47,AP75,AP103,AP131)</f>
        <v>#REF!</v>
      </c>
      <c r="AQ187" s="6" t="e">
        <f>SUM(#REF!,#REF!,AQ47,AQ75,AQ103,AQ131)</f>
        <v>#REF!</v>
      </c>
      <c r="AR187" s="6" t="e">
        <f>SUM(#REF!,#REF!,AR47,AR75,AR103,AR131)</f>
        <v>#REF!</v>
      </c>
      <c r="AS187" s="6" t="e">
        <f>SUM(#REF!,#REF!,AS47,AS75,AS103,AS131)</f>
        <v>#REF!</v>
      </c>
      <c r="AT187" s="6" t="e">
        <f>SUM(#REF!,#REF!,AT47,AT75,AT103,AT131)</f>
        <v>#REF!</v>
      </c>
      <c r="AU187" s="6" t="e">
        <f>SUM(#REF!,#REF!,AU47,AU75,AU103,AU131)</f>
        <v>#REF!</v>
      </c>
      <c r="AV187" s="6" t="e">
        <f>SUM(#REF!,#REF!,AV47,AV75,AV103,AV131)</f>
        <v>#REF!</v>
      </c>
      <c r="AW187" s="6" t="e">
        <f>SUM(#REF!,#REF!,AW47,AW75,AW103,AW131)</f>
        <v>#REF!</v>
      </c>
      <c r="AX187" s="6" t="e">
        <f>SUM(#REF!,#REF!,AX47,AX75,AX103,AX131)</f>
        <v>#REF!</v>
      </c>
      <c r="AY187" s="6" t="e">
        <f>SUM(#REF!,#REF!,AY47,AY75,AY103,AY131)</f>
        <v>#REF!</v>
      </c>
      <c r="AZ187" s="6" t="e">
        <f>SUM(#REF!,#REF!,AZ47,AZ75,AZ103,AZ131)</f>
        <v>#REF!</v>
      </c>
      <c r="BA187" s="6" t="e">
        <f>SUM(#REF!,#REF!,BA47,BA75,BA103,BA131)</f>
        <v>#REF!</v>
      </c>
      <c r="BB187" s="6" t="e">
        <f>SUM(#REF!,#REF!,BB47,BB75,BB103,BB131)</f>
        <v>#REF!</v>
      </c>
      <c r="BC187" s="6" t="e">
        <f>SUM(#REF!,#REF!,BC47,BC75,BC103,BC131)</f>
        <v>#REF!</v>
      </c>
      <c r="BD187" s="6" t="e">
        <f>SUM(#REF!,#REF!,BD47,BD75,BD103,BD131)</f>
        <v>#REF!</v>
      </c>
      <c r="BE187" s="6" t="e">
        <f>SUM(#REF!,#REF!,BE47,BE75,BE103,BE131)</f>
        <v>#REF!</v>
      </c>
      <c r="BF187" s="6" t="e">
        <f>SUM(#REF!,#REF!,BF47,BF75,BF103,BF131)</f>
        <v>#REF!</v>
      </c>
      <c r="BG187" s="6" t="e">
        <f>SUM(#REF!,#REF!,BG47,BG75,BG103,BG131)</f>
        <v>#REF!</v>
      </c>
      <c r="BH187" s="6" t="e">
        <f>SUM(#REF!,#REF!,BH47,BH75,BH103,BH131)</f>
        <v>#REF!</v>
      </c>
      <c r="BI187" s="6" t="e">
        <f>SUM(#REF!,#REF!,BI47,BI75,BI103,BI131)</f>
        <v>#REF!</v>
      </c>
      <c r="BJ187" s="6" t="e">
        <f>SUM(#REF!,#REF!,BJ47,BJ75,BJ103,BJ131)</f>
        <v>#REF!</v>
      </c>
      <c r="BK187" s="6" t="e">
        <f>SUM(#REF!,#REF!,BK47,BK75,BK103,BK131)</f>
        <v>#REF!</v>
      </c>
      <c r="BL187" s="6" t="e">
        <f>SUM(#REF!,#REF!,BL47,BL75,BL103,BL131)</f>
        <v>#REF!</v>
      </c>
      <c r="BM187" s="6" t="e">
        <f>SUM(#REF!,#REF!,BM47,BM75,BM103,BM131)</f>
        <v>#REF!</v>
      </c>
      <c r="BN187" s="6" t="e">
        <f>SUM(#REF!,#REF!,BN47,BN75,BN103,BN131)</f>
        <v>#REF!</v>
      </c>
      <c r="BO187" s="6" t="e">
        <f>SUM(#REF!,#REF!,BO47,BO75,BO103,BO131)</f>
        <v>#REF!</v>
      </c>
      <c r="BP187" s="6" t="e">
        <f>SUM(#REF!,#REF!,BP47,BP75,BP103,BP131)</f>
        <v>#REF!</v>
      </c>
      <c r="BQ187" s="6" t="e">
        <f>SUM(#REF!,#REF!,BQ47,BQ75,BQ103,BQ131)</f>
        <v>#REF!</v>
      </c>
      <c r="BR187" s="6" t="e">
        <f>SUM(#REF!,#REF!,BR47,BR75,BR103,BR131)</f>
        <v>#REF!</v>
      </c>
      <c r="BS187" s="6" t="e">
        <f>SUM(#REF!,#REF!,BS47,BS75,BS103,BS131)</f>
        <v>#REF!</v>
      </c>
      <c r="BT187" s="6" t="e">
        <f>SUM(#REF!,#REF!,BT47,BT75,BT103,BT131)</f>
        <v>#REF!</v>
      </c>
      <c r="BU187" s="6" t="e">
        <f>SUM(#REF!,#REF!,BU47,BU75,BU103,BU131)</f>
        <v>#REF!</v>
      </c>
      <c r="BV187" s="6">
        <v>767555</v>
      </c>
      <c r="BW187" s="6">
        <v>985360</v>
      </c>
      <c r="BX187" s="6">
        <v>1019686</v>
      </c>
      <c r="BY187" s="6">
        <v>976423</v>
      </c>
      <c r="BZ187" s="6">
        <v>780498</v>
      </c>
      <c r="CA187" s="6">
        <v>632257</v>
      </c>
      <c r="CB187" s="6">
        <v>367238</v>
      </c>
      <c r="CC187" s="6">
        <v>210343</v>
      </c>
      <c r="CD187" s="6">
        <v>228039</v>
      </c>
      <c r="CE187" s="6">
        <v>647632</v>
      </c>
      <c r="CF187" s="6">
        <v>892191</v>
      </c>
      <c r="CG187" s="6">
        <v>1061886</v>
      </c>
      <c r="CH187" s="6">
        <v>621798</v>
      </c>
      <c r="CI187" s="6">
        <v>1489139</v>
      </c>
      <c r="CJ187" s="6">
        <v>1529037</v>
      </c>
      <c r="CK187" s="6">
        <v>1669435</v>
      </c>
      <c r="CL187" s="6">
        <v>1819105</v>
      </c>
      <c r="CM187" s="6">
        <v>1960472</v>
      </c>
      <c r="CN187" s="6">
        <v>2213971</v>
      </c>
      <c r="CO187" s="6">
        <v>731975</v>
      </c>
      <c r="CP187" s="6">
        <v>1659675</v>
      </c>
      <c r="CQ187" s="6">
        <v>1683645</v>
      </c>
      <c r="CR187" s="6">
        <v>1818122</v>
      </c>
      <c r="CS187" s="6">
        <v>2024776</v>
      </c>
      <c r="CT187" s="6">
        <v>2154267</v>
      </c>
      <c r="CU187" s="6">
        <v>1591817</v>
      </c>
      <c r="CV187" s="6">
        <v>1792185</v>
      </c>
      <c r="CW187" s="6">
        <v>1520582</v>
      </c>
      <c r="CX187" s="6">
        <v>1964462</v>
      </c>
      <c r="CY187" s="6">
        <v>1935545</v>
      </c>
      <c r="CZ187" s="6">
        <v>1906372</v>
      </c>
      <c r="DA187" s="6">
        <f>SUM(DB187:EF187)</f>
        <v>1589582</v>
      </c>
      <c r="DB187" s="6">
        <f>SUM(DB47,DB75,DB103,DB131)</f>
        <v>136966</v>
      </c>
      <c r="DC187" s="6">
        <f t="shared" ref="DC187:EF187" si="87">SUM(DC47,DC75,DC103,DC131)</f>
        <v>65694</v>
      </c>
      <c r="DD187" s="6">
        <f t="shared" si="87"/>
        <v>0</v>
      </c>
      <c r="DE187" s="6">
        <f t="shared" si="87"/>
        <v>98899</v>
      </c>
      <c r="DF187" s="6">
        <f t="shared" si="87"/>
        <v>71617</v>
      </c>
      <c r="DG187" s="6">
        <f t="shared" si="87"/>
        <v>64509</v>
      </c>
      <c r="DH187" s="6">
        <f t="shared" si="87"/>
        <v>70807</v>
      </c>
      <c r="DI187" s="6">
        <f t="shared" si="87"/>
        <v>67293</v>
      </c>
      <c r="DJ187" s="6">
        <f t="shared" si="87"/>
        <v>65863</v>
      </c>
      <c r="DK187" s="6">
        <f t="shared" si="87"/>
        <v>0</v>
      </c>
      <c r="DL187" s="6">
        <f t="shared" si="87"/>
        <v>128128</v>
      </c>
      <c r="DM187" s="6">
        <f t="shared" si="87"/>
        <v>66700</v>
      </c>
      <c r="DN187" s="6">
        <f t="shared" si="87"/>
        <v>76687</v>
      </c>
      <c r="DO187" s="6">
        <f t="shared" si="87"/>
        <v>72505</v>
      </c>
      <c r="DP187" s="6">
        <f t="shared" si="87"/>
        <v>63187</v>
      </c>
      <c r="DQ187" s="6">
        <f t="shared" si="87"/>
        <v>55005</v>
      </c>
      <c r="DR187" s="6">
        <f t="shared" si="87"/>
        <v>0</v>
      </c>
      <c r="DS187" s="6">
        <f t="shared" si="87"/>
        <v>130668</v>
      </c>
      <c r="DT187" s="6">
        <f t="shared" si="87"/>
        <v>69734</v>
      </c>
      <c r="DU187" s="6">
        <f t="shared" si="87"/>
        <v>66349</v>
      </c>
      <c r="DV187" s="6">
        <f t="shared" si="87"/>
        <v>73664</v>
      </c>
      <c r="DW187" s="6">
        <f t="shared" si="87"/>
        <v>69859</v>
      </c>
      <c r="DX187" s="6">
        <f t="shared" si="87"/>
        <v>75448</v>
      </c>
      <c r="DY187" s="6">
        <f t="shared" si="87"/>
        <v>0</v>
      </c>
      <c r="DZ187" s="6">
        <f t="shared" si="87"/>
        <v>0</v>
      </c>
      <c r="EA187" s="6">
        <f t="shared" si="87"/>
        <v>0</v>
      </c>
      <c r="EB187" s="6">
        <f t="shared" si="87"/>
        <v>0</v>
      </c>
      <c r="EC187" s="6">
        <f t="shared" si="87"/>
        <v>0</v>
      </c>
      <c r="ED187" s="6">
        <f t="shared" si="87"/>
        <v>0</v>
      </c>
      <c r="EE187" s="6">
        <f t="shared" si="87"/>
        <v>0</v>
      </c>
      <c r="EF187" s="6">
        <f t="shared" si="87"/>
        <v>0</v>
      </c>
    </row>
    <row r="188" spans="1:136" s="8" customFormat="1" ht="17.25" customHeight="1">
      <c r="A188" s="5" t="s">
        <v>2</v>
      </c>
      <c r="B188" s="6" t="e">
        <f t="shared" ref="B188:G188" si="88">B187-B189</f>
        <v>#REF!</v>
      </c>
      <c r="C188" s="6" t="e">
        <f t="shared" si="88"/>
        <v>#REF!</v>
      </c>
      <c r="D188" s="6" t="e">
        <f t="shared" si="88"/>
        <v>#REF!</v>
      </c>
      <c r="E188" s="6" t="e">
        <f t="shared" si="88"/>
        <v>#REF!</v>
      </c>
      <c r="F188" s="6" t="e">
        <f t="shared" si="88"/>
        <v>#REF!</v>
      </c>
      <c r="G188" s="6" t="e">
        <f t="shared" si="88"/>
        <v>#REF!</v>
      </c>
      <c r="H188" s="6" t="e">
        <f>SUM(#REF!,#REF!,#REF!,#REF!,#REF!,#REF!,#REF!,#REF!)</f>
        <v>#REF!</v>
      </c>
      <c r="I188" s="6" t="e">
        <f>SUM(#REF!,#REF!,#REF!,#REF!,#REF!,#REF!,#REF!,#REF!)</f>
        <v>#REF!</v>
      </c>
      <c r="J188" s="6" t="e">
        <f>SUM(#REF!,#REF!,#REF!,#REF!,#REF!,#REF!,#REF!,#REF!)</f>
        <v>#REF!</v>
      </c>
      <c r="K188" s="6" t="e">
        <f>SUM(#REF!,#REF!,#REF!,#REF!,#REF!,#REF!,#REF!,#REF!)</f>
        <v>#REF!</v>
      </c>
      <c r="L188" s="6" t="e">
        <f>SUM(#REF!,#REF!,#REF!,#REF!,#REF!,#REF!,#REF!,#REF!)</f>
        <v>#REF!</v>
      </c>
      <c r="M188" s="6" t="e">
        <f>SUM(#REF!,#REF!,#REF!,#REF!,#REF!,#REF!,#REF!,#REF!)</f>
        <v>#REF!</v>
      </c>
      <c r="N188" s="6" t="e">
        <f>SUM(#REF!,#REF!,#REF!)</f>
        <v>#REF!</v>
      </c>
      <c r="O188" s="6" t="e">
        <f>SUM(#REF!,#REF!,#REF!)</f>
        <v>#REF!</v>
      </c>
      <c r="P188" s="6" t="e">
        <f>SUM(#REF!,#REF!,#REF!)</f>
        <v>#REF!</v>
      </c>
      <c r="Q188" s="6" t="e">
        <f>SUM(#REF!,#REF!,#REF!)</f>
        <v>#REF!</v>
      </c>
      <c r="R188" s="6" t="e">
        <f>SUM(#REF!,#REF!,#REF!)</f>
        <v>#REF!</v>
      </c>
      <c r="S188" s="6" t="e">
        <f>SUM(#REF!,#REF!,#REF!)</f>
        <v>#REF!</v>
      </c>
      <c r="T188" s="6" t="e">
        <f>SUM(#REF!,#REF!,#REF!)</f>
        <v>#REF!</v>
      </c>
      <c r="U188" s="6" t="e">
        <f>SUM(#REF!,#REF!,#REF!)</f>
        <v>#REF!</v>
      </c>
      <c r="V188" s="6" t="e">
        <f>SUM(#REF!,#REF!,#REF!)</f>
        <v>#REF!</v>
      </c>
      <c r="W188" s="6" t="e">
        <f>SUM(#REF!,#REF!,#REF!)</f>
        <v>#REF!</v>
      </c>
      <c r="X188" s="6" t="e">
        <f>SUM(#REF!,#REF!,#REF!)</f>
        <v>#REF!</v>
      </c>
      <c r="Y188" s="6" t="e">
        <f>SUM(#REF!,#REF!,#REF!)</f>
        <v>#REF!</v>
      </c>
      <c r="Z188" s="6" t="e">
        <f>SUM(#REF!,#REF!,Z48,Z76)</f>
        <v>#REF!</v>
      </c>
      <c r="AA188" s="6" t="e">
        <f>SUM(#REF!,#REF!,AA48,AA76)</f>
        <v>#REF!</v>
      </c>
      <c r="AB188" s="6" t="e">
        <f>SUM(#REF!,#REF!,AB48,AB76)</f>
        <v>#REF!</v>
      </c>
      <c r="AC188" s="6" t="e">
        <f>SUM(#REF!,#REF!,AC48,AC76)</f>
        <v>#REF!</v>
      </c>
      <c r="AD188" s="6" t="e">
        <f>SUM(#REF!,#REF!,AD48,AD76)</f>
        <v>#REF!</v>
      </c>
      <c r="AE188" s="6" t="e">
        <f>SUM(#REF!,#REF!,AE48,AE76)</f>
        <v>#REF!</v>
      </c>
      <c r="AF188" s="6" t="e">
        <f>SUM(#REF!,#REF!,AF48,AF76)</f>
        <v>#REF!</v>
      </c>
      <c r="AG188" s="6" t="e">
        <f>SUM(#REF!,#REF!,AG48,AG76)</f>
        <v>#REF!</v>
      </c>
      <c r="AH188" s="6" t="e">
        <f>SUM(#REF!,#REF!,AH48,AH76)</f>
        <v>#REF!</v>
      </c>
      <c r="AI188" s="6" t="e">
        <f>SUM(#REF!,#REF!,AI48,AI76)</f>
        <v>#REF!</v>
      </c>
      <c r="AJ188" s="6" t="e">
        <f>SUM(#REF!,#REF!,AJ48,AJ76)</f>
        <v>#REF!</v>
      </c>
      <c r="AK188" s="6" t="e">
        <f>SUM(#REF!,#REF!,AK48,AK76)</f>
        <v>#REF!</v>
      </c>
      <c r="AL188" s="6" t="e">
        <f>SUM(#REF!,#REF!,AL48,AL76,AL104,AL132)</f>
        <v>#REF!</v>
      </c>
      <c r="AM188" s="6" t="e">
        <f>SUM(#REF!,#REF!,AM48,AM76,AM104,AM132)</f>
        <v>#REF!</v>
      </c>
      <c r="AN188" s="6" t="e">
        <f>SUM(#REF!,#REF!,AN48,AN76,AN104,AN132)</f>
        <v>#REF!</v>
      </c>
      <c r="AO188" s="6" t="e">
        <f>SUM(#REF!,#REF!,AO48,AO76,AO104,AO132)</f>
        <v>#REF!</v>
      </c>
      <c r="AP188" s="6" t="e">
        <f>SUM(#REF!,#REF!,AP48,AP76,AP104,AP132)</f>
        <v>#REF!</v>
      </c>
      <c r="AQ188" s="6" t="e">
        <f>SUM(#REF!,#REF!,AQ48,AQ76,AQ104,AQ132)</f>
        <v>#REF!</v>
      </c>
      <c r="AR188" s="6" t="e">
        <f>SUM(#REF!,#REF!,AR48,AR76,AR104,AR132)</f>
        <v>#REF!</v>
      </c>
      <c r="AS188" s="6" t="e">
        <f>SUM(#REF!,#REF!,AS48,AS76,AS104,AS132)</f>
        <v>#REF!</v>
      </c>
      <c r="AT188" s="6" t="e">
        <f>SUM(#REF!,#REF!,AT48,AT76,AT104,AT132)</f>
        <v>#REF!</v>
      </c>
      <c r="AU188" s="6" t="e">
        <f>SUM(#REF!,#REF!,AU48,AU76,AU104,AU132)</f>
        <v>#REF!</v>
      </c>
      <c r="AV188" s="6" t="e">
        <f>SUM(#REF!,#REF!,AV48,AV76,AV104,AV132)</f>
        <v>#REF!</v>
      </c>
      <c r="AW188" s="6" t="e">
        <f>SUM(#REF!,#REF!,AW48,AW76,AW104,AW132)</f>
        <v>#REF!</v>
      </c>
      <c r="AX188" s="6" t="e">
        <f>SUM(#REF!,#REF!,AX48,AX76,AX104,AX132)</f>
        <v>#REF!</v>
      </c>
      <c r="AY188" s="6" t="e">
        <f>SUM(#REF!,#REF!,AY48,AY76,AY104,AY132)</f>
        <v>#REF!</v>
      </c>
      <c r="AZ188" s="6" t="e">
        <f>SUM(#REF!,#REF!,AZ48,AZ76,AZ104,AZ132)</f>
        <v>#REF!</v>
      </c>
      <c r="BA188" s="6" t="e">
        <f>SUM(#REF!,#REF!,BA48,BA76,BA104,BA132)</f>
        <v>#REF!</v>
      </c>
      <c r="BB188" s="6" t="e">
        <f>SUM(#REF!,#REF!,BB48,BB76,BB104,BB132)</f>
        <v>#REF!</v>
      </c>
      <c r="BC188" s="6" t="e">
        <f>SUM(#REF!,#REF!,BC48,BC76,BC104,BC132)</f>
        <v>#REF!</v>
      </c>
      <c r="BD188" s="6" t="e">
        <f>SUM(#REF!,#REF!,BD48,BD76,BD104,BD132)</f>
        <v>#REF!</v>
      </c>
      <c r="BE188" s="6" t="e">
        <f>SUM(#REF!,#REF!,BE48,BE76,BE104,BE132)</f>
        <v>#REF!</v>
      </c>
      <c r="BF188" s="6" t="e">
        <f>SUM(#REF!,#REF!,BF48,BF76,BF104,BF132)</f>
        <v>#REF!</v>
      </c>
      <c r="BG188" s="6" t="e">
        <f>SUM(#REF!,#REF!,BG48,BG76,BG104,BG132)</f>
        <v>#REF!</v>
      </c>
      <c r="BH188" s="6" t="e">
        <f>SUM(#REF!,#REF!,BH48,BH76,BH104,BH132)</f>
        <v>#REF!</v>
      </c>
      <c r="BI188" s="6" t="e">
        <f>SUM(#REF!,#REF!,BI48,BI76,BI104,BI132)</f>
        <v>#REF!</v>
      </c>
      <c r="BJ188" s="6" t="e">
        <f>SUM(#REF!,#REF!,BJ48,BJ76,BJ104,BJ132)</f>
        <v>#REF!</v>
      </c>
      <c r="BK188" s="6" t="e">
        <f>SUM(#REF!,#REF!,BK48,BK76,BK104,BK132)</f>
        <v>#REF!</v>
      </c>
      <c r="BL188" s="6" t="e">
        <f>SUM(#REF!,#REF!,BL48,BL76,BL104,BL132)</f>
        <v>#REF!</v>
      </c>
      <c r="BM188" s="6" t="e">
        <f>SUM(#REF!,#REF!,BM48,BM76,BM104,BM132)</f>
        <v>#REF!</v>
      </c>
      <c r="BN188" s="6" t="e">
        <f>SUM(#REF!,#REF!,BN48,BN76,BN104,BN132)</f>
        <v>#REF!</v>
      </c>
      <c r="BO188" s="6" t="e">
        <f>SUM(#REF!,#REF!,BO48,BO76,BO104,BO132)</f>
        <v>#REF!</v>
      </c>
      <c r="BP188" s="6" t="e">
        <f>SUM(#REF!,#REF!,BP48,BP76,BP104,BP132)</f>
        <v>#REF!</v>
      </c>
      <c r="BQ188" s="6" t="e">
        <f>SUM(#REF!,#REF!,BQ48,BQ76,BQ104,BQ132)</f>
        <v>#REF!</v>
      </c>
      <c r="BR188" s="6" t="e">
        <f>SUM(#REF!,#REF!,BR48,BR76,BR104,BR132)</f>
        <v>#REF!</v>
      </c>
      <c r="BS188" s="6" t="e">
        <f>SUM(#REF!,#REF!,BS48,BS76,BS104,BS132)</f>
        <v>#REF!</v>
      </c>
      <c r="BT188" s="6" t="e">
        <f>SUM(#REF!,#REF!,BT48,BT76,BT104,BT132)</f>
        <v>#REF!</v>
      </c>
      <c r="BU188" s="6" t="e">
        <f>SUM(#REF!,#REF!,BU48,BU76,BU104,BU132)</f>
        <v>#REF!</v>
      </c>
      <c r="BV188" s="6">
        <v>767434</v>
      </c>
      <c r="BW188" s="6">
        <v>984812</v>
      </c>
      <c r="BX188" s="6">
        <v>1019219</v>
      </c>
      <c r="BY188" s="6">
        <v>975592</v>
      </c>
      <c r="BZ188" s="6">
        <v>779980</v>
      </c>
      <c r="CA188" s="6">
        <v>631869</v>
      </c>
      <c r="CB188" s="6">
        <v>366919</v>
      </c>
      <c r="CC188" s="6">
        <v>210210</v>
      </c>
      <c r="CD188" s="6">
        <v>227861</v>
      </c>
      <c r="CE188" s="6">
        <v>647339</v>
      </c>
      <c r="CF188" s="6">
        <v>891869</v>
      </c>
      <c r="CG188" s="6">
        <v>1061434</v>
      </c>
      <c r="CH188" s="6">
        <v>621586</v>
      </c>
      <c r="CI188" s="6">
        <v>1488609</v>
      </c>
      <c r="CJ188" s="6">
        <v>1528510</v>
      </c>
      <c r="CK188" s="6">
        <v>1668659</v>
      </c>
      <c r="CL188" s="6">
        <v>1814982</v>
      </c>
      <c r="CM188" s="6">
        <v>1954045</v>
      </c>
      <c r="CN188" s="6">
        <v>2209606</v>
      </c>
      <c r="CO188" s="6">
        <v>727906</v>
      </c>
      <c r="CP188" s="6">
        <v>1659314</v>
      </c>
      <c r="CQ188" s="6">
        <v>1683115</v>
      </c>
      <c r="CR188" s="6">
        <v>1817738</v>
      </c>
      <c r="CS188" s="6">
        <v>2024041</v>
      </c>
      <c r="CT188" s="6">
        <v>2153923</v>
      </c>
      <c r="CU188" s="6">
        <v>1591689</v>
      </c>
      <c r="CV188" s="6">
        <v>1791882</v>
      </c>
      <c r="CW188" s="6">
        <v>1520278</v>
      </c>
      <c r="CX188" s="6">
        <v>1963832</v>
      </c>
      <c r="CY188" s="6">
        <v>1935239</v>
      </c>
      <c r="CZ188" s="6">
        <v>1905303</v>
      </c>
      <c r="DA188" s="6">
        <f>SUM(DB188:EF188)</f>
        <v>1588356</v>
      </c>
      <c r="DB188" s="6">
        <f t="shared" ref="DB188" si="89">DB187-DB189</f>
        <v>136742</v>
      </c>
      <c r="DC188" s="6">
        <f t="shared" ref="DC188" si="90">DC187-DC189</f>
        <v>65635</v>
      </c>
      <c r="DD188" s="6">
        <f t="shared" ref="DD188" si="91">DD187-DD189</f>
        <v>0</v>
      </c>
      <c r="DE188" s="6">
        <f t="shared" ref="DE188" si="92">DE187-DE189</f>
        <v>98793</v>
      </c>
      <c r="DF188" s="6">
        <f t="shared" ref="DF188" si="93">DF187-DF189</f>
        <v>71559</v>
      </c>
      <c r="DG188" s="6">
        <f t="shared" ref="DG188" si="94">DG187-DG189</f>
        <v>64477</v>
      </c>
      <c r="DH188" s="6">
        <f t="shared" ref="DH188" si="95">DH187-DH189</f>
        <v>70708</v>
      </c>
      <c r="DI188" s="6">
        <f t="shared" ref="DI188" si="96">DI187-DI189</f>
        <v>67228</v>
      </c>
      <c r="DJ188" s="6">
        <f t="shared" ref="DJ188" si="97">DJ187-DJ189</f>
        <v>65794</v>
      </c>
      <c r="DK188" s="6">
        <f t="shared" ref="DK188" si="98">DK187-DK189</f>
        <v>0</v>
      </c>
      <c r="DL188" s="6">
        <f t="shared" ref="DL188" si="99">DL187-DL189</f>
        <v>128024</v>
      </c>
      <c r="DM188" s="6">
        <f t="shared" ref="DM188" si="100">DM187-DM189</f>
        <v>66628</v>
      </c>
      <c r="DN188" s="6">
        <f t="shared" ref="DN188" si="101">DN187-DN189</f>
        <v>76647</v>
      </c>
      <c r="DO188" s="6">
        <f t="shared" ref="DO188" si="102">DO187-DO189</f>
        <v>72484</v>
      </c>
      <c r="DP188" s="6">
        <f t="shared" ref="DP188" si="103">DP187-DP189</f>
        <v>63160</v>
      </c>
      <c r="DQ188" s="6">
        <f t="shared" ref="DQ188" si="104">DQ187-DQ189</f>
        <v>54982</v>
      </c>
      <c r="DR188" s="6">
        <f t="shared" ref="DR188" si="105">DR187-DR189</f>
        <v>0</v>
      </c>
      <c r="DS188" s="6">
        <f t="shared" ref="DS188" si="106">DS187-DS189</f>
        <v>130642</v>
      </c>
      <c r="DT188" s="6">
        <f t="shared" ref="DT188" si="107">DT187-DT189</f>
        <v>69686</v>
      </c>
      <c r="DU188" s="6">
        <f t="shared" ref="DU188" si="108">DU187-DU189</f>
        <v>66327</v>
      </c>
      <c r="DV188" s="6">
        <f t="shared" ref="DV188" si="109">DV187-DV189</f>
        <v>73614</v>
      </c>
      <c r="DW188" s="6">
        <f t="shared" ref="DW188" si="110">DW187-DW189</f>
        <v>69826</v>
      </c>
      <c r="DX188" s="6">
        <f t="shared" ref="DX188" si="111">DX187-DX189</f>
        <v>75400</v>
      </c>
      <c r="DY188" s="6">
        <f t="shared" ref="DY188" si="112">DY187-DY189</f>
        <v>0</v>
      </c>
      <c r="DZ188" s="6">
        <f t="shared" ref="DZ188" si="113">DZ187-DZ189</f>
        <v>0</v>
      </c>
      <c r="EA188" s="6">
        <f t="shared" ref="EA188" si="114">EA187-EA189</f>
        <v>0</v>
      </c>
      <c r="EB188" s="6">
        <f t="shared" ref="EB188" si="115">EB187-EB189</f>
        <v>0</v>
      </c>
      <c r="EC188" s="6">
        <f t="shared" ref="EC188" si="116">EC187-EC189</f>
        <v>0</v>
      </c>
      <c r="ED188" s="6">
        <f t="shared" ref="ED188" si="117">ED187-ED189</f>
        <v>0</v>
      </c>
      <c r="EE188" s="6">
        <f t="shared" ref="EE188" si="118">EE187-EE189</f>
        <v>0</v>
      </c>
      <c r="EF188" s="6">
        <f t="shared" ref="EF188" si="119">EF187-EF189</f>
        <v>0</v>
      </c>
    </row>
    <row r="189" spans="1:136" s="8" customFormat="1" ht="17.25" customHeight="1">
      <c r="A189" s="5" t="s">
        <v>3</v>
      </c>
      <c r="B189" s="6" t="e">
        <f t="shared" ref="B189:G189" si="120">SUM(B192:B195)</f>
        <v>#REF!</v>
      </c>
      <c r="C189" s="6" t="e">
        <f t="shared" si="120"/>
        <v>#REF!</v>
      </c>
      <c r="D189" s="6" t="e">
        <f t="shared" si="120"/>
        <v>#REF!</v>
      </c>
      <c r="E189" s="6" t="e">
        <f t="shared" si="120"/>
        <v>#REF!</v>
      </c>
      <c r="F189" s="6" t="e">
        <f t="shared" si="120"/>
        <v>#REF!</v>
      </c>
      <c r="G189" s="6" t="e">
        <f t="shared" si="120"/>
        <v>#REF!</v>
      </c>
      <c r="H189" s="6" t="e">
        <f>SUM(#REF!,#REF!,#REF!,#REF!,#REF!,#REF!,#REF!,#REF!)</f>
        <v>#REF!</v>
      </c>
      <c r="I189" s="6" t="e">
        <f>SUM(#REF!,#REF!,#REF!,#REF!,#REF!,#REF!,#REF!,#REF!)</f>
        <v>#REF!</v>
      </c>
      <c r="J189" s="6" t="e">
        <f>SUM(#REF!,#REF!,#REF!,#REF!,#REF!,#REF!,#REF!,#REF!)</f>
        <v>#REF!</v>
      </c>
      <c r="K189" s="6" t="e">
        <f>SUM(#REF!,#REF!,#REF!,#REF!,#REF!,#REF!,#REF!,#REF!)</f>
        <v>#REF!</v>
      </c>
      <c r="L189" s="6" t="e">
        <f>SUM(#REF!,#REF!,#REF!,#REF!,#REF!,#REF!,#REF!,#REF!)</f>
        <v>#REF!</v>
      </c>
      <c r="M189" s="6" t="e">
        <f>SUM(#REF!,#REF!,#REF!,#REF!,#REF!,#REF!,#REF!,#REF!)</f>
        <v>#REF!</v>
      </c>
      <c r="N189" s="6" t="e">
        <f>SUM(N192:N195)</f>
        <v>#REF!</v>
      </c>
      <c r="O189" s="6" t="e">
        <f t="shared" ref="O189:AK189" si="121">SUM(O192:O195)</f>
        <v>#REF!</v>
      </c>
      <c r="P189" s="6" t="e">
        <f t="shared" si="121"/>
        <v>#REF!</v>
      </c>
      <c r="Q189" s="6" t="e">
        <f t="shared" si="121"/>
        <v>#REF!</v>
      </c>
      <c r="R189" s="6" t="e">
        <f t="shared" si="121"/>
        <v>#REF!</v>
      </c>
      <c r="S189" s="6" t="e">
        <f t="shared" si="121"/>
        <v>#REF!</v>
      </c>
      <c r="T189" s="6" t="e">
        <f t="shared" si="121"/>
        <v>#REF!</v>
      </c>
      <c r="U189" s="6" t="e">
        <f t="shared" si="121"/>
        <v>#REF!</v>
      </c>
      <c r="V189" s="6" t="e">
        <f t="shared" si="121"/>
        <v>#REF!</v>
      </c>
      <c r="W189" s="6" t="e">
        <f t="shared" si="121"/>
        <v>#REF!</v>
      </c>
      <c r="X189" s="6" t="e">
        <f t="shared" si="121"/>
        <v>#REF!</v>
      </c>
      <c r="Y189" s="6" t="e">
        <f t="shared" si="121"/>
        <v>#REF!</v>
      </c>
      <c r="Z189" s="6" t="e">
        <f>SUM(Z192:Z195)</f>
        <v>#REF!</v>
      </c>
      <c r="AA189" s="6" t="e">
        <f t="shared" si="121"/>
        <v>#REF!</v>
      </c>
      <c r="AB189" s="6" t="e">
        <f t="shared" si="121"/>
        <v>#REF!</v>
      </c>
      <c r="AC189" s="6" t="e">
        <f t="shared" si="121"/>
        <v>#REF!</v>
      </c>
      <c r="AD189" s="6" t="e">
        <f t="shared" si="121"/>
        <v>#REF!</v>
      </c>
      <c r="AE189" s="6" t="e">
        <f t="shared" si="121"/>
        <v>#REF!</v>
      </c>
      <c r="AF189" s="6" t="e">
        <f t="shared" si="121"/>
        <v>#REF!</v>
      </c>
      <c r="AG189" s="6" t="e">
        <f t="shared" si="121"/>
        <v>#REF!</v>
      </c>
      <c r="AH189" s="6" t="e">
        <f t="shared" si="121"/>
        <v>#REF!</v>
      </c>
      <c r="AI189" s="6" t="e">
        <f t="shared" si="121"/>
        <v>#REF!</v>
      </c>
      <c r="AJ189" s="6" t="e">
        <f t="shared" si="121"/>
        <v>#REF!</v>
      </c>
      <c r="AK189" s="6" t="e">
        <f t="shared" si="121"/>
        <v>#REF!</v>
      </c>
      <c r="AL189" s="6" t="e">
        <f>SUM(#REF!,#REF!,AL49,AL77,AL105,AL133)</f>
        <v>#REF!</v>
      </c>
      <c r="AM189" s="6" t="e">
        <f>SUM(#REF!,#REF!,AM49,AM77,AM105,AM133)</f>
        <v>#REF!</v>
      </c>
      <c r="AN189" s="6" t="e">
        <f>SUM(#REF!,#REF!,AN49,AN77,AN105,AN133)</f>
        <v>#REF!</v>
      </c>
      <c r="AO189" s="6" t="e">
        <f>SUM(#REF!,#REF!,AO49,AO77,AO105,AO133)</f>
        <v>#REF!</v>
      </c>
      <c r="AP189" s="6" t="e">
        <f>SUM(#REF!,#REF!,AP49,AP77,AP105,AP133)</f>
        <v>#REF!</v>
      </c>
      <c r="AQ189" s="6" t="e">
        <f>SUM(#REF!,#REF!,AQ49,AQ77,AQ105,AQ133)</f>
        <v>#REF!</v>
      </c>
      <c r="AR189" s="6" t="e">
        <f>SUM(#REF!,#REF!,AR49,AR77,AR105,AR133)</f>
        <v>#REF!</v>
      </c>
      <c r="AS189" s="6" t="e">
        <f>SUM(#REF!,#REF!,AS49,AS77,AS105,AS133)</f>
        <v>#REF!</v>
      </c>
      <c r="AT189" s="6" t="e">
        <f>SUM(#REF!,#REF!,AT49,AT77,AT105,AT133)</f>
        <v>#REF!</v>
      </c>
      <c r="AU189" s="6" t="e">
        <f>SUM(#REF!,#REF!,AU49,AU77,AU105,AU133)</f>
        <v>#REF!</v>
      </c>
      <c r="AV189" s="6" t="e">
        <f>SUM(#REF!,#REF!,AV49,AV77,AV105,AV133)</f>
        <v>#REF!</v>
      </c>
      <c r="AW189" s="6" t="e">
        <f>SUM(#REF!,#REF!,AW49,AW77,AW105,AW133)</f>
        <v>#REF!</v>
      </c>
      <c r="AX189" s="6" t="e">
        <f>SUM(#REF!,#REF!,AX49,AX77,AX105,AX133)</f>
        <v>#REF!</v>
      </c>
      <c r="AY189" s="6" t="e">
        <f>SUM(#REF!,#REF!,AY49,AY77,AY105,AY133)</f>
        <v>#REF!</v>
      </c>
      <c r="AZ189" s="6" t="e">
        <f>SUM(#REF!,#REF!,AZ49,AZ77,AZ105,AZ133)</f>
        <v>#REF!</v>
      </c>
      <c r="BA189" s="6" t="e">
        <f>SUM(#REF!,#REF!,BA49,BA77,BA105,BA133)</f>
        <v>#REF!</v>
      </c>
      <c r="BB189" s="6" t="e">
        <f>SUM(#REF!,#REF!,BB49,BB77,BB105,BB133)</f>
        <v>#REF!</v>
      </c>
      <c r="BC189" s="6" t="e">
        <f>SUM(#REF!,#REF!,BC49,BC77,BC105,BC133)</f>
        <v>#REF!</v>
      </c>
      <c r="BD189" s="6" t="e">
        <f>SUM(#REF!,#REF!,BD49,BD77,BD105,BD133)</f>
        <v>#REF!</v>
      </c>
      <c r="BE189" s="6" t="e">
        <f>SUM(#REF!,#REF!,BE49,BE77,BE105,BE133)</f>
        <v>#REF!</v>
      </c>
      <c r="BF189" s="6" t="e">
        <f>SUM(#REF!,#REF!,BF49,BF77,BF105,BF133)</f>
        <v>#REF!</v>
      </c>
      <c r="BG189" s="6" t="e">
        <f>SUM(#REF!,#REF!,BG49,BG77,BG105,BG133)</f>
        <v>#REF!</v>
      </c>
      <c r="BH189" s="6" t="e">
        <f>SUM(#REF!,#REF!,BH49,BH77,BH105,BH133)</f>
        <v>#REF!</v>
      </c>
      <c r="BI189" s="6" t="e">
        <f>SUM(#REF!,#REF!,BI49,BI77,BI105,BI133)</f>
        <v>#REF!</v>
      </c>
      <c r="BJ189" s="6" t="e">
        <f>SUM(#REF!,#REF!,BJ49,BJ77,BJ105,BJ133)</f>
        <v>#REF!</v>
      </c>
      <c r="BK189" s="6" t="e">
        <f>SUM(#REF!,#REF!,BK49,BK77,BK105,BK133)</f>
        <v>#REF!</v>
      </c>
      <c r="BL189" s="6" t="e">
        <f>SUM(#REF!,#REF!,BL49,BL77,BL105,BL133)</f>
        <v>#REF!</v>
      </c>
      <c r="BM189" s="6" t="e">
        <f>SUM(#REF!,#REF!,BM49,BM77,BM105,BM133)</f>
        <v>#REF!</v>
      </c>
      <c r="BN189" s="6" t="e">
        <f>SUM(#REF!,#REF!,BN49,BN77,BN105,BN133)</f>
        <v>#REF!</v>
      </c>
      <c r="BO189" s="6" t="e">
        <f>SUM(#REF!,#REF!,BO49,BO77,BO105,BO133)</f>
        <v>#REF!</v>
      </c>
      <c r="BP189" s="6" t="e">
        <f>SUM(#REF!,#REF!,BP49,BP77,BP105,BP133)</f>
        <v>#REF!</v>
      </c>
      <c r="BQ189" s="6" t="e">
        <f>SUM(#REF!,#REF!,BQ49,BQ77,BQ105,BQ133)</f>
        <v>#REF!</v>
      </c>
      <c r="BR189" s="6" t="e">
        <f>SUM(#REF!,#REF!,BR49,BR77,BR105,BR133)</f>
        <v>#REF!</v>
      </c>
      <c r="BS189" s="6" t="e">
        <f>SUM(#REF!,#REF!,BS49,BS77,BS105,BS133)</f>
        <v>#REF!</v>
      </c>
      <c r="BT189" s="6" t="e">
        <f>SUM(#REF!,#REF!,BT49,BT77,BT105,BT133)</f>
        <v>#REF!</v>
      </c>
      <c r="BU189" s="6" t="e">
        <f>SUM(#REF!,#REF!,BU49,BU77,BU105,BU133)</f>
        <v>#REF!</v>
      </c>
      <c r="BV189" s="6">
        <v>121</v>
      </c>
      <c r="BW189" s="6">
        <v>548</v>
      </c>
      <c r="BX189" s="6">
        <v>467</v>
      </c>
      <c r="BY189" s="6">
        <v>831</v>
      </c>
      <c r="BZ189" s="6">
        <v>518</v>
      </c>
      <c r="CA189" s="6">
        <v>388</v>
      </c>
      <c r="CB189" s="6">
        <v>319</v>
      </c>
      <c r="CC189" s="6">
        <v>133</v>
      </c>
      <c r="CD189" s="6">
        <v>178</v>
      </c>
      <c r="CE189" s="6">
        <v>293</v>
      </c>
      <c r="CF189" s="6">
        <v>322</v>
      </c>
      <c r="CG189" s="6">
        <v>452</v>
      </c>
      <c r="CH189" s="6">
        <v>212</v>
      </c>
      <c r="CI189" s="6">
        <v>530</v>
      </c>
      <c r="CJ189" s="6">
        <v>527</v>
      </c>
      <c r="CK189" s="6">
        <v>776</v>
      </c>
      <c r="CL189" s="6">
        <v>417</v>
      </c>
      <c r="CM189" s="6">
        <v>339</v>
      </c>
      <c r="CN189" s="6">
        <v>653</v>
      </c>
      <c r="CO189" s="6">
        <v>333</v>
      </c>
      <c r="CP189" s="6">
        <v>361</v>
      </c>
      <c r="CQ189" s="6">
        <v>530</v>
      </c>
      <c r="CR189" s="6">
        <v>384</v>
      </c>
      <c r="CS189" s="6">
        <v>735</v>
      </c>
      <c r="CT189" s="6">
        <v>344</v>
      </c>
      <c r="CU189" s="6">
        <v>128</v>
      </c>
      <c r="CV189" s="6">
        <v>303</v>
      </c>
      <c r="CW189" s="6">
        <v>304</v>
      </c>
      <c r="CX189" s="6">
        <v>630</v>
      </c>
      <c r="CY189" s="6">
        <v>306</v>
      </c>
      <c r="CZ189" s="6">
        <v>1069</v>
      </c>
      <c r="DA189" s="6">
        <f>SUM(DA192:DA195)</f>
        <v>1226</v>
      </c>
      <c r="DB189" s="6">
        <f t="shared" ref="DB189:EF189" si="122">SUM(DB192:DB195)</f>
        <v>224</v>
      </c>
      <c r="DC189" s="6">
        <f t="shared" si="122"/>
        <v>59</v>
      </c>
      <c r="DD189" s="6">
        <f t="shared" si="122"/>
        <v>0</v>
      </c>
      <c r="DE189" s="6">
        <f t="shared" si="122"/>
        <v>106</v>
      </c>
      <c r="DF189" s="6">
        <f t="shared" si="122"/>
        <v>58</v>
      </c>
      <c r="DG189" s="6">
        <f t="shared" si="122"/>
        <v>32</v>
      </c>
      <c r="DH189" s="6">
        <f t="shared" si="122"/>
        <v>99</v>
      </c>
      <c r="DI189" s="6">
        <f t="shared" si="122"/>
        <v>65</v>
      </c>
      <c r="DJ189" s="6">
        <f t="shared" si="122"/>
        <v>69</v>
      </c>
      <c r="DK189" s="6">
        <f t="shared" si="122"/>
        <v>0</v>
      </c>
      <c r="DL189" s="6">
        <f t="shared" si="122"/>
        <v>104</v>
      </c>
      <c r="DM189" s="6">
        <f t="shared" si="122"/>
        <v>72</v>
      </c>
      <c r="DN189" s="6">
        <f t="shared" si="122"/>
        <v>40</v>
      </c>
      <c r="DO189" s="6">
        <f t="shared" si="122"/>
        <v>21</v>
      </c>
      <c r="DP189" s="6">
        <f t="shared" si="122"/>
        <v>27</v>
      </c>
      <c r="DQ189" s="6">
        <f t="shared" si="122"/>
        <v>23</v>
      </c>
      <c r="DR189" s="6">
        <f t="shared" si="122"/>
        <v>0</v>
      </c>
      <c r="DS189" s="6">
        <f t="shared" si="122"/>
        <v>26</v>
      </c>
      <c r="DT189" s="6">
        <f t="shared" si="122"/>
        <v>48</v>
      </c>
      <c r="DU189" s="6">
        <f t="shared" si="122"/>
        <v>22</v>
      </c>
      <c r="DV189" s="6">
        <f t="shared" si="122"/>
        <v>50</v>
      </c>
      <c r="DW189" s="6">
        <f t="shared" si="122"/>
        <v>33</v>
      </c>
      <c r="DX189" s="6">
        <f t="shared" si="122"/>
        <v>48</v>
      </c>
      <c r="DY189" s="6">
        <f t="shared" si="122"/>
        <v>0</v>
      </c>
      <c r="DZ189" s="6">
        <f t="shared" si="122"/>
        <v>0</v>
      </c>
      <c r="EA189" s="6">
        <f t="shared" si="122"/>
        <v>0</v>
      </c>
      <c r="EB189" s="6">
        <f t="shared" si="122"/>
        <v>0</v>
      </c>
      <c r="EC189" s="6">
        <f t="shared" si="122"/>
        <v>0</v>
      </c>
      <c r="ED189" s="6">
        <f t="shared" si="122"/>
        <v>0</v>
      </c>
      <c r="EE189" s="6">
        <f t="shared" si="122"/>
        <v>0</v>
      </c>
      <c r="EF189" s="6">
        <f t="shared" si="122"/>
        <v>0</v>
      </c>
    </row>
    <row r="190" spans="1:136" s="8" customFormat="1" ht="17.25" customHeight="1">
      <c r="A190" s="5" t="s">
        <v>10</v>
      </c>
      <c r="B190" s="9" t="e">
        <f>B189/B187</f>
        <v>#REF!</v>
      </c>
      <c r="C190" s="9" t="e">
        <f t="shared" ref="C190:N190" si="123">C189/C187</f>
        <v>#REF!</v>
      </c>
      <c r="D190" s="9" t="e">
        <f t="shared" si="123"/>
        <v>#REF!</v>
      </c>
      <c r="E190" s="9" t="e">
        <f t="shared" si="123"/>
        <v>#REF!</v>
      </c>
      <c r="F190" s="9" t="e">
        <f t="shared" si="123"/>
        <v>#REF!</v>
      </c>
      <c r="G190" s="9" t="e">
        <f t="shared" si="123"/>
        <v>#REF!</v>
      </c>
      <c r="H190" s="9" t="e">
        <f t="shared" si="123"/>
        <v>#REF!</v>
      </c>
      <c r="I190" s="9" t="e">
        <f t="shared" si="123"/>
        <v>#REF!</v>
      </c>
      <c r="J190" s="9" t="e">
        <f t="shared" si="123"/>
        <v>#REF!</v>
      </c>
      <c r="K190" s="9" t="e">
        <f t="shared" si="123"/>
        <v>#REF!</v>
      </c>
      <c r="L190" s="9" t="e">
        <f t="shared" si="123"/>
        <v>#REF!</v>
      </c>
      <c r="M190" s="9" t="e">
        <f t="shared" si="123"/>
        <v>#REF!</v>
      </c>
      <c r="N190" s="9" t="e">
        <f t="shared" si="123"/>
        <v>#REF!</v>
      </c>
      <c r="O190" s="9" t="e">
        <f t="shared" ref="O190:AK190" si="124">O189/O187</f>
        <v>#REF!</v>
      </c>
      <c r="P190" s="9" t="e">
        <f t="shared" si="124"/>
        <v>#REF!</v>
      </c>
      <c r="Q190" s="9" t="e">
        <f t="shared" si="124"/>
        <v>#REF!</v>
      </c>
      <c r="R190" s="9" t="e">
        <f t="shared" si="124"/>
        <v>#REF!</v>
      </c>
      <c r="S190" s="9" t="e">
        <f t="shared" si="124"/>
        <v>#REF!</v>
      </c>
      <c r="T190" s="9" t="e">
        <f t="shared" si="124"/>
        <v>#REF!</v>
      </c>
      <c r="U190" s="9" t="e">
        <f t="shared" si="124"/>
        <v>#REF!</v>
      </c>
      <c r="V190" s="9" t="e">
        <f t="shared" si="124"/>
        <v>#REF!</v>
      </c>
      <c r="W190" s="9" t="e">
        <f t="shared" si="124"/>
        <v>#REF!</v>
      </c>
      <c r="X190" s="9" t="e">
        <f t="shared" si="124"/>
        <v>#REF!</v>
      </c>
      <c r="Y190" s="9" t="e">
        <f t="shared" si="124"/>
        <v>#REF!</v>
      </c>
      <c r="Z190" s="9" t="e">
        <f t="shared" si="124"/>
        <v>#REF!</v>
      </c>
      <c r="AA190" s="9" t="e">
        <f t="shared" si="124"/>
        <v>#REF!</v>
      </c>
      <c r="AB190" s="9" t="e">
        <f t="shared" si="124"/>
        <v>#REF!</v>
      </c>
      <c r="AC190" s="9" t="e">
        <f t="shared" si="124"/>
        <v>#REF!</v>
      </c>
      <c r="AD190" s="9" t="e">
        <f t="shared" si="124"/>
        <v>#REF!</v>
      </c>
      <c r="AE190" s="9" t="e">
        <f t="shared" si="124"/>
        <v>#REF!</v>
      </c>
      <c r="AF190" s="9" t="e">
        <f t="shared" si="124"/>
        <v>#REF!</v>
      </c>
      <c r="AG190" s="9" t="e">
        <f t="shared" si="124"/>
        <v>#REF!</v>
      </c>
      <c r="AH190" s="9" t="e">
        <f t="shared" si="124"/>
        <v>#REF!</v>
      </c>
      <c r="AI190" s="9" t="e">
        <f t="shared" si="124"/>
        <v>#REF!</v>
      </c>
      <c r="AJ190" s="9" t="e">
        <f t="shared" si="124"/>
        <v>#REF!</v>
      </c>
      <c r="AK190" s="9" t="e">
        <f t="shared" si="124"/>
        <v>#REF!</v>
      </c>
      <c r="AL190" s="9">
        <v>3.1329656882846768E-3</v>
      </c>
      <c r="AM190" s="9">
        <v>3.622770760946531E-3</v>
      </c>
      <c r="AN190" s="9">
        <v>2.6866658231835634E-3</v>
      </c>
      <c r="AO190" s="9">
        <v>2.4033129675559051E-3</v>
      </c>
      <c r="AP190" s="9">
        <v>4.4115265332169817E-3</v>
      </c>
      <c r="AQ190" s="9">
        <v>4.6572543632113798E-3</v>
      </c>
      <c r="AR190" s="9">
        <v>4.0704347243808109E-3</v>
      </c>
      <c r="AS190" s="9">
        <v>2.5046584887145991E-3</v>
      </c>
      <c r="AT190" s="9">
        <v>1.2521459147497322E-3</v>
      </c>
      <c r="AU190" s="9">
        <v>1.5078701713394393E-3</v>
      </c>
      <c r="AV190" s="9">
        <v>1.6560605803613419E-3</v>
      </c>
      <c r="AW190" s="9">
        <v>1.0208859634672145E-3</v>
      </c>
      <c r="AX190" s="9" t="e">
        <f t="shared" ref="AX190:DB190" si="125">AX189/AX187</f>
        <v>#REF!</v>
      </c>
      <c r="AY190" s="183" t="e">
        <f t="shared" si="125"/>
        <v>#REF!</v>
      </c>
      <c r="AZ190" s="183" t="e">
        <f t="shared" si="125"/>
        <v>#REF!</v>
      </c>
      <c r="BA190" s="183" t="e">
        <f t="shared" si="125"/>
        <v>#REF!</v>
      </c>
      <c r="BB190" s="9" t="e">
        <f t="shared" si="125"/>
        <v>#REF!</v>
      </c>
      <c r="BC190" s="9" t="e">
        <f t="shared" si="125"/>
        <v>#REF!</v>
      </c>
      <c r="BD190" s="183" t="e">
        <f t="shared" si="125"/>
        <v>#REF!</v>
      </c>
      <c r="BE190" s="9" t="e">
        <f t="shared" si="125"/>
        <v>#REF!</v>
      </c>
      <c r="BF190" s="9" t="e">
        <f t="shared" si="125"/>
        <v>#REF!</v>
      </c>
      <c r="BG190" s="9" t="e">
        <f t="shared" si="125"/>
        <v>#REF!</v>
      </c>
      <c r="BH190" s="9" t="e">
        <f t="shared" si="125"/>
        <v>#REF!</v>
      </c>
      <c r="BI190" s="9" t="e">
        <f t="shared" si="125"/>
        <v>#REF!</v>
      </c>
      <c r="BJ190" s="9" t="e">
        <f t="shared" si="125"/>
        <v>#REF!</v>
      </c>
      <c r="BK190" s="9" t="e">
        <f t="shared" si="125"/>
        <v>#REF!</v>
      </c>
      <c r="BL190" s="9" t="e">
        <f t="shared" ref="BL190:BN190" si="126">BL189/BL187</f>
        <v>#REF!</v>
      </c>
      <c r="BM190" s="9" t="e">
        <f t="shared" si="126"/>
        <v>#REF!</v>
      </c>
      <c r="BN190" s="9" t="e">
        <f t="shared" si="126"/>
        <v>#REF!</v>
      </c>
      <c r="BO190" s="9" t="e">
        <f t="shared" ref="BO190:BP190" si="127">BO189/BO187</f>
        <v>#REF!</v>
      </c>
      <c r="BP190" s="9" t="e">
        <f t="shared" si="127"/>
        <v>#REF!</v>
      </c>
      <c r="BQ190" s="9" t="e">
        <f t="shared" ref="BQ190" si="128">BQ189/BQ187</f>
        <v>#REF!</v>
      </c>
      <c r="BR190" s="9" t="e">
        <f t="shared" ref="BR190" si="129">BR189/BR187</f>
        <v>#REF!</v>
      </c>
      <c r="BS190" s="9" t="e">
        <f t="shared" ref="BS190:BU190" si="130">BS189/BS187</f>
        <v>#REF!</v>
      </c>
      <c r="BT190" s="9" t="e">
        <f t="shared" si="130"/>
        <v>#REF!</v>
      </c>
      <c r="BU190" s="9" t="e">
        <f t="shared" si="130"/>
        <v>#REF!</v>
      </c>
      <c r="BV190" s="9">
        <v>1.5764342620398539E-4</v>
      </c>
      <c r="BW190" s="9">
        <v>5.5614191767475846E-4</v>
      </c>
      <c r="BX190" s="9">
        <v>4.5798412452460855E-4</v>
      </c>
      <c r="BY190" s="9">
        <v>8.5106557301497404E-4</v>
      </c>
      <c r="BZ190" s="9">
        <v>6.6367883069527408E-4</v>
      </c>
      <c r="CA190" s="9">
        <v>6.1367450261523397E-4</v>
      </c>
      <c r="CB190" s="9">
        <v>8.6864649083155882E-4</v>
      </c>
      <c r="CC190" s="9">
        <v>6.3230057572631366E-4</v>
      </c>
      <c r="CD190" s="9">
        <v>7.805682361350471E-4</v>
      </c>
      <c r="CE190" s="9">
        <v>4.5241742223979048E-4</v>
      </c>
      <c r="CF190" s="9">
        <v>3.609092671860622E-4</v>
      </c>
      <c r="CG190" s="9">
        <v>4.2565774480499792E-4</v>
      </c>
      <c r="CH190" s="9">
        <v>3.4094673832981131E-4</v>
      </c>
      <c r="CI190" s="9">
        <v>3.5591036162507328E-4</v>
      </c>
      <c r="CJ190" s="9">
        <v>3.4466137837083077E-4</v>
      </c>
      <c r="CK190" s="9">
        <v>4.6482792082351213E-4</v>
      </c>
      <c r="CL190" s="9">
        <v>2.2923360663623044E-4</v>
      </c>
      <c r="CM190" s="9">
        <v>1.7291754230613852E-4</v>
      </c>
      <c r="CN190" s="9">
        <v>2.9494514607463244E-4</v>
      </c>
      <c r="CO190" s="9">
        <v>4.5493357013559209E-4</v>
      </c>
      <c r="CP190" s="9">
        <v>2.1751246478979319E-4</v>
      </c>
      <c r="CQ190" s="9">
        <v>3.1479320165474315E-4</v>
      </c>
      <c r="CR190" s="9">
        <v>2.1120694870861251E-4</v>
      </c>
      <c r="CS190" s="9">
        <v>3.6300311738187335E-4</v>
      </c>
      <c r="CT190" s="9">
        <v>1.5968308478011314E-4</v>
      </c>
      <c r="CU190" s="9">
        <v>8.0411253303614669E-5</v>
      </c>
      <c r="CV190" s="9">
        <v>1.6906736748717349E-4</v>
      </c>
      <c r="CW190" s="9">
        <v>1.9992345036308465E-4</v>
      </c>
      <c r="CX190" s="9">
        <v>3.2069849149538141E-4</v>
      </c>
      <c r="CY190" s="9">
        <v>1.5809500683270088E-4</v>
      </c>
      <c r="CZ190" s="9">
        <v>5.6075099718208197E-4</v>
      </c>
      <c r="DA190" s="9">
        <f t="shared" si="125"/>
        <v>7.7127194444828891E-4</v>
      </c>
      <c r="DB190" s="9">
        <f t="shared" si="125"/>
        <v>1.6354423725596133E-3</v>
      </c>
      <c r="DC190" s="9">
        <f t="shared" ref="DC190:EF190" si="131">DC189/DC187</f>
        <v>8.9810332754893907E-4</v>
      </c>
      <c r="DD190" s="9" t="e">
        <f t="shared" si="131"/>
        <v>#DIV/0!</v>
      </c>
      <c r="DE190" s="9">
        <f t="shared" si="131"/>
        <v>1.071800523766671E-3</v>
      </c>
      <c r="DF190" s="9">
        <f t="shared" si="131"/>
        <v>8.0986357987628639E-4</v>
      </c>
      <c r="DG190" s="9">
        <f t="shared" si="131"/>
        <v>4.9605481405695325E-4</v>
      </c>
      <c r="DH190" s="9">
        <f t="shared" si="131"/>
        <v>1.3981668479105174E-3</v>
      </c>
      <c r="DI190" s="9">
        <f t="shared" si="131"/>
        <v>9.6592513337197033E-4</v>
      </c>
      <c r="DJ190" s="9">
        <f t="shared" si="131"/>
        <v>1.0476291696400104E-3</v>
      </c>
      <c r="DK190" s="9" t="e">
        <f t="shared" si="131"/>
        <v>#DIV/0!</v>
      </c>
      <c r="DL190" s="9">
        <f t="shared" si="131"/>
        <v>8.1168831168831174E-4</v>
      </c>
      <c r="DM190" s="9">
        <f t="shared" si="131"/>
        <v>1.0794602698650675E-3</v>
      </c>
      <c r="DN190" s="9">
        <f t="shared" si="131"/>
        <v>5.2160079283320511E-4</v>
      </c>
      <c r="DO190" s="9">
        <f t="shared" si="131"/>
        <v>2.8963519757258118E-4</v>
      </c>
      <c r="DP190" s="9">
        <f t="shared" si="131"/>
        <v>4.2730308449522844E-4</v>
      </c>
      <c r="DQ190" s="9">
        <f t="shared" si="131"/>
        <v>4.1814380510862647E-4</v>
      </c>
      <c r="DR190" s="9" t="e">
        <f t="shared" si="131"/>
        <v>#DIV/0!</v>
      </c>
      <c r="DS190" s="9">
        <f t="shared" si="131"/>
        <v>1.9897756145345456E-4</v>
      </c>
      <c r="DT190" s="9">
        <f t="shared" si="131"/>
        <v>6.8832993948432617E-4</v>
      </c>
      <c r="DU190" s="9">
        <f t="shared" si="131"/>
        <v>3.3157997859801954E-4</v>
      </c>
      <c r="DV190" s="9">
        <f t="shared" si="131"/>
        <v>6.7875760208514335E-4</v>
      </c>
      <c r="DW190" s="9">
        <f t="shared" si="131"/>
        <v>4.7238007987517717E-4</v>
      </c>
      <c r="DX190" s="9">
        <f t="shared" si="131"/>
        <v>6.3619976672675224E-4</v>
      </c>
      <c r="DY190" s="9" t="e">
        <f t="shared" si="131"/>
        <v>#DIV/0!</v>
      </c>
      <c r="DZ190" s="9" t="e">
        <f t="shared" si="131"/>
        <v>#DIV/0!</v>
      </c>
      <c r="EA190" s="9" t="e">
        <f t="shared" si="131"/>
        <v>#DIV/0!</v>
      </c>
      <c r="EB190" s="9" t="e">
        <f t="shared" si="131"/>
        <v>#DIV/0!</v>
      </c>
      <c r="EC190" s="9" t="e">
        <f t="shared" si="131"/>
        <v>#DIV/0!</v>
      </c>
      <c r="ED190" s="9" t="e">
        <f t="shared" si="131"/>
        <v>#DIV/0!</v>
      </c>
      <c r="EE190" s="9" t="e">
        <f t="shared" si="131"/>
        <v>#DIV/0!</v>
      </c>
      <c r="EF190" s="9" t="e">
        <f t="shared" si="131"/>
        <v>#DIV/0!</v>
      </c>
    </row>
    <row r="191" spans="1:136" s="8" customFormat="1" ht="17.25" customHeight="1">
      <c r="A191" s="11" t="s">
        <v>5</v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</row>
    <row r="192" spans="1:136" ht="12" customHeight="1">
      <c r="A192" s="12" t="s">
        <v>6</v>
      </c>
      <c r="B192" s="6" t="e">
        <f>SUM(#REF!,#REF!,#REF!,#REF!,#REF!,#REF!)</f>
        <v>#REF!</v>
      </c>
      <c r="C192" s="6" t="e">
        <f>SUM(#REF!,#REF!,#REF!,#REF!,#REF!,#REF!)</f>
        <v>#REF!</v>
      </c>
      <c r="D192" s="6" t="e">
        <f>SUM(#REF!,#REF!,#REF!,#REF!,#REF!,#REF!)</f>
        <v>#REF!</v>
      </c>
      <c r="E192" s="6" t="e">
        <f>SUM(#REF!,#REF!,#REF!,#REF!,#REF!,#REF!)</f>
        <v>#REF!</v>
      </c>
      <c r="F192" s="6" t="e">
        <f>SUM(#REF!,#REF!,#REF!,#REF!,#REF!,#REF!)</f>
        <v>#REF!</v>
      </c>
      <c r="G192" s="6" t="e">
        <f>SUM(#REF!,#REF!,#REF!,#REF!,#REF!,#REF!)</f>
        <v>#REF!</v>
      </c>
      <c r="H192" s="6" t="e">
        <f>SUM(#REF!,#REF!,#REF!,#REF!,#REF!,#REF!,#REF!,#REF!)</f>
        <v>#REF!</v>
      </c>
      <c r="I192" s="6" t="e">
        <f>SUM(#REF!,#REF!,#REF!,#REF!,#REF!,#REF!,#REF!,#REF!)</f>
        <v>#REF!</v>
      </c>
      <c r="J192" s="6" t="e">
        <f>SUM(#REF!,#REF!,#REF!,#REF!,#REF!,#REF!,#REF!,#REF!)</f>
        <v>#REF!</v>
      </c>
      <c r="K192" s="6" t="e">
        <f>SUM(#REF!,#REF!,#REF!,#REF!,#REF!,#REF!,#REF!,#REF!)</f>
        <v>#REF!</v>
      </c>
      <c r="L192" s="6" t="e">
        <f>SUM(#REF!,#REF!,#REF!,#REF!,#REF!,#REF!,#REF!,#REF!)</f>
        <v>#REF!</v>
      </c>
      <c r="M192" s="6" t="e">
        <f>SUM(#REF!,#REF!,#REF!,#REF!,#REF!,#REF!,#REF!,#REF!)</f>
        <v>#REF!</v>
      </c>
      <c r="N192" s="6" t="e">
        <f>SUM(#REF!,#REF!,#REF!,#REF!)</f>
        <v>#REF!</v>
      </c>
      <c r="O192" s="6" t="e">
        <f>SUM(#REF!,#REF!,#REF!,#REF!)</f>
        <v>#REF!</v>
      </c>
      <c r="P192" s="6" t="e">
        <f>SUM(#REF!,#REF!,#REF!,#REF!)</f>
        <v>#REF!</v>
      </c>
      <c r="Q192" s="6" t="e">
        <f>SUM(#REF!,#REF!,#REF!,#REF!)</f>
        <v>#REF!</v>
      </c>
      <c r="R192" s="6" t="e">
        <f>SUM(#REF!,#REF!,#REF!,#REF!)</f>
        <v>#REF!</v>
      </c>
      <c r="S192" s="6" t="e">
        <f>SUM(#REF!,#REF!,#REF!,#REF!)</f>
        <v>#REF!</v>
      </c>
      <c r="T192" s="6" t="e">
        <f>SUM(#REF!,#REF!,#REF!,#REF!)</f>
        <v>#REF!</v>
      </c>
      <c r="U192" s="6" t="e">
        <f>SUM(#REF!,#REF!,#REF!,#REF!)</f>
        <v>#REF!</v>
      </c>
      <c r="V192" s="6" t="e">
        <f>SUM(#REF!,#REF!,#REF!,#REF!)</f>
        <v>#REF!</v>
      </c>
      <c r="W192" s="6" t="e">
        <f>SUM(#REF!,#REF!,#REF!,#REF!)</f>
        <v>#REF!</v>
      </c>
      <c r="X192" s="6" t="e">
        <f>SUM(#REF!,#REF!,#REF!,#REF!)</f>
        <v>#REF!</v>
      </c>
      <c r="Y192" s="6" t="e">
        <f>SUM(#REF!,#REF!,#REF!,#REF!)</f>
        <v>#REF!</v>
      </c>
      <c r="Z192" s="6" t="e">
        <f>SUM(#REF!,#REF!,Z52,Z80)</f>
        <v>#REF!</v>
      </c>
      <c r="AA192" s="6" t="e">
        <f>SUM(#REF!,#REF!,AA52,AA80)</f>
        <v>#REF!</v>
      </c>
      <c r="AB192" s="6" t="e">
        <f>SUM(#REF!,#REF!,AB52,AB80)</f>
        <v>#REF!</v>
      </c>
      <c r="AC192" s="6" t="e">
        <f>SUM(#REF!,#REF!,AC52,AC80)</f>
        <v>#REF!</v>
      </c>
      <c r="AD192" s="6" t="e">
        <f>SUM(#REF!,#REF!,AD52,AD80)</f>
        <v>#REF!</v>
      </c>
      <c r="AE192" s="6" t="e">
        <f>SUM(#REF!,#REF!,AE52,AE80)</f>
        <v>#REF!</v>
      </c>
      <c r="AF192" s="6" t="e">
        <f>SUM(#REF!,#REF!,AF52,AF80)</f>
        <v>#REF!</v>
      </c>
      <c r="AG192" s="6" t="e">
        <f>SUM(#REF!,#REF!,AG52,AG80)</f>
        <v>#REF!</v>
      </c>
      <c r="AH192" s="6" t="e">
        <f>SUM(#REF!,#REF!,AH52,AH80)</f>
        <v>#REF!</v>
      </c>
      <c r="AI192" s="6" t="e">
        <f>SUM(#REF!,#REF!,AI52,AI80)</f>
        <v>#REF!</v>
      </c>
      <c r="AJ192" s="6" t="e">
        <f>SUM(#REF!,#REF!,AJ52,AJ80)</f>
        <v>#REF!</v>
      </c>
      <c r="AK192" s="6" t="e">
        <f>SUM(#REF!,#REF!,AK52,AK80)</f>
        <v>#REF!</v>
      </c>
      <c r="AL192" s="6" t="e">
        <f>SUM(#REF!,#REF!,AL52,AL80,AL108,AL136)</f>
        <v>#REF!</v>
      </c>
      <c r="AM192" s="6" t="e">
        <f>SUM(#REF!,#REF!,AM52,AM80,AM108,AM136)</f>
        <v>#REF!</v>
      </c>
      <c r="AN192" s="6" t="e">
        <f>SUM(#REF!,#REF!,AN52,AN80,AN108,AN136)</f>
        <v>#REF!</v>
      </c>
      <c r="AO192" s="6" t="e">
        <f>SUM(#REF!,#REF!,AO52,AO80,AO108,AO136)</f>
        <v>#REF!</v>
      </c>
      <c r="AP192" s="6" t="e">
        <f>SUM(#REF!,#REF!,AP52,AP80,AP108,AP136)</f>
        <v>#REF!</v>
      </c>
      <c r="AQ192" s="6" t="e">
        <f>SUM(#REF!,#REF!,AQ52,AQ80,AQ108,AQ136)</f>
        <v>#REF!</v>
      </c>
      <c r="AR192" s="6" t="e">
        <f>SUM(#REF!,#REF!,AR52,AR80,AR108,AR136)</f>
        <v>#REF!</v>
      </c>
      <c r="AS192" s="6" t="e">
        <f>SUM(#REF!,#REF!,AS52,AS80,AS108,AS136)</f>
        <v>#REF!</v>
      </c>
      <c r="AT192" s="6" t="e">
        <f>SUM(#REF!,#REF!,AT52,AT80,AT108,AT136)</f>
        <v>#REF!</v>
      </c>
      <c r="AU192" s="6" t="e">
        <f>SUM(#REF!,#REF!,AU52,AU80,AU108,AU136)</f>
        <v>#REF!</v>
      </c>
      <c r="AV192" s="6" t="e">
        <f>SUM(#REF!,#REF!,AV52,AV80,AV108,AV136)</f>
        <v>#REF!</v>
      </c>
      <c r="AW192" s="6" t="e">
        <f>SUM(#REF!,#REF!,AW52,AW80,AW108,AW136)</f>
        <v>#REF!</v>
      </c>
      <c r="AX192" s="6" t="e">
        <f>SUM(#REF!,#REF!,AX52,AX80,AX108,AX136)</f>
        <v>#REF!</v>
      </c>
      <c r="AY192" s="6" t="e">
        <f>SUM(#REF!,#REF!,AY52,AY80,AY108,AY136)</f>
        <v>#REF!</v>
      </c>
      <c r="AZ192" s="6" t="e">
        <f>SUM(#REF!,#REF!,AZ52,AZ80,AZ108,AZ136)</f>
        <v>#REF!</v>
      </c>
      <c r="BA192" s="6" t="e">
        <f>SUM(#REF!,#REF!,BA52,BA80,BA108,BA136)</f>
        <v>#REF!</v>
      </c>
      <c r="BB192" s="6" t="e">
        <f>SUM(#REF!,#REF!,BB52,BB80,BB108,BB136)</f>
        <v>#REF!</v>
      </c>
      <c r="BC192" s="6" t="e">
        <f>SUM(#REF!,#REF!,BC52,BC80,BC108,BC136)</f>
        <v>#REF!</v>
      </c>
      <c r="BD192" s="6" t="e">
        <f>SUM(#REF!,#REF!,BD52,BD80,BD108,BD136)</f>
        <v>#REF!</v>
      </c>
      <c r="BE192" s="6" t="e">
        <f>SUM(#REF!,#REF!,BE52,BE80,BE108,BE136)</f>
        <v>#REF!</v>
      </c>
      <c r="BF192" s="6" t="e">
        <f>SUM(#REF!,#REF!,BF52,BF80,BF108,BF136)</f>
        <v>#REF!</v>
      </c>
      <c r="BG192" s="6" t="e">
        <f>SUM(#REF!,#REF!,BG52,BG80,BG108,BG136)</f>
        <v>#REF!</v>
      </c>
      <c r="BH192" s="6" t="e">
        <f>SUM(#REF!,#REF!,BH52,BH80,BH108,BH136)</f>
        <v>#REF!</v>
      </c>
      <c r="BI192" s="6" t="e">
        <f>SUM(#REF!,#REF!,BI52,BI80,BI108,BI136)</f>
        <v>#REF!</v>
      </c>
      <c r="BJ192" s="6" t="e">
        <f>SUM(#REF!,#REF!,BJ52,BJ80,BJ108,BJ136)</f>
        <v>#REF!</v>
      </c>
      <c r="BK192" s="6" t="e">
        <f>SUM(#REF!,#REF!,BK52,BK80,BK108,BK136)</f>
        <v>#REF!</v>
      </c>
      <c r="BL192" s="6" t="e">
        <f>SUM(#REF!,#REF!,BL52,BL80,BL108,BL136)</f>
        <v>#REF!</v>
      </c>
      <c r="BM192" s="6" t="e">
        <f>SUM(#REF!,#REF!,BM52,BM80,BM108,BM136)</f>
        <v>#REF!</v>
      </c>
      <c r="BN192" s="6" t="e">
        <f>SUM(#REF!,#REF!,BN52,BN80,BN108,BN136)</f>
        <v>#REF!</v>
      </c>
      <c r="BO192" s="6" t="e">
        <f>SUM(#REF!,#REF!,BO52,BO80,BO108,BO136)</f>
        <v>#REF!</v>
      </c>
      <c r="BP192" s="6" t="e">
        <f>SUM(#REF!,#REF!,BP52,BP80,BP108,BP136)</f>
        <v>#REF!</v>
      </c>
      <c r="BQ192" s="6" t="e">
        <f>SUM(#REF!,#REF!,BQ52,BQ80,BQ108,BQ136)</f>
        <v>#REF!</v>
      </c>
      <c r="BR192" s="6" t="e">
        <f>SUM(#REF!,#REF!,BR52,BR80,BR108,BR136)</f>
        <v>#REF!</v>
      </c>
      <c r="BS192" s="6" t="e">
        <f>SUM(#REF!,#REF!,BS52,BS80,BS108,BS136)</f>
        <v>#REF!</v>
      </c>
      <c r="BT192" s="6" t="e">
        <f>SUM(#REF!,#REF!,BT52,BT80,BT108,BT136)</f>
        <v>#REF!</v>
      </c>
      <c r="BU192" s="6" t="e">
        <f>SUM(#REF!,#REF!,BU52,BU80,BU108,BU136)</f>
        <v>#REF!</v>
      </c>
      <c r="BV192" s="6">
        <v>100</v>
      </c>
      <c r="BW192" s="6">
        <v>453</v>
      </c>
      <c r="BX192" s="6">
        <v>274</v>
      </c>
      <c r="BY192" s="6">
        <v>509</v>
      </c>
      <c r="BZ192" s="6">
        <v>360</v>
      </c>
      <c r="CA192" s="6">
        <v>179</v>
      </c>
      <c r="CB192" s="6">
        <v>76</v>
      </c>
      <c r="CC192" s="6">
        <v>35</v>
      </c>
      <c r="CD192" s="6">
        <v>52</v>
      </c>
      <c r="CE192" s="6">
        <v>100</v>
      </c>
      <c r="CF192" s="6">
        <v>160</v>
      </c>
      <c r="CG192" s="6">
        <v>355</v>
      </c>
      <c r="CH192" s="6">
        <v>169</v>
      </c>
      <c r="CI192" s="6">
        <v>408</v>
      </c>
      <c r="CJ192" s="6">
        <v>318</v>
      </c>
      <c r="CK192" s="6">
        <v>395</v>
      </c>
      <c r="CL192" s="6">
        <v>227</v>
      </c>
      <c r="CM192" s="6">
        <v>246</v>
      </c>
      <c r="CN192" s="6">
        <v>530</v>
      </c>
      <c r="CO192" s="6">
        <v>193</v>
      </c>
      <c r="CP192" s="6">
        <v>238</v>
      </c>
      <c r="CQ192" s="6">
        <v>400</v>
      </c>
      <c r="CR192" s="6">
        <v>351</v>
      </c>
      <c r="CS192" s="6">
        <v>682</v>
      </c>
      <c r="CT192" s="6">
        <v>315</v>
      </c>
      <c r="CU192" s="6">
        <v>92</v>
      </c>
      <c r="CV192" s="6">
        <v>244</v>
      </c>
      <c r="CW192" s="6">
        <v>233</v>
      </c>
      <c r="CX192" s="6">
        <v>491</v>
      </c>
      <c r="CY192" s="6">
        <v>178</v>
      </c>
      <c r="CZ192" s="6">
        <v>688</v>
      </c>
      <c r="DA192" s="6">
        <f>SUM(DB192:EF192)</f>
        <v>756</v>
      </c>
      <c r="DB192" s="6">
        <f>SUM(DB52,DB80,DB108,DB136)</f>
        <v>172</v>
      </c>
      <c r="DC192" s="6">
        <f t="shared" ref="DC192:EF195" si="132">SUM(DC52,DC80,DC108,DC136)</f>
        <v>32</v>
      </c>
      <c r="DD192" s="6">
        <f t="shared" si="132"/>
        <v>0</v>
      </c>
      <c r="DE192" s="6">
        <f t="shared" si="132"/>
        <v>37</v>
      </c>
      <c r="DF192" s="6">
        <f t="shared" si="132"/>
        <v>26</v>
      </c>
      <c r="DG192" s="6">
        <f t="shared" si="132"/>
        <v>20</v>
      </c>
      <c r="DH192" s="6">
        <f t="shared" si="132"/>
        <v>50</v>
      </c>
      <c r="DI192" s="6">
        <f t="shared" si="132"/>
        <v>40</v>
      </c>
      <c r="DJ192" s="6">
        <f t="shared" si="132"/>
        <v>44</v>
      </c>
      <c r="DK192" s="6">
        <f t="shared" si="132"/>
        <v>0</v>
      </c>
      <c r="DL192" s="6">
        <f t="shared" si="132"/>
        <v>58</v>
      </c>
      <c r="DM192" s="6">
        <f t="shared" si="132"/>
        <v>46</v>
      </c>
      <c r="DN192" s="6">
        <f t="shared" si="132"/>
        <v>32</v>
      </c>
      <c r="DO192" s="6">
        <f t="shared" si="132"/>
        <v>11</v>
      </c>
      <c r="DP192" s="6">
        <f t="shared" si="132"/>
        <v>16</v>
      </c>
      <c r="DQ192" s="6">
        <f t="shared" si="132"/>
        <v>19</v>
      </c>
      <c r="DR192" s="6">
        <f t="shared" si="132"/>
        <v>0</v>
      </c>
      <c r="DS192" s="6">
        <f t="shared" si="132"/>
        <v>20</v>
      </c>
      <c r="DT192" s="6">
        <f t="shared" si="132"/>
        <v>17</v>
      </c>
      <c r="DU192" s="6">
        <f t="shared" si="132"/>
        <v>19</v>
      </c>
      <c r="DV192" s="6">
        <f t="shared" si="132"/>
        <v>45</v>
      </c>
      <c r="DW192" s="6">
        <f t="shared" si="132"/>
        <v>18</v>
      </c>
      <c r="DX192" s="6">
        <f t="shared" si="132"/>
        <v>34</v>
      </c>
      <c r="DY192" s="6">
        <f t="shared" si="132"/>
        <v>0</v>
      </c>
      <c r="DZ192" s="6">
        <f t="shared" si="132"/>
        <v>0</v>
      </c>
      <c r="EA192" s="6">
        <f t="shared" si="132"/>
        <v>0</v>
      </c>
      <c r="EB192" s="6">
        <f t="shared" si="132"/>
        <v>0</v>
      </c>
      <c r="EC192" s="6">
        <f t="shared" si="132"/>
        <v>0</v>
      </c>
      <c r="ED192" s="6">
        <f t="shared" si="132"/>
        <v>0</v>
      </c>
      <c r="EE192" s="6">
        <f t="shared" si="132"/>
        <v>0</v>
      </c>
      <c r="EF192" s="6">
        <f t="shared" si="132"/>
        <v>0</v>
      </c>
    </row>
    <row r="193" spans="1:148" s="8" customFormat="1" ht="17.25" customHeight="1">
      <c r="A193" s="12" t="s">
        <v>7</v>
      </c>
      <c r="B193" s="6" t="e">
        <f>SUM(#REF!,#REF!,#REF!,#REF!,#REF!,#REF!)</f>
        <v>#REF!</v>
      </c>
      <c r="C193" s="6" t="e">
        <f>SUM(#REF!,#REF!,#REF!,#REF!,#REF!,#REF!)</f>
        <v>#REF!</v>
      </c>
      <c r="D193" s="6" t="e">
        <f>SUM(#REF!,#REF!,#REF!,#REF!,#REF!,#REF!)</f>
        <v>#REF!</v>
      </c>
      <c r="E193" s="6" t="e">
        <f>SUM(#REF!,#REF!,#REF!,#REF!,#REF!,#REF!)</f>
        <v>#REF!</v>
      </c>
      <c r="F193" s="6" t="e">
        <f>SUM(#REF!,#REF!,#REF!,#REF!,#REF!,#REF!)</f>
        <v>#REF!</v>
      </c>
      <c r="G193" s="6" t="e">
        <f>SUM(#REF!,#REF!,#REF!,#REF!,#REF!,#REF!)</f>
        <v>#REF!</v>
      </c>
      <c r="H193" s="6" t="e">
        <f>SUM(#REF!,#REF!,#REF!,#REF!,#REF!,#REF!,#REF!,#REF!)</f>
        <v>#REF!</v>
      </c>
      <c r="I193" s="6" t="e">
        <f>SUM(#REF!,#REF!,#REF!,#REF!,#REF!,#REF!,#REF!,#REF!)</f>
        <v>#REF!</v>
      </c>
      <c r="J193" s="6" t="e">
        <f>SUM(#REF!,#REF!,#REF!,#REF!,#REF!,#REF!,#REF!,#REF!)</f>
        <v>#REF!</v>
      </c>
      <c r="K193" s="6" t="e">
        <f>SUM(#REF!,#REF!,#REF!,#REF!,#REF!,#REF!,#REF!,#REF!)</f>
        <v>#REF!</v>
      </c>
      <c r="L193" s="6" t="e">
        <f>SUM(#REF!,#REF!,#REF!,#REF!,#REF!,#REF!,#REF!,#REF!)</f>
        <v>#REF!</v>
      </c>
      <c r="M193" s="6" t="e">
        <f>SUM(#REF!,#REF!,#REF!,#REF!,#REF!,#REF!,#REF!,#REF!)</f>
        <v>#REF!</v>
      </c>
      <c r="N193" s="6" t="e">
        <f>SUM(#REF!,#REF!,#REF!,#REF!)</f>
        <v>#REF!</v>
      </c>
      <c r="O193" s="6" t="e">
        <f>SUM(#REF!,#REF!,#REF!,#REF!)</f>
        <v>#REF!</v>
      </c>
      <c r="P193" s="6" t="e">
        <f>SUM(#REF!,#REF!,#REF!,#REF!)</f>
        <v>#REF!</v>
      </c>
      <c r="Q193" s="6" t="e">
        <f>SUM(#REF!,#REF!,#REF!,#REF!)</f>
        <v>#REF!</v>
      </c>
      <c r="R193" s="6" t="e">
        <f>SUM(#REF!,#REF!,#REF!,#REF!)</f>
        <v>#REF!</v>
      </c>
      <c r="S193" s="6" t="e">
        <f>SUM(#REF!,#REF!,#REF!,#REF!)</f>
        <v>#REF!</v>
      </c>
      <c r="T193" s="6" t="e">
        <f>SUM(#REF!,#REF!,#REF!,#REF!)</f>
        <v>#REF!</v>
      </c>
      <c r="U193" s="6" t="e">
        <f>SUM(#REF!,#REF!,#REF!,#REF!)</f>
        <v>#REF!</v>
      </c>
      <c r="V193" s="6" t="e">
        <f>SUM(#REF!,#REF!,#REF!,#REF!)</f>
        <v>#REF!</v>
      </c>
      <c r="W193" s="6" t="e">
        <f>SUM(#REF!,#REF!,#REF!,#REF!)</f>
        <v>#REF!</v>
      </c>
      <c r="X193" s="6" t="e">
        <f>SUM(#REF!,#REF!,#REF!,#REF!)</f>
        <v>#REF!</v>
      </c>
      <c r="Y193" s="6" t="e">
        <f>SUM(#REF!,#REF!,#REF!,#REF!)</f>
        <v>#REF!</v>
      </c>
      <c r="Z193" s="6" t="e">
        <f>SUM(#REF!,#REF!,Z53,Z81)</f>
        <v>#REF!</v>
      </c>
      <c r="AA193" s="6" t="e">
        <f>SUM(#REF!,#REF!,AA53,AA81)</f>
        <v>#REF!</v>
      </c>
      <c r="AB193" s="6" t="e">
        <f>SUM(#REF!,#REF!,AB53,AB81)</f>
        <v>#REF!</v>
      </c>
      <c r="AC193" s="6" t="e">
        <f>SUM(#REF!,#REF!,AC53,AC81)</f>
        <v>#REF!</v>
      </c>
      <c r="AD193" s="6" t="e">
        <f>SUM(#REF!,#REF!,AD53,AD81)</f>
        <v>#REF!</v>
      </c>
      <c r="AE193" s="6" t="e">
        <f>SUM(#REF!,#REF!,AE53,AE81)</f>
        <v>#REF!</v>
      </c>
      <c r="AF193" s="6" t="e">
        <f>SUM(#REF!,#REF!,AF53,AF81)</f>
        <v>#REF!</v>
      </c>
      <c r="AG193" s="6" t="e">
        <f>SUM(#REF!,#REF!,AG53,AG81)</f>
        <v>#REF!</v>
      </c>
      <c r="AH193" s="6" t="e">
        <f>SUM(#REF!,#REF!,AH53,AH81)</f>
        <v>#REF!</v>
      </c>
      <c r="AI193" s="6" t="e">
        <f>SUM(#REF!,#REF!,AI53,AI81)</f>
        <v>#REF!</v>
      </c>
      <c r="AJ193" s="6" t="e">
        <f>SUM(#REF!,#REF!,AJ53,AJ81)</f>
        <v>#REF!</v>
      </c>
      <c r="AK193" s="6" t="e">
        <f>SUM(#REF!,#REF!,AK53,AK81)</f>
        <v>#REF!</v>
      </c>
      <c r="AL193" s="6" t="e">
        <f>SUM(#REF!,#REF!,AL53,AL81,AL109,AL137)</f>
        <v>#REF!</v>
      </c>
      <c r="AM193" s="6" t="e">
        <f>SUM(#REF!,#REF!,AM53,AM81,AM109,AM137)</f>
        <v>#REF!</v>
      </c>
      <c r="AN193" s="6" t="e">
        <f>SUM(#REF!,#REF!,AN53,AN81,AN109,AN137)</f>
        <v>#REF!</v>
      </c>
      <c r="AO193" s="6" t="e">
        <f>SUM(#REF!,#REF!,AO53,AO81,AO109,AO137)</f>
        <v>#REF!</v>
      </c>
      <c r="AP193" s="6" t="e">
        <f>SUM(#REF!,#REF!,AP53,AP81,AP109,AP137)</f>
        <v>#REF!</v>
      </c>
      <c r="AQ193" s="6" t="e">
        <f>SUM(#REF!,#REF!,AQ53,AQ81,AQ109,AQ137)</f>
        <v>#REF!</v>
      </c>
      <c r="AR193" s="6" t="e">
        <f>SUM(#REF!,#REF!,AR53,AR81,AR109,AR137)</f>
        <v>#REF!</v>
      </c>
      <c r="AS193" s="6" t="e">
        <f>SUM(#REF!,#REF!,AS53,AS81,AS109,AS137)</f>
        <v>#REF!</v>
      </c>
      <c r="AT193" s="6" t="e">
        <f>SUM(#REF!,#REF!,AT53,AT81,AT109,AT137)</f>
        <v>#REF!</v>
      </c>
      <c r="AU193" s="6" t="e">
        <f>SUM(#REF!,#REF!,AU53,AU81,AU109,AU137)</f>
        <v>#REF!</v>
      </c>
      <c r="AV193" s="6" t="e">
        <f>SUM(#REF!,#REF!,AV53,AV81,AV109,AV137)</f>
        <v>#REF!</v>
      </c>
      <c r="AW193" s="6" t="e">
        <f>SUM(#REF!,#REF!,AW53,AW81,AW109,AW137)</f>
        <v>#REF!</v>
      </c>
      <c r="AX193" s="6" t="e">
        <f>SUM(#REF!,#REF!,AX53,AX81,AX109,AX137)</f>
        <v>#REF!</v>
      </c>
      <c r="AY193" s="6" t="e">
        <f>SUM(#REF!,#REF!,AY53,AY81,AY109,AY137)</f>
        <v>#REF!</v>
      </c>
      <c r="AZ193" s="6" t="e">
        <f>SUM(#REF!,#REF!,AZ53,AZ81,AZ109,AZ137)</f>
        <v>#REF!</v>
      </c>
      <c r="BA193" s="6" t="e">
        <f>SUM(#REF!,#REF!,BA53,BA81,BA109,BA137)</f>
        <v>#REF!</v>
      </c>
      <c r="BB193" s="6" t="e">
        <f>SUM(#REF!,#REF!,BB53,BB81,BB109,BB137)</f>
        <v>#REF!</v>
      </c>
      <c r="BC193" s="6" t="e">
        <f>SUM(#REF!,#REF!,BC53,BC81,BC109,BC137)</f>
        <v>#REF!</v>
      </c>
      <c r="BD193" s="6" t="e">
        <f>SUM(#REF!,#REF!,BD53,BD81,BD109,BD137)</f>
        <v>#REF!</v>
      </c>
      <c r="BE193" s="6" t="e">
        <f>SUM(#REF!,#REF!,BE53,BE81,BE109,BE137)</f>
        <v>#REF!</v>
      </c>
      <c r="BF193" s="6" t="e">
        <f>SUM(#REF!,#REF!,BF53,BF81,BF109,BF137)</f>
        <v>#REF!</v>
      </c>
      <c r="BG193" s="6" t="e">
        <f>SUM(#REF!,#REF!,BG53,BG81,BG109,BG137)</f>
        <v>#REF!</v>
      </c>
      <c r="BH193" s="6" t="e">
        <f>SUM(#REF!,#REF!,BH53,BH81,BH109,BH137)</f>
        <v>#REF!</v>
      </c>
      <c r="BI193" s="6" t="e">
        <f>SUM(#REF!,#REF!,BI53,BI81,BI109,BI137)</f>
        <v>#REF!</v>
      </c>
      <c r="BJ193" s="6" t="e">
        <f>SUM(#REF!,#REF!,BJ53,BJ81,BJ109,BJ137)</f>
        <v>#REF!</v>
      </c>
      <c r="BK193" s="6" t="e">
        <f>SUM(#REF!,#REF!,BK53,BK81,BK109,BK137)</f>
        <v>#REF!</v>
      </c>
      <c r="BL193" s="6" t="e">
        <f>SUM(#REF!,#REF!,BL53,BL81,BL109,BL137)</f>
        <v>#REF!</v>
      </c>
      <c r="BM193" s="6" t="e">
        <f>SUM(#REF!,#REF!,BM53,BM81,BM109,BM137)</f>
        <v>#REF!</v>
      </c>
      <c r="BN193" s="6" t="e">
        <f>SUM(#REF!,#REF!,BN53,BN81,BN109,BN137)</f>
        <v>#REF!</v>
      </c>
      <c r="BO193" s="6" t="e">
        <f>SUM(#REF!,#REF!,BO53,BO81,BO109,BO137)</f>
        <v>#REF!</v>
      </c>
      <c r="BP193" s="6" t="e">
        <f>SUM(#REF!,#REF!,BP53,BP81,BP109,BP137)</f>
        <v>#REF!</v>
      </c>
      <c r="BQ193" s="6" t="e">
        <f>SUM(#REF!,#REF!,BQ53,BQ81,BQ109,BQ137)</f>
        <v>#REF!</v>
      </c>
      <c r="BR193" s="6" t="e">
        <f>SUM(#REF!,#REF!,BR53,BR81,BR109,BR137)</f>
        <v>#REF!</v>
      </c>
      <c r="BS193" s="6" t="e">
        <f>SUM(#REF!,#REF!,BS53,BS81,BS109,BS137)</f>
        <v>#REF!</v>
      </c>
      <c r="BT193" s="6" t="e">
        <f>SUM(#REF!,#REF!,BT53,BT81,BT109,BT137)</f>
        <v>#REF!</v>
      </c>
      <c r="BU193" s="6" t="e">
        <f>SUM(#REF!,#REF!,BU53,BU81,BU109,BU137)</f>
        <v>#REF!</v>
      </c>
      <c r="BV193" s="6">
        <v>17</v>
      </c>
      <c r="BW193" s="6">
        <v>87</v>
      </c>
      <c r="BX193" s="6">
        <v>153</v>
      </c>
      <c r="BY193" s="6">
        <v>264</v>
      </c>
      <c r="BZ193" s="6">
        <v>125</v>
      </c>
      <c r="CA193" s="6">
        <v>192</v>
      </c>
      <c r="CB193" s="6">
        <v>237</v>
      </c>
      <c r="CC193" s="6">
        <v>95</v>
      </c>
      <c r="CD193" s="6">
        <v>120</v>
      </c>
      <c r="CE193" s="6">
        <v>169</v>
      </c>
      <c r="CF193" s="6">
        <v>144</v>
      </c>
      <c r="CG193" s="6">
        <v>75</v>
      </c>
      <c r="CH193" s="6">
        <v>36</v>
      </c>
      <c r="CI193" s="6">
        <v>101</v>
      </c>
      <c r="CJ193" s="6">
        <v>200</v>
      </c>
      <c r="CK193" s="6">
        <v>359</v>
      </c>
      <c r="CL193" s="6">
        <v>152</v>
      </c>
      <c r="CM193" s="6">
        <v>57</v>
      </c>
      <c r="CN193" s="6">
        <v>104</v>
      </c>
      <c r="CO193" s="6">
        <v>123</v>
      </c>
      <c r="CP193" s="6">
        <v>112</v>
      </c>
      <c r="CQ193" s="6">
        <v>119</v>
      </c>
      <c r="CR193" s="6">
        <v>23</v>
      </c>
      <c r="CS193" s="6">
        <v>46</v>
      </c>
      <c r="CT193" s="6">
        <v>4</v>
      </c>
      <c r="CU193" s="6">
        <v>9</v>
      </c>
      <c r="CV193" s="6">
        <v>23</v>
      </c>
      <c r="CW193" s="6">
        <v>53</v>
      </c>
      <c r="CX193" s="6">
        <v>109</v>
      </c>
      <c r="CY193" s="6">
        <v>108</v>
      </c>
      <c r="CZ193" s="6">
        <v>345</v>
      </c>
      <c r="DA193" s="6">
        <f>SUM(DB193:EF193)</f>
        <v>409</v>
      </c>
      <c r="DB193" s="6">
        <f t="shared" ref="DB193:DQ195" si="133">SUM(DB53,DB81,DB109,DB137)</f>
        <v>46</v>
      </c>
      <c r="DC193" s="6">
        <f t="shared" si="133"/>
        <v>26</v>
      </c>
      <c r="DD193" s="6">
        <f t="shared" si="133"/>
        <v>0</v>
      </c>
      <c r="DE193" s="6">
        <f t="shared" si="133"/>
        <v>67</v>
      </c>
      <c r="DF193" s="6">
        <f t="shared" si="133"/>
        <v>31</v>
      </c>
      <c r="DG193" s="6">
        <f t="shared" si="133"/>
        <v>12</v>
      </c>
      <c r="DH193" s="6">
        <f t="shared" si="133"/>
        <v>49</v>
      </c>
      <c r="DI193" s="6">
        <f t="shared" si="133"/>
        <v>22</v>
      </c>
      <c r="DJ193" s="6">
        <f t="shared" si="133"/>
        <v>21</v>
      </c>
      <c r="DK193" s="6">
        <f t="shared" si="133"/>
        <v>0</v>
      </c>
      <c r="DL193" s="6">
        <f t="shared" si="133"/>
        <v>27</v>
      </c>
      <c r="DM193" s="6">
        <f t="shared" si="133"/>
        <v>25</v>
      </c>
      <c r="DN193" s="6">
        <f t="shared" si="133"/>
        <v>7</v>
      </c>
      <c r="DO193" s="6">
        <f t="shared" si="133"/>
        <v>10</v>
      </c>
      <c r="DP193" s="6">
        <f t="shared" si="133"/>
        <v>11</v>
      </c>
      <c r="DQ193" s="6">
        <f t="shared" si="133"/>
        <v>2</v>
      </c>
      <c r="DR193" s="6">
        <f t="shared" si="132"/>
        <v>0</v>
      </c>
      <c r="DS193" s="6">
        <f t="shared" si="132"/>
        <v>4</v>
      </c>
      <c r="DT193" s="6">
        <f t="shared" si="132"/>
        <v>17</v>
      </c>
      <c r="DU193" s="6">
        <f t="shared" si="132"/>
        <v>2</v>
      </c>
      <c r="DV193" s="6">
        <f t="shared" si="132"/>
        <v>5</v>
      </c>
      <c r="DW193" s="6">
        <f t="shared" si="132"/>
        <v>13</v>
      </c>
      <c r="DX193" s="6">
        <f t="shared" si="132"/>
        <v>12</v>
      </c>
      <c r="DY193" s="6">
        <f t="shared" si="132"/>
        <v>0</v>
      </c>
      <c r="DZ193" s="6">
        <f t="shared" si="132"/>
        <v>0</v>
      </c>
      <c r="EA193" s="6">
        <f t="shared" si="132"/>
        <v>0</v>
      </c>
      <c r="EB193" s="6">
        <f t="shared" si="132"/>
        <v>0</v>
      </c>
      <c r="EC193" s="6">
        <f t="shared" si="132"/>
        <v>0</v>
      </c>
      <c r="ED193" s="6">
        <f t="shared" si="132"/>
        <v>0</v>
      </c>
      <c r="EE193" s="6">
        <f t="shared" si="132"/>
        <v>0</v>
      </c>
      <c r="EF193" s="6">
        <f t="shared" si="132"/>
        <v>0</v>
      </c>
    </row>
    <row r="194" spans="1:148" s="8" customFormat="1" ht="17.25" customHeight="1">
      <c r="A194" s="12" t="s">
        <v>8</v>
      </c>
      <c r="B194" s="6" t="e">
        <f>SUM(#REF!,#REF!,#REF!,#REF!,#REF!,#REF!)</f>
        <v>#REF!</v>
      </c>
      <c r="C194" s="6" t="e">
        <f>SUM(#REF!,#REF!,#REF!,#REF!,#REF!,#REF!)</f>
        <v>#REF!</v>
      </c>
      <c r="D194" s="6" t="e">
        <f>SUM(#REF!,#REF!,#REF!,#REF!,#REF!,#REF!)</f>
        <v>#REF!</v>
      </c>
      <c r="E194" s="6" t="e">
        <f>SUM(#REF!,#REF!,#REF!,#REF!,#REF!,#REF!)</f>
        <v>#REF!</v>
      </c>
      <c r="F194" s="6" t="e">
        <f>SUM(#REF!,#REF!,#REF!,#REF!,#REF!,#REF!)</f>
        <v>#REF!</v>
      </c>
      <c r="G194" s="6" t="e">
        <f>SUM(#REF!,#REF!,#REF!,#REF!,#REF!,#REF!)</f>
        <v>#REF!</v>
      </c>
      <c r="H194" s="6" t="e">
        <f>SUM(#REF!,#REF!,#REF!,#REF!,#REF!,#REF!,#REF!,#REF!)</f>
        <v>#REF!</v>
      </c>
      <c r="I194" s="6" t="e">
        <f>SUM(#REF!,#REF!,#REF!,#REF!,#REF!,#REF!,#REF!,#REF!)</f>
        <v>#REF!</v>
      </c>
      <c r="J194" s="6" t="e">
        <f>SUM(#REF!,#REF!,#REF!,#REF!,#REF!,#REF!,#REF!,#REF!)</f>
        <v>#REF!</v>
      </c>
      <c r="K194" s="6" t="e">
        <f>SUM(#REF!,#REF!,#REF!,#REF!,#REF!,#REF!,#REF!,#REF!)</f>
        <v>#REF!</v>
      </c>
      <c r="L194" s="6" t="e">
        <f>SUM(#REF!,#REF!,#REF!,#REF!,#REF!,#REF!,#REF!,#REF!)</f>
        <v>#REF!</v>
      </c>
      <c r="M194" s="6" t="e">
        <f>SUM(#REF!,#REF!,#REF!,#REF!,#REF!,#REF!,#REF!,#REF!)</f>
        <v>#REF!</v>
      </c>
      <c r="N194" s="6" t="e">
        <f>SUM(#REF!,#REF!,#REF!,#REF!)</f>
        <v>#REF!</v>
      </c>
      <c r="O194" s="6" t="e">
        <f>SUM(#REF!,#REF!,#REF!,#REF!)</f>
        <v>#REF!</v>
      </c>
      <c r="P194" s="6" t="e">
        <f>SUM(#REF!,#REF!,#REF!,#REF!)</f>
        <v>#REF!</v>
      </c>
      <c r="Q194" s="6" t="e">
        <f>SUM(#REF!,#REF!,#REF!,#REF!)</f>
        <v>#REF!</v>
      </c>
      <c r="R194" s="6" t="e">
        <f>SUM(#REF!,#REF!,#REF!,#REF!)</f>
        <v>#REF!</v>
      </c>
      <c r="S194" s="6" t="e">
        <f>SUM(#REF!,#REF!,#REF!,#REF!)</f>
        <v>#REF!</v>
      </c>
      <c r="T194" s="6" t="e">
        <f>SUM(#REF!,#REF!,#REF!,#REF!)</f>
        <v>#REF!</v>
      </c>
      <c r="U194" s="6" t="e">
        <f>SUM(#REF!,#REF!,#REF!,#REF!)</f>
        <v>#REF!</v>
      </c>
      <c r="V194" s="6" t="e">
        <f>SUM(#REF!,#REF!,#REF!,#REF!)</f>
        <v>#REF!</v>
      </c>
      <c r="W194" s="6" t="e">
        <f>SUM(#REF!,#REF!,#REF!,#REF!)</f>
        <v>#REF!</v>
      </c>
      <c r="X194" s="6" t="e">
        <f>SUM(#REF!,#REF!,#REF!,#REF!)</f>
        <v>#REF!</v>
      </c>
      <c r="Y194" s="6" t="e">
        <f>SUM(#REF!,#REF!,#REF!,#REF!)</f>
        <v>#REF!</v>
      </c>
      <c r="Z194" s="6" t="e">
        <f>SUM(#REF!,#REF!,Z54,Z82)</f>
        <v>#REF!</v>
      </c>
      <c r="AA194" s="6" t="e">
        <f>SUM(#REF!,#REF!,AA54,AA82)</f>
        <v>#REF!</v>
      </c>
      <c r="AB194" s="6" t="e">
        <f>SUM(#REF!,#REF!,AB54,AB82)</f>
        <v>#REF!</v>
      </c>
      <c r="AC194" s="6" t="e">
        <f>SUM(#REF!,#REF!,AC54,AC82)</f>
        <v>#REF!</v>
      </c>
      <c r="AD194" s="6" t="e">
        <f>SUM(#REF!,#REF!,AD54,AD82)</f>
        <v>#REF!</v>
      </c>
      <c r="AE194" s="6" t="e">
        <f>SUM(#REF!,#REF!,AE54,AE82)</f>
        <v>#REF!</v>
      </c>
      <c r="AF194" s="6" t="e">
        <f>SUM(#REF!,#REF!,AF54,AF82)</f>
        <v>#REF!</v>
      </c>
      <c r="AG194" s="6" t="e">
        <f>SUM(#REF!,#REF!,AG54,AG82)</f>
        <v>#REF!</v>
      </c>
      <c r="AH194" s="6" t="e">
        <f>SUM(#REF!,#REF!,AH54,AH82)</f>
        <v>#REF!</v>
      </c>
      <c r="AI194" s="6" t="e">
        <f>SUM(#REF!,#REF!,AI54,AI82)</f>
        <v>#REF!</v>
      </c>
      <c r="AJ194" s="6" t="e">
        <f>SUM(#REF!,#REF!,AJ54,AJ82)</f>
        <v>#REF!</v>
      </c>
      <c r="AK194" s="6" t="e">
        <f>SUM(#REF!,#REF!,AK54,AK82)</f>
        <v>#REF!</v>
      </c>
      <c r="AL194" s="6" t="e">
        <f>SUM(#REF!,#REF!,AL54,AL82,AL110,AL138)</f>
        <v>#REF!</v>
      </c>
      <c r="AM194" s="6" t="e">
        <f>SUM(#REF!,#REF!,AM54,AM82,AM110,AM138)</f>
        <v>#REF!</v>
      </c>
      <c r="AN194" s="6" t="e">
        <f>SUM(#REF!,#REF!,AN54,AN82,AN110,AN138)</f>
        <v>#REF!</v>
      </c>
      <c r="AO194" s="6" t="e">
        <f>SUM(#REF!,#REF!,AO54,AO82,AO110,AO138)</f>
        <v>#REF!</v>
      </c>
      <c r="AP194" s="6" t="e">
        <f>SUM(#REF!,#REF!,AP54,AP82,AP110,AP138)</f>
        <v>#REF!</v>
      </c>
      <c r="AQ194" s="6" t="e">
        <f>SUM(#REF!,#REF!,AQ54,AQ82,AQ110,AQ138)</f>
        <v>#REF!</v>
      </c>
      <c r="AR194" s="6" t="e">
        <f>SUM(#REF!,#REF!,AR54,AR82,AR110,AR138)</f>
        <v>#REF!</v>
      </c>
      <c r="AS194" s="6" t="e">
        <f>SUM(#REF!,#REF!,AS54,AS82,AS110,AS138)</f>
        <v>#REF!</v>
      </c>
      <c r="AT194" s="6" t="e">
        <f>SUM(#REF!,#REF!,AT54,AT82,AT110,AT138)</f>
        <v>#REF!</v>
      </c>
      <c r="AU194" s="6" t="e">
        <f>SUM(#REF!,#REF!,AU54,AU82,AU110,AU138)</f>
        <v>#REF!</v>
      </c>
      <c r="AV194" s="6" t="e">
        <f>SUM(#REF!,#REF!,AV54,AV82,AV110,AV138)</f>
        <v>#REF!</v>
      </c>
      <c r="AW194" s="6" t="e">
        <f>SUM(#REF!,#REF!,AW54,AW82,AW110,AW138)</f>
        <v>#REF!</v>
      </c>
      <c r="AX194" s="6" t="e">
        <f>SUM(#REF!,#REF!,AX54,AX82,AX110,AX138)</f>
        <v>#REF!</v>
      </c>
      <c r="AY194" s="6" t="e">
        <f>SUM(#REF!,#REF!,AY54,AY82,AY110,AY138)</f>
        <v>#REF!</v>
      </c>
      <c r="AZ194" s="6" t="e">
        <f>SUM(#REF!,#REF!,AZ54,AZ82,AZ110,AZ138)</f>
        <v>#REF!</v>
      </c>
      <c r="BA194" s="6" t="e">
        <f>SUM(#REF!,#REF!,BA54,BA82,BA110,BA138)</f>
        <v>#REF!</v>
      </c>
      <c r="BB194" s="6" t="e">
        <f>SUM(#REF!,#REF!,BB54,BB82,BB110,BB138)</f>
        <v>#REF!</v>
      </c>
      <c r="BC194" s="6" t="e">
        <f>SUM(#REF!,#REF!,BC54,BC82,BC110,BC138)</f>
        <v>#REF!</v>
      </c>
      <c r="BD194" s="6" t="e">
        <f>SUM(#REF!,#REF!,BD54,BD82,BD110,BD138)</f>
        <v>#REF!</v>
      </c>
      <c r="BE194" s="6" t="e">
        <f>SUM(#REF!,#REF!,BE54,BE82,BE110,BE138)</f>
        <v>#REF!</v>
      </c>
      <c r="BF194" s="6" t="e">
        <f>SUM(#REF!,#REF!,BF54,BF82,BF110,BF138)</f>
        <v>#REF!</v>
      </c>
      <c r="BG194" s="6" t="e">
        <f>SUM(#REF!,#REF!,BG54,BG82,BG110,BG138)</f>
        <v>#REF!</v>
      </c>
      <c r="BH194" s="6" t="e">
        <f>SUM(#REF!,#REF!,BH54,BH82,BH110,BH138)</f>
        <v>#REF!</v>
      </c>
      <c r="BI194" s="6" t="e">
        <f>SUM(#REF!,#REF!,BI54,BI82,BI110,BI138)</f>
        <v>#REF!</v>
      </c>
      <c r="BJ194" s="6" t="e">
        <f>SUM(#REF!,#REF!,BJ54,BJ82,BJ110,BJ138)</f>
        <v>#REF!</v>
      </c>
      <c r="BK194" s="6" t="e">
        <f>SUM(#REF!,#REF!,BK54,BK82,BK110,BK138)</f>
        <v>#REF!</v>
      </c>
      <c r="BL194" s="6" t="e">
        <f>SUM(#REF!,#REF!,BL54,BL82,BL110,BL138)</f>
        <v>#REF!</v>
      </c>
      <c r="BM194" s="6" t="e">
        <f>SUM(#REF!,#REF!,BM54,BM82,BM110,BM138)</f>
        <v>#REF!</v>
      </c>
      <c r="BN194" s="6" t="e">
        <f>SUM(#REF!,#REF!,BN54,BN82,BN110,BN138)</f>
        <v>#REF!</v>
      </c>
      <c r="BO194" s="6" t="e">
        <f>SUM(#REF!,#REF!,BO54,BO82,BO110,BO138)</f>
        <v>#REF!</v>
      </c>
      <c r="BP194" s="6" t="e">
        <f>SUM(#REF!,#REF!,BP54,BP82,BP110,BP138)</f>
        <v>#REF!</v>
      </c>
      <c r="BQ194" s="6" t="e">
        <f>SUM(#REF!,#REF!,BQ54,BQ82,BQ110,BQ138)</f>
        <v>#REF!</v>
      </c>
      <c r="BR194" s="6" t="e">
        <f>SUM(#REF!,#REF!,BR54,BR82,BR110,BR138)</f>
        <v>#REF!</v>
      </c>
      <c r="BS194" s="6" t="e">
        <f>SUM(#REF!,#REF!,BS54,BS82,BS110,BS138)</f>
        <v>#REF!</v>
      </c>
      <c r="BT194" s="6" t="e">
        <f>SUM(#REF!,#REF!,BT54,BT82,BT110,BT138)</f>
        <v>#REF!</v>
      </c>
      <c r="BU194" s="6" t="e">
        <f>SUM(#REF!,#REF!,BU54,BU82,BU110,BU138)</f>
        <v>#REF!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f>SUM(DB194:EF194)</f>
        <v>0</v>
      </c>
      <c r="DB194" s="6">
        <f t="shared" si="133"/>
        <v>0</v>
      </c>
      <c r="DC194" s="6">
        <f t="shared" si="132"/>
        <v>0</v>
      </c>
      <c r="DD194" s="6">
        <f t="shared" si="132"/>
        <v>0</v>
      </c>
      <c r="DE194" s="6">
        <f t="shared" si="132"/>
        <v>0</v>
      </c>
      <c r="DF194" s="6">
        <f t="shared" si="132"/>
        <v>0</v>
      </c>
      <c r="DG194" s="6">
        <f t="shared" si="132"/>
        <v>0</v>
      </c>
      <c r="DH194" s="6">
        <f t="shared" si="132"/>
        <v>0</v>
      </c>
      <c r="DI194" s="6">
        <f t="shared" si="132"/>
        <v>0</v>
      </c>
      <c r="DJ194" s="6">
        <f t="shared" si="132"/>
        <v>0</v>
      </c>
      <c r="DK194" s="6">
        <f t="shared" si="132"/>
        <v>0</v>
      </c>
      <c r="DL194" s="6">
        <f t="shared" si="132"/>
        <v>0</v>
      </c>
      <c r="DM194" s="6">
        <f t="shared" si="132"/>
        <v>0</v>
      </c>
      <c r="DN194" s="6">
        <f t="shared" si="132"/>
        <v>0</v>
      </c>
      <c r="DO194" s="6">
        <f t="shared" si="132"/>
        <v>0</v>
      </c>
      <c r="DP194" s="6">
        <f t="shared" si="132"/>
        <v>0</v>
      </c>
      <c r="DQ194" s="6">
        <f t="shared" si="132"/>
        <v>0</v>
      </c>
      <c r="DR194" s="6">
        <f t="shared" si="132"/>
        <v>0</v>
      </c>
      <c r="DS194" s="6">
        <f t="shared" si="132"/>
        <v>0</v>
      </c>
      <c r="DT194" s="6">
        <f t="shared" si="132"/>
        <v>0</v>
      </c>
      <c r="DU194" s="6">
        <f t="shared" si="132"/>
        <v>0</v>
      </c>
      <c r="DV194" s="6">
        <f t="shared" si="132"/>
        <v>0</v>
      </c>
      <c r="DW194" s="6">
        <f t="shared" si="132"/>
        <v>0</v>
      </c>
      <c r="DX194" s="6">
        <f t="shared" si="132"/>
        <v>0</v>
      </c>
      <c r="DY194" s="6">
        <f t="shared" si="132"/>
        <v>0</v>
      </c>
      <c r="DZ194" s="6">
        <f t="shared" si="132"/>
        <v>0</v>
      </c>
      <c r="EA194" s="6">
        <f t="shared" si="132"/>
        <v>0</v>
      </c>
      <c r="EB194" s="6">
        <f t="shared" si="132"/>
        <v>0</v>
      </c>
      <c r="EC194" s="6">
        <f t="shared" si="132"/>
        <v>0</v>
      </c>
      <c r="ED194" s="6">
        <f t="shared" si="132"/>
        <v>0</v>
      </c>
      <c r="EE194" s="6">
        <f t="shared" si="132"/>
        <v>0</v>
      </c>
      <c r="EF194" s="6">
        <f t="shared" si="132"/>
        <v>0</v>
      </c>
    </row>
    <row r="195" spans="1:148" s="8" customFormat="1" ht="17.25" customHeight="1">
      <c r="A195" s="12" t="s">
        <v>9</v>
      </c>
      <c r="B195" s="6" t="e">
        <f>SUM(#REF!,#REF!,#REF!,#REF!,#REF!,#REF!)</f>
        <v>#REF!</v>
      </c>
      <c r="C195" s="6" t="e">
        <f>SUM(#REF!,#REF!,#REF!,#REF!,#REF!,#REF!)</f>
        <v>#REF!</v>
      </c>
      <c r="D195" s="6" t="e">
        <f>SUM(#REF!,#REF!,#REF!,#REF!,#REF!,#REF!)</f>
        <v>#REF!</v>
      </c>
      <c r="E195" s="6" t="e">
        <f>SUM(#REF!,#REF!,#REF!,#REF!,#REF!,#REF!)</f>
        <v>#REF!</v>
      </c>
      <c r="F195" s="6" t="e">
        <f>SUM(#REF!,#REF!,#REF!,#REF!,#REF!,#REF!)</f>
        <v>#REF!</v>
      </c>
      <c r="G195" s="6" t="e">
        <f>SUM(#REF!,#REF!,#REF!,#REF!,#REF!,#REF!)</f>
        <v>#REF!</v>
      </c>
      <c r="H195" s="6" t="e">
        <f>SUM(#REF!,#REF!,#REF!,#REF!,#REF!,#REF!,#REF!,#REF!)</f>
        <v>#REF!</v>
      </c>
      <c r="I195" s="6" t="e">
        <f>SUM(#REF!,#REF!,#REF!,#REF!,#REF!,#REF!,#REF!,#REF!)</f>
        <v>#REF!</v>
      </c>
      <c r="J195" s="6" t="e">
        <f>SUM(#REF!,#REF!,#REF!,#REF!,#REF!,#REF!,#REF!,#REF!)</f>
        <v>#REF!</v>
      </c>
      <c r="K195" s="6" t="e">
        <f>SUM(#REF!,#REF!,#REF!,#REF!,#REF!,#REF!,#REF!,#REF!)</f>
        <v>#REF!</v>
      </c>
      <c r="L195" s="6" t="e">
        <f>SUM(#REF!,#REF!,#REF!,#REF!,#REF!,#REF!,#REF!,#REF!)</f>
        <v>#REF!</v>
      </c>
      <c r="M195" s="6" t="e">
        <f>SUM(#REF!,#REF!,#REF!,#REF!,#REF!,#REF!,#REF!,#REF!)</f>
        <v>#REF!</v>
      </c>
      <c r="N195" s="6" t="e">
        <f>SUM(#REF!,#REF!,#REF!,#REF!)</f>
        <v>#REF!</v>
      </c>
      <c r="O195" s="6" t="e">
        <f>SUM(#REF!,#REF!,#REF!,#REF!)</f>
        <v>#REF!</v>
      </c>
      <c r="P195" s="6" t="e">
        <f>SUM(#REF!,#REF!,#REF!,#REF!)</f>
        <v>#REF!</v>
      </c>
      <c r="Q195" s="6" t="e">
        <f>SUM(#REF!,#REF!,#REF!,#REF!)</f>
        <v>#REF!</v>
      </c>
      <c r="R195" s="6" t="e">
        <f>SUM(#REF!,#REF!,#REF!,#REF!)</f>
        <v>#REF!</v>
      </c>
      <c r="S195" s="6" t="e">
        <f>SUM(#REF!,#REF!,#REF!,#REF!)</f>
        <v>#REF!</v>
      </c>
      <c r="T195" s="6" t="e">
        <f>SUM(#REF!,#REF!,#REF!,#REF!)</f>
        <v>#REF!</v>
      </c>
      <c r="U195" s="6" t="e">
        <f>SUM(#REF!,#REF!,#REF!,#REF!)</f>
        <v>#REF!</v>
      </c>
      <c r="V195" s="6" t="e">
        <f>SUM(#REF!,#REF!,#REF!,#REF!)</f>
        <v>#REF!</v>
      </c>
      <c r="W195" s="6" t="e">
        <f>SUM(#REF!,#REF!,#REF!,#REF!)</f>
        <v>#REF!</v>
      </c>
      <c r="X195" s="6" t="e">
        <f>SUM(#REF!,#REF!,#REF!,#REF!)</f>
        <v>#REF!</v>
      </c>
      <c r="Y195" s="6" t="e">
        <f>SUM(#REF!,#REF!,#REF!,#REF!)</f>
        <v>#REF!</v>
      </c>
      <c r="Z195" s="6" t="e">
        <f>SUM(#REF!,#REF!,Z55,Z83)</f>
        <v>#REF!</v>
      </c>
      <c r="AA195" s="6" t="e">
        <f>SUM(#REF!,#REF!,AA55,AA83)</f>
        <v>#REF!</v>
      </c>
      <c r="AB195" s="6" t="e">
        <f>SUM(#REF!,#REF!,AB55,AB83)</f>
        <v>#REF!</v>
      </c>
      <c r="AC195" s="6" t="e">
        <f>SUM(#REF!,#REF!,AC55,AC83)</f>
        <v>#REF!</v>
      </c>
      <c r="AD195" s="6" t="e">
        <f>SUM(#REF!,#REF!,AD55,AD83)</f>
        <v>#REF!</v>
      </c>
      <c r="AE195" s="6" t="e">
        <f>SUM(#REF!,#REF!,AE55,AE83)</f>
        <v>#REF!</v>
      </c>
      <c r="AF195" s="6" t="e">
        <f>SUM(#REF!,#REF!,AF55,AF83)</f>
        <v>#REF!</v>
      </c>
      <c r="AG195" s="6" t="e">
        <f>SUM(#REF!,#REF!,AG55,AG83)</f>
        <v>#REF!</v>
      </c>
      <c r="AH195" s="6" t="e">
        <f>SUM(#REF!,#REF!,AH55,AH83)</f>
        <v>#REF!</v>
      </c>
      <c r="AI195" s="6" t="e">
        <f>SUM(#REF!,#REF!,AI55,AI83)</f>
        <v>#REF!</v>
      </c>
      <c r="AJ195" s="6" t="e">
        <f>SUM(#REF!,#REF!,AJ55,AJ83)</f>
        <v>#REF!</v>
      </c>
      <c r="AK195" s="6" t="e">
        <f>SUM(#REF!,#REF!,AK55,AK83)</f>
        <v>#REF!</v>
      </c>
      <c r="AL195" s="6" t="e">
        <f>SUM(#REF!,#REF!,AL55,AL83,AL111,AL139)</f>
        <v>#REF!</v>
      </c>
      <c r="AM195" s="6" t="e">
        <f>SUM(#REF!,#REF!,AM55,AM83,AM111,AM139)</f>
        <v>#REF!</v>
      </c>
      <c r="AN195" s="6" t="e">
        <f>SUM(#REF!,#REF!,AN55,AN83,AN111,AN139)</f>
        <v>#REF!</v>
      </c>
      <c r="AO195" s="6" t="e">
        <f>SUM(#REF!,#REF!,AO55,AO83,AO111,AO139)</f>
        <v>#REF!</v>
      </c>
      <c r="AP195" s="6" t="e">
        <f>SUM(#REF!,#REF!,AP55,AP83,AP111,AP139)</f>
        <v>#REF!</v>
      </c>
      <c r="AQ195" s="6" t="e">
        <f>SUM(#REF!,#REF!,AQ55,AQ83,AQ111,AQ139)</f>
        <v>#REF!</v>
      </c>
      <c r="AR195" s="6" t="e">
        <f>SUM(#REF!,#REF!,AR55,AR83,AR111,AR139)</f>
        <v>#REF!</v>
      </c>
      <c r="AS195" s="6" t="e">
        <f>SUM(#REF!,#REF!,AS55,AS83,AS111,AS139)</f>
        <v>#REF!</v>
      </c>
      <c r="AT195" s="6" t="e">
        <f>SUM(#REF!,#REF!,AT55,AT83,AT111,AT139)</f>
        <v>#REF!</v>
      </c>
      <c r="AU195" s="6" t="e">
        <f>SUM(#REF!,#REF!,AU55,AU83,AU111,AU139)</f>
        <v>#REF!</v>
      </c>
      <c r="AV195" s="6" t="e">
        <f>SUM(#REF!,#REF!,AV55,AV83,AV111,AV139)</f>
        <v>#REF!</v>
      </c>
      <c r="AW195" s="6" t="e">
        <f>SUM(#REF!,#REF!,AW55,AW83,AW111,AW139)</f>
        <v>#REF!</v>
      </c>
      <c r="AX195" s="6" t="e">
        <f>SUM(#REF!,#REF!,AX55,AX83,AX111,AX139)</f>
        <v>#REF!</v>
      </c>
      <c r="AY195" s="6" t="e">
        <f>SUM(#REF!,#REF!,AY55,AY83,AY111,AY139)</f>
        <v>#REF!</v>
      </c>
      <c r="AZ195" s="6" t="e">
        <f>SUM(#REF!,#REF!,AZ55,AZ83,AZ111,AZ139)</f>
        <v>#REF!</v>
      </c>
      <c r="BA195" s="6" t="e">
        <f>SUM(#REF!,#REF!,BA55,BA83,BA111,BA139)</f>
        <v>#REF!</v>
      </c>
      <c r="BB195" s="6" t="e">
        <f>SUM(#REF!,#REF!,BB55,BB83,BB111,BB139)</f>
        <v>#REF!</v>
      </c>
      <c r="BC195" s="6" t="e">
        <f>SUM(#REF!,#REF!,BC55,BC83,BC111,BC139)</f>
        <v>#REF!</v>
      </c>
      <c r="BD195" s="6" t="e">
        <f>SUM(#REF!,#REF!,BD55,BD83,BD111,BD139)</f>
        <v>#REF!</v>
      </c>
      <c r="BE195" s="6" t="e">
        <f>SUM(#REF!,#REF!,BE55,BE83,BE111,BE139)</f>
        <v>#REF!</v>
      </c>
      <c r="BF195" s="6" t="e">
        <f>SUM(#REF!,#REF!,BF55,BF83,BF111,BF139)</f>
        <v>#REF!</v>
      </c>
      <c r="BG195" s="6" t="e">
        <f>SUM(#REF!,#REF!,BG55,BG83,BG111,BG139)</f>
        <v>#REF!</v>
      </c>
      <c r="BH195" s="6" t="e">
        <f>SUM(#REF!,#REF!,BH55,BH83,BH111,BH139)</f>
        <v>#REF!</v>
      </c>
      <c r="BI195" s="6" t="e">
        <f>SUM(#REF!,#REF!,BI55,BI83,BI111,BI139)</f>
        <v>#REF!</v>
      </c>
      <c r="BJ195" s="6" t="e">
        <f>SUM(#REF!,#REF!,BJ55,BJ83,BJ111,BJ139)</f>
        <v>#REF!</v>
      </c>
      <c r="BK195" s="6" t="e">
        <f>SUM(#REF!,#REF!,BK55,BK83,BK111,BK139)</f>
        <v>#REF!</v>
      </c>
      <c r="BL195" s="6" t="e">
        <f>SUM(#REF!,#REF!,BL55,BL83,BL111,BL139)</f>
        <v>#REF!</v>
      </c>
      <c r="BM195" s="6" t="e">
        <f>SUM(#REF!,#REF!,BM55,BM83,BM111,BM139)</f>
        <v>#REF!</v>
      </c>
      <c r="BN195" s="6" t="e">
        <f>SUM(#REF!,#REF!,BN55,BN83,BN111,BN139)</f>
        <v>#REF!</v>
      </c>
      <c r="BO195" s="6" t="e">
        <f>SUM(#REF!,#REF!,BO55,BO83,BO111,BO139)</f>
        <v>#REF!</v>
      </c>
      <c r="BP195" s="6" t="e">
        <f>SUM(#REF!,#REF!,BP55,BP83,BP111,BP139)</f>
        <v>#REF!</v>
      </c>
      <c r="BQ195" s="6" t="e">
        <f>SUM(#REF!,#REF!,BQ55,BQ83,BQ111,BQ139)</f>
        <v>#REF!</v>
      </c>
      <c r="BR195" s="6" t="e">
        <f>SUM(#REF!,#REF!,BR55,BR83,BR111,BR139)</f>
        <v>#REF!</v>
      </c>
      <c r="BS195" s="6" t="e">
        <f>SUM(#REF!,#REF!,BS55,BS83,BS111,BS139)</f>
        <v>#REF!</v>
      </c>
      <c r="BT195" s="6" t="e">
        <f>SUM(#REF!,#REF!,BT55,BT83,BT111,BT139)</f>
        <v>#REF!</v>
      </c>
      <c r="BU195" s="6" t="e">
        <f>SUM(#REF!,#REF!,BU55,BU83,BU111,BU139)</f>
        <v>#REF!</v>
      </c>
      <c r="BV195" s="6">
        <v>4</v>
      </c>
      <c r="BW195" s="6">
        <v>8</v>
      </c>
      <c r="BX195" s="6">
        <v>40</v>
      </c>
      <c r="BY195" s="6">
        <v>58</v>
      </c>
      <c r="BZ195" s="6">
        <v>33</v>
      </c>
      <c r="CA195" s="6">
        <v>17</v>
      </c>
      <c r="CB195" s="6">
        <v>6</v>
      </c>
      <c r="CC195" s="6">
        <v>3</v>
      </c>
      <c r="CD195" s="6">
        <v>6</v>
      </c>
      <c r="CE195" s="6">
        <v>24</v>
      </c>
      <c r="CF195" s="6">
        <v>18</v>
      </c>
      <c r="CG195" s="6">
        <v>22</v>
      </c>
      <c r="CH195" s="6">
        <v>7</v>
      </c>
      <c r="CI195" s="6">
        <v>21</v>
      </c>
      <c r="CJ195" s="6">
        <v>9</v>
      </c>
      <c r="CK195" s="6">
        <v>22</v>
      </c>
      <c r="CL195" s="6">
        <v>38</v>
      </c>
      <c r="CM195" s="6">
        <v>36</v>
      </c>
      <c r="CN195" s="6">
        <v>19</v>
      </c>
      <c r="CO195" s="6">
        <v>17</v>
      </c>
      <c r="CP195" s="6">
        <v>11</v>
      </c>
      <c r="CQ195" s="6">
        <v>11</v>
      </c>
      <c r="CR195" s="6">
        <v>10</v>
      </c>
      <c r="CS195" s="6">
        <v>7</v>
      </c>
      <c r="CT195" s="6">
        <v>25</v>
      </c>
      <c r="CU195" s="6">
        <v>27</v>
      </c>
      <c r="CV195" s="6">
        <v>36</v>
      </c>
      <c r="CW195" s="6">
        <v>18</v>
      </c>
      <c r="CX195" s="6">
        <v>30</v>
      </c>
      <c r="CY195" s="6">
        <v>20</v>
      </c>
      <c r="CZ195" s="6">
        <v>36</v>
      </c>
      <c r="DA195" s="6">
        <f>SUM(DB195:EF195)</f>
        <v>61</v>
      </c>
      <c r="DB195" s="6">
        <f t="shared" si="133"/>
        <v>6</v>
      </c>
      <c r="DC195" s="6">
        <f t="shared" si="132"/>
        <v>1</v>
      </c>
      <c r="DD195" s="6">
        <f t="shared" si="132"/>
        <v>0</v>
      </c>
      <c r="DE195" s="6">
        <f t="shared" si="132"/>
        <v>2</v>
      </c>
      <c r="DF195" s="6">
        <f t="shared" si="132"/>
        <v>1</v>
      </c>
      <c r="DG195" s="6">
        <f t="shared" si="132"/>
        <v>0</v>
      </c>
      <c r="DH195" s="6">
        <f t="shared" si="132"/>
        <v>0</v>
      </c>
      <c r="DI195" s="6">
        <f t="shared" si="132"/>
        <v>3</v>
      </c>
      <c r="DJ195" s="6">
        <f t="shared" si="132"/>
        <v>4</v>
      </c>
      <c r="DK195" s="6">
        <f t="shared" si="132"/>
        <v>0</v>
      </c>
      <c r="DL195" s="6">
        <f t="shared" si="132"/>
        <v>19</v>
      </c>
      <c r="DM195" s="6">
        <f t="shared" si="132"/>
        <v>1</v>
      </c>
      <c r="DN195" s="6">
        <f t="shared" si="132"/>
        <v>1</v>
      </c>
      <c r="DO195" s="6">
        <f t="shared" si="132"/>
        <v>0</v>
      </c>
      <c r="DP195" s="6">
        <f t="shared" si="132"/>
        <v>0</v>
      </c>
      <c r="DQ195" s="6">
        <f t="shared" si="132"/>
        <v>2</v>
      </c>
      <c r="DR195" s="6">
        <f t="shared" si="132"/>
        <v>0</v>
      </c>
      <c r="DS195" s="6">
        <f t="shared" si="132"/>
        <v>2</v>
      </c>
      <c r="DT195" s="6">
        <f t="shared" si="132"/>
        <v>14</v>
      </c>
      <c r="DU195" s="6">
        <f t="shared" si="132"/>
        <v>1</v>
      </c>
      <c r="DV195" s="6">
        <f t="shared" si="132"/>
        <v>0</v>
      </c>
      <c r="DW195" s="6">
        <f t="shared" si="132"/>
        <v>2</v>
      </c>
      <c r="DX195" s="6">
        <f t="shared" si="132"/>
        <v>2</v>
      </c>
      <c r="DY195" s="6">
        <f t="shared" si="132"/>
        <v>0</v>
      </c>
      <c r="DZ195" s="6">
        <f t="shared" si="132"/>
        <v>0</v>
      </c>
      <c r="EA195" s="6">
        <f t="shared" si="132"/>
        <v>0</v>
      </c>
      <c r="EB195" s="6">
        <f t="shared" si="132"/>
        <v>0</v>
      </c>
      <c r="EC195" s="6">
        <f t="shared" si="132"/>
        <v>0</v>
      </c>
      <c r="ED195" s="6">
        <f t="shared" si="132"/>
        <v>0</v>
      </c>
      <c r="EE195" s="6">
        <f t="shared" si="132"/>
        <v>0</v>
      </c>
      <c r="EF195" s="6">
        <f t="shared" si="132"/>
        <v>0</v>
      </c>
    </row>
    <row r="196" spans="1:148" s="179" customFormat="1" ht="18" customHeight="1">
      <c r="A196" s="179" t="s">
        <v>214</v>
      </c>
      <c r="Z196" s="182">
        <v>2E-3</v>
      </c>
      <c r="AA196" s="182">
        <v>2E-3</v>
      </c>
      <c r="AB196" s="182">
        <v>2E-3</v>
      </c>
      <c r="AC196" s="182">
        <v>2E-3</v>
      </c>
      <c r="AD196" s="182">
        <v>2E-3</v>
      </c>
      <c r="AE196" s="182">
        <v>2E-3</v>
      </c>
      <c r="AF196" s="182">
        <v>2E-3</v>
      </c>
      <c r="AG196" s="182">
        <v>2E-3</v>
      </c>
      <c r="AH196" s="182">
        <v>2E-3</v>
      </c>
      <c r="AI196" s="182">
        <v>2E-3</v>
      </c>
      <c r="AJ196" s="182">
        <v>2E-3</v>
      </c>
      <c r="AK196" s="182">
        <v>2E-3</v>
      </c>
      <c r="AL196" s="182">
        <v>5.0000000000000001E-3</v>
      </c>
      <c r="AM196" s="182">
        <v>5.0000000000000001E-3</v>
      </c>
      <c r="AN196" s="182">
        <v>5.0000000000000001E-3</v>
      </c>
      <c r="AO196" s="182">
        <v>5.0000000000000001E-3</v>
      </c>
      <c r="AP196" s="182">
        <v>5.0000000000000001E-3</v>
      </c>
      <c r="AQ196" s="182">
        <v>5.0000000000000001E-3</v>
      </c>
      <c r="AR196" s="182">
        <v>5.0000000000000001E-3</v>
      </c>
      <c r="AS196" s="182">
        <v>5.0000000000000001E-3</v>
      </c>
      <c r="AT196" s="182">
        <v>5.0000000000000001E-3</v>
      </c>
      <c r="AU196" s="182">
        <v>5.0000000000000001E-3</v>
      </c>
      <c r="AV196" s="182">
        <v>5.0000000000000001E-3</v>
      </c>
      <c r="AW196" s="182">
        <v>5.0000000000000001E-3</v>
      </c>
      <c r="AX196" s="182">
        <v>2E-3</v>
      </c>
      <c r="AY196" s="182">
        <v>2E-3</v>
      </c>
      <c r="AZ196" s="182">
        <v>2E-3</v>
      </c>
      <c r="BA196" s="182">
        <v>2E-3</v>
      </c>
      <c r="BB196" s="182">
        <v>2E-3</v>
      </c>
      <c r="BC196" s="182">
        <v>2E-3</v>
      </c>
      <c r="BD196" s="182">
        <v>2E-3</v>
      </c>
      <c r="BE196" s="182">
        <v>2E-3</v>
      </c>
      <c r="BF196" s="182">
        <v>2E-3</v>
      </c>
      <c r="BG196" s="182">
        <v>2E-3</v>
      </c>
      <c r="BH196" s="182">
        <v>2E-3</v>
      </c>
      <c r="BI196" s="182">
        <v>2E-3</v>
      </c>
      <c r="BJ196" s="182">
        <v>2E-3</v>
      </c>
      <c r="BK196" s="182">
        <v>2E-3</v>
      </c>
      <c r="BL196" s="182">
        <v>2E-3</v>
      </c>
      <c r="BM196" s="182">
        <v>5.0000000000000001E-4</v>
      </c>
      <c r="BN196" s="182">
        <v>5.0000000000000001E-4</v>
      </c>
      <c r="BO196" s="182">
        <v>5.0000000000000001E-4</v>
      </c>
      <c r="BP196" s="182">
        <v>5.0000000000000001E-4</v>
      </c>
      <c r="BQ196" s="182">
        <v>5.0000000000000001E-4</v>
      </c>
      <c r="BR196" s="182">
        <v>5.0000000000000001E-4</v>
      </c>
      <c r="BS196" s="182">
        <v>5.0000000000000001E-4</v>
      </c>
      <c r="BT196" s="182">
        <v>5.0000000000000001E-4</v>
      </c>
      <c r="BU196" s="182">
        <v>5.0000000000000001E-4</v>
      </c>
      <c r="BV196" s="182">
        <v>5.0000000000000001E-4</v>
      </c>
      <c r="BW196" s="182">
        <v>5.0000000000000001E-4</v>
      </c>
      <c r="BX196" s="182">
        <v>5.0000000000000001E-4</v>
      </c>
      <c r="BY196" s="182">
        <v>5.0000000000000001E-4</v>
      </c>
      <c r="BZ196" s="182">
        <v>5.0000000000000001E-4</v>
      </c>
      <c r="CA196" s="182">
        <v>5.0000000000000001E-4</v>
      </c>
      <c r="CB196" s="182">
        <v>5.0000000000000001E-4</v>
      </c>
      <c r="CC196" s="182">
        <v>5.0000000000000001E-4</v>
      </c>
      <c r="CD196" s="182">
        <v>5.0000000000000001E-4</v>
      </c>
      <c r="CE196" s="182">
        <v>5.0000000000000001E-4</v>
      </c>
      <c r="CF196" s="182">
        <v>5.0000000000000001E-4</v>
      </c>
      <c r="CG196" s="182">
        <v>5.0000000000000001E-4</v>
      </c>
      <c r="CH196" s="182">
        <v>5.0000000000000001E-4</v>
      </c>
      <c r="CI196" s="182">
        <v>5.0000000000000001E-4</v>
      </c>
      <c r="CJ196" s="182">
        <v>5.0000000000000001E-4</v>
      </c>
      <c r="CK196" s="182">
        <v>5.0000000000000001E-4</v>
      </c>
      <c r="CL196" s="182">
        <v>5.0000000000000001E-4</v>
      </c>
      <c r="CM196" s="182">
        <v>5.0000000000000001E-4</v>
      </c>
      <c r="CN196" s="182">
        <v>5.0000000000000001E-4</v>
      </c>
      <c r="CO196" s="182">
        <v>5.0000000000000001E-4</v>
      </c>
      <c r="CP196" s="182">
        <v>5.0000000000000001E-4</v>
      </c>
      <c r="CQ196" s="182">
        <v>5.0000000000000001E-4</v>
      </c>
      <c r="CR196" s="182">
        <v>5.0000000000000001E-4</v>
      </c>
      <c r="CS196" s="182">
        <v>5.0000000000000001E-4</v>
      </c>
      <c r="CT196" s="182">
        <v>5.0000000000000001E-4</v>
      </c>
      <c r="CU196" s="182">
        <v>5.0000000000000001E-4</v>
      </c>
      <c r="CV196" s="182">
        <v>5.0000000000000001E-4</v>
      </c>
      <c r="CW196" s="182">
        <v>5.0000000000000001E-4</v>
      </c>
      <c r="CX196" s="182">
        <v>5.0000000000000001E-4</v>
      </c>
      <c r="CY196" s="182">
        <v>5.0000000000000001E-4</v>
      </c>
      <c r="CZ196" s="182">
        <v>5.0000000000000001E-4</v>
      </c>
      <c r="DA196" s="182">
        <v>5.0000000000000001E-4</v>
      </c>
      <c r="DB196" s="182">
        <v>5.0000000000000001E-4</v>
      </c>
      <c r="DC196" s="182">
        <v>5.0000000000000001E-4</v>
      </c>
      <c r="DD196" s="182">
        <v>5.0000000000000001E-4</v>
      </c>
      <c r="DE196" s="182">
        <v>5.0000000000000001E-4</v>
      </c>
      <c r="DF196" s="182">
        <v>5.0000000000000001E-4</v>
      </c>
      <c r="DG196" s="182">
        <v>5.0000000000000001E-4</v>
      </c>
      <c r="DH196" s="182">
        <v>5.0000000000000001E-4</v>
      </c>
      <c r="DI196" s="182">
        <v>5.0000000000000001E-4</v>
      </c>
      <c r="DJ196" s="182">
        <v>5.0000000000000001E-4</v>
      </c>
      <c r="DK196" s="182">
        <v>5.0000000000000001E-4</v>
      </c>
      <c r="DL196" s="182">
        <v>5.0000000000000001E-4</v>
      </c>
      <c r="DM196" s="182">
        <v>5.0000000000000001E-4</v>
      </c>
      <c r="DN196" s="182">
        <v>5.0000000000000001E-4</v>
      </c>
      <c r="DO196" s="182">
        <v>5.0000000000000001E-4</v>
      </c>
      <c r="DP196" s="182">
        <v>5.0000000000000001E-4</v>
      </c>
      <c r="DQ196" s="182">
        <v>5.0000000000000001E-4</v>
      </c>
      <c r="DR196" s="182">
        <v>5.0000000000000001E-4</v>
      </c>
      <c r="DS196" s="182">
        <v>5.0000000000000001E-4</v>
      </c>
      <c r="DT196" s="182">
        <v>5.0000000000000001E-4</v>
      </c>
      <c r="DU196" s="182">
        <v>5.0000000000000001E-4</v>
      </c>
      <c r="DV196" s="182">
        <v>5.0000000000000001E-4</v>
      </c>
      <c r="DW196" s="182">
        <v>5.0000000000000001E-4</v>
      </c>
      <c r="DX196" s="182">
        <v>5.0000000000000001E-4</v>
      </c>
      <c r="DY196" s="182">
        <v>5.0000000000000001E-4</v>
      </c>
      <c r="DZ196" s="182">
        <v>5.0000000000000001E-4</v>
      </c>
      <c r="EA196" s="182">
        <v>5.0000000000000001E-4</v>
      </c>
      <c r="EB196" s="182">
        <v>5.0000000000000001E-4</v>
      </c>
      <c r="EC196" s="182">
        <v>5.0000000000000001E-4</v>
      </c>
      <c r="ED196" s="182">
        <v>5.0000000000000001E-4</v>
      </c>
      <c r="EE196" s="182">
        <v>5.0000000000000001E-4</v>
      </c>
      <c r="EF196" s="182">
        <v>5.0000000000000001E-4</v>
      </c>
      <c r="EG196" s="180"/>
      <c r="EH196" s="180"/>
      <c r="EI196" s="180"/>
      <c r="EJ196" s="180"/>
      <c r="EK196" s="180"/>
      <c r="EL196" s="180"/>
      <c r="EM196" s="180"/>
      <c r="EN196" s="180"/>
      <c r="EO196" s="180"/>
      <c r="EP196" s="180"/>
      <c r="EQ196" s="180"/>
      <c r="ER196" s="180"/>
    </row>
    <row r="197" spans="1:148" ht="17.25" customHeight="1">
      <c r="A197" s="284" t="s">
        <v>185</v>
      </c>
      <c r="B197" s="285"/>
      <c r="C197" s="285"/>
      <c r="D197" s="285"/>
      <c r="E197" s="285"/>
      <c r="F197" s="285"/>
      <c r="G197" s="285"/>
      <c r="H197" s="285"/>
      <c r="I197" s="285"/>
      <c r="J197" s="285"/>
      <c r="K197" s="285"/>
      <c r="L197" s="285"/>
      <c r="M197" s="285"/>
      <c r="N197" s="285"/>
      <c r="O197" s="285"/>
      <c r="P197" s="285"/>
      <c r="Q197" s="285"/>
      <c r="R197" s="285"/>
      <c r="S197" s="285"/>
      <c r="T197" s="285"/>
      <c r="U197" s="285"/>
      <c r="V197" s="285"/>
      <c r="W197" s="285"/>
      <c r="X197" s="285"/>
      <c r="Y197" s="285"/>
      <c r="Z197" s="285"/>
      <c r="AA197" s="285"/>
      <c r="AB197" s="285"/>
      <c r="AC197" s="285"/>
      <c r="AD197" s="285"/>
      <c r="AE197" s="285"/>
      <c r="AF197" s="285"/>
      <c r="AG197" s="285"/>
      <c r="AH197" s="285"/>
      <c r="AI197" s="285"/>
      <c r="AJ197" s="285"/>
      <c r="AK197" s="285"/>
      <c r="AL197" s="285"/>
      <c r="AM197" s="285"/>
      <c r="AN197" s="285"/>
      <c r="AO197" s="285"/>
      <c r="AP197" s="285"/>
      <c r="AQ197" s="285"/>
      <c r="AR197" s="285"/>
      <c r="AS197" s="285"/>
      <c r="AT197" s="285"/>
      <c r="AU197" s="285"/>
      <c r="AV197" s="285"/>
      <c r="AW197" s="285"/>
      <c r="AX197" s="285"/>
      <c r="AY197" s="285"/>
      <c r="AZ197" s="285"/>
      <c r="BA197" s="285"/>
      <c r="BB197" s="285"/>
      <c r="BC197" s="285"/>
      <c r="BD197" s="285"/>
      <c r="BE197" s="285"/>
      <c r="BF197" s="285"/>
      <c r="BG197" s="285"/>
      <c r="BH197" s="285"/>
      <c r="BI197" s="285"/>
      <c r="BJ197" s="285"/>
      <c r="BK197" s="285"/>
      <c r="BL197" s="285"/>
      <c r="BM197" s="285"/>
      <c r="BN197" s="285"/>
      <c r="BO197" s="285"/>
      <c r="BP197" s="285"/>
      <c r="BQ197" s="285"/>
      <c r="BR197" s="285"/>
      <c r="BS197" s="285"/>
      <c r="BT197" s="285"/>
      <c r="BU197" s="285"/>
      <c r="BV197" s="285"/>
      <c r="BW197" s="285"/>
      <c r="BX197" s="285"/>
      <c r="BY197" s="285"/>
      <c r="BZ197" s="285"/>
      <c r="CA197" s="285"/>
      <c r="CB197" s="285"/>
      <c r="CC197" s="285"/>
      <c r="CD197" s="285"/>
      <c r="CE197" s="285"/>
      <c r="CF197" s="285"/>
      <c r="CG197" s="285"/>
      <c r="CH197" s="285"/>
      <c r="CI197" s="285"/>
      <c r="CJ197" s="285"/>
      <c r="CK197" s="285"/>
      <c r="CL197" s="285"/>
      <c r="CM197" s="285"/>
      <c r="CN197" s="285"/>
      <c r="CO197" s="285"/>
      <c r="CP197" s="285"/>
      <c r="CQ197" s="285"/>
      <c r="CR197" s="285"/>
      <c r="CS197" s="285"/>
      <c r="CT197" s="285"/>
      <c r="CU197" s="285"/>
      <c r="CV197" s="285"/>
      <c r="CW197" s="285"/>
      <c r="CX197" s="285"/>
      <c r="CY197" s="285"/>
      <c r="CZ197" s="285"/>
      <c r="DA197" s="285"/>
      <c r="DB197" s="285"/>
      <c r="DC197" s="285"/>
      <c r="DD197" s="285"/>
      <c r="DE197" s="285"/>
      <c r="DF197" s="285"/>
      <c r="DG197" s="285"/>
      <c r="DH197" s="285"/>
      <c r="DI197" s="285"/>
      <c r="DJ197" s="285"/>
      <c r="DK197" s="285"/>
      <c r="DL197" s="285"/>
      <c r="DM197" s="285"/>
      <c r="DN197" s="285"/>
      <c r="DO197" s="285"/>
      <c r="DP197" s="285"/>
      <c r="DQ197" s="285"/>
      <c r="DR197" s="285"/>
      <c r="DS197" s="285"/>
      <c r="DT197" s="285"/>
      <c r="DU197" s="285"/>
      <c r="DV197" s="285"/>
      <c r="DW197" s="285"/>
      <c r="DX197" s="285"/>
      <c r="DY197" s="285"/>
      <c r="DZ197" s="285"/>
      <c r="EA197" s="285"/>
      <c r="EB197" s="285"/>
      <c r="EC197" s="285"/>
      <c r="ED197" s="285"/>
      <c r="EE197" s="285"/>
      <c r="EF197" s="285"/>
    </row>
    <row r="198" spans="1:148" ht="17.25" customHeight="1">
      <c r="A198" s="279"/>
      <c r="B198" s="279"/>
      <c r="C198" s="279"/>
      <c r="D198" s="279"/>
      <c r="E198" s="279"/>
      <c r="F198" s="279"/>
      <c r="G198" s="279"/>
      <c r="H198" s="279"/>
      <c r="I198" s="279"/>
      <c r="J198" s="279"/>
      <c r="K198" s="279"/>
      <c r="L198" s="279"/>
      <c r="M198" s="279"/>
      <c r="N198" s="279"/>
      <c r="O198" s="279"/>
      <c r="P198" s="279"/>
      <c r="Q198" s="279"/>
      <c r="R198" s="279"/>
      <c r="S198" s="279"/>
      <c r="T198" s="279"/>
      <c r="U198" s="279"/>
      <c r="V198" s="279"/>
      <c r="W198" s="279"/>
      <c r="X198" s="279"/>
      <c r="Y198" s="279"/>
      <c r="Z198" s="279"/>
      <c r="AA198" s="279"/>
      <c r="AB198" s="279"/>
      <c r="AC198" s="279"/>
      <c r="AD198" s="279"/>
      <c r="AE198" s="279"/>
      <c r="AF198" s="279"/>
      <c r="AG198" s="279"/>
      <c r="AH198" s="279"/>
      <c r="AI198" s="279"/>
      <c r="AJ198" s="279"/>
      <c r="AK198" s="279"/>
      <c r="AL198" s="279"/>
      <c r="AM198" s="279"/>
      <c r="AN198" s="279"/>
      <c r="AO198" s="279"/>
      <c r="AP198" s="279"/>
      <c r="AQ198" s="279"/>
      <c r="AR198" s="279"/>
      <c r="AS198" s="279"/>
      <c r="AT198" s="279"/>
      <c r="AU198" s="279"/>
      <c r="AV198" s="279"/>
      <c r="AW198" s="279"/>
      <c r="AX198" s="279"/>
      <c r="AY198" s="279"/>
      <c r="AZ198" s="279"/>
      <c r="BA198" s="279"/>
      <c r="BB198" s="279"/>
      <c r="BC198" s="279"/>
      <c r="BD198" s="279"/>
      <c r="BE198" s="279"/>
      <c r="BF198" s="279"/>
      <c r="BG198" s="279"/>
      <c r="BH198" s="279"/>
      <c r="BI198" s="279"/>
      <c r="BJ198" s="279"/>
      <c r="BK198" s="279"/>
      <c r="BL198" s="279"/>
      <c r="BM198" s="279"/>
      <c r="BN198" s="279"/>
      <c r="BO198" s="279"/>
      <c r="BP198" s="279"/>
      <c r="BQ198" s="279"/>
      <c r="BR198" s="279"/>
      <c r="BS198" s="279"/>
      <c r="BT198" s="279"/>
      <c r="BU198" s="279"/>
      <c r="BV198" s="279"/>
      <c r="BW198" s="279"/>
      <c r="BX198" s="279"/>
      <c r="BY198" s="279"/>
      <c r="BZ198" s="279"/>
      <c r="CA198" s="279"/>
      <c r="CB198" s="279"/>
      <c r="CC198" s="279"/>
      <c r="CD198" s="279"/>
      <c r="CE198" s="279"/>
      <c r="CF198" s="279"/>
      <c r="CG198" s="279"/>
      <c r="CH198" s="279"/>
      <c r="CI198" s="279"/>
      <c r="CJ198" s="279"/>
      <c r="CK198" s="279"/>
      <c r="CL198" s="279"/>
      <c r="CM198" s="279"/>
      <c r="CN198" s="279"/>
      <c r="CO198" s="279"/>
      <c r="CP198" s="279"/>
      <c r="CQ198" s="279"/>
      <c r="CR198" s="279"/>
      <c r="CS198" s="279"/>
      <c r="CT198" s="279"/>
      <c r="CU198" s="279"/>
      <c r="CV198" s="279"/>
      <c r="CW198" s="279"/>
      <c r="CX198" s="279"/>
      <c r="CY198" s="279"/>
      <c r="CZ198" s="279"/>
      <c r="DA198" s="279"/>
    </row>
    <row r="214" spans="1:148" ht="17.25" customHeight="1">
      <c r="A214" s="13" t="s">
        <v>0</v>
      </c>
      <c r="B214" s="2" t="s">
        <v>12</v>
      </c>
      <c r="C214" s="2" t="s">
        <v>20</v>
      </c>
      <c r="D214" s="2" t="s">
        <v>21</v>
      </c>
      <c r="E214" s="2" t="s">
        <v>22</v>
      </c>
      <c r="F214" s="2" t="s">
        <v>23</v>
      </c>
      <c r="G214" s="2" t="s">
        <v>24</v>
      </c>
      <c r="H214" s="2" t="s">
        <v>25</v>
      </c>
      <c r="I214" s="2" t="s">
        <v>26</v>
      </c>
      <c r="J214" s="2" t="s">
        <v>27</v>
      </c>
      <c r="K214" s="2" t="s">
        <v>28</v>
      </c>
      <c r="L214" s="2" t="s">
        <v>29</v>
      </c>
      <c r="M214" s="2" t="s">
        <v>30</v>
      </c>
      <c r="N214" s="2" t="s">
        <v>11</v>
      </c>
      <c r="O214" s="2" t="s">
        <v>13</v>
      </c>
      <c r="P214" s="2" t="s">
        <v>14</v>
      </c>
      <c r="Q214" s="2" t="s">
        <v>15</v>
      </c>
      <c r="R214" s="2" t="s">
        <v>16</v>
      </c>
      <c r="S214" s="2" t="s">
        <v>17</v>
      </c>
      <c r="T214" s="2" t="s">
        <v>18</v>
      </c>
      <c r="U214" s="2" t="s">
        <v>19</v>
      </c>
      <c r="V214" s="2" t="s">
        <v>109</v>
      </c>
      <c r="W214" s="2" t="s">
        <v>111</v>
      </c>
      <c r="X214" s="2" t="s">
        <v>117</v>
      </c>
      <c r="Y214" s="2" t="s">
        <v>118</v>
      </c>
      <c r="Z214" s="2" t="s">
        <v>120</v>
      </c>
      <c r="AA214" s="2" t="s">
        <v>123</v>
      </c>
      <c r="AB214" s="2" t="s">
        <v>130</v>
      </c>
      <c r="AC214" s="2" t="s">
        <v>134</v>
      </c>
      <c r="AD214" s="2" t="s">
        <v>142</v>
      </c>
      <c r="AE214" s="2" t="s">
        <v>143</v>
      </c>
      <c r="AF214" s="2" t="s">
        <v>148</v>
      </c>
      <c r="AG214" s="2" t="s">
        <v>153</v>
      </c>
      <c r="AH214" s="139" t="s">
        <v>154</v>
      </c>
      <c r="AI214" s="139" t="s">
        <v>156</v>
      </c>
      <c r="AJ214" s="139" t="s">
        <v>157</v>
      </c>
      <c r="AK214" s="139" t="s">
        <v>159</v>
      </c>
      <c r="AL214" s="139" t="s">
        <v>163</v>
      </c>
      <c r="AM214" s="139" t="s">
        <v>166</v>
      </c>
      <c r="AN214" s="139" t="s">
        <v>169</v>
      </c>
      <c r="AO214" s="139" t="s">
        <v>177</v>
      </c>
      <c r="AP214" s="139" t="s">
        <v>182</v>
      </c>
      <c r="AQ214" s="139" t="s">
        <v>186</v>
      </c>
      <c r="AR214" s="139" t="s">
        <v>189</v>
      </c>
      <c r="AS214" s="139" t="s">
        <v>190</v>
      </c>
      <c r="AT214" s="139" t="s">
        <v>195</v>
      </c>
      <c r="AU214" s="139" t="s">
        <v>197</v>
      </c>
      <c r="AV214" s="139" t="s">
        <v>199</v>
      </c>
      <c r="AW214" s="106" t="e">
        <f>AW158</f>
        <v>#REF!</v>
      </c>
      <c r="AX214" s="106" t="e">
        <f>AX158</f>
        <v>#REF!</v>
      </c>
      <c r="AY214" s="106" t="e">
        <f>AY158</f>
        <v>#REF!</v>
      </c>
      <c r="AZ214" s="106" t="e">
        <f>AZ158</f>
        <v>#REF!</v>
      </c>
      <c r="BA214" s="184" t="e">
        <f>BA158</f>
        <v>#REF!</v>
      </c>
      <c r="BB214" s="106" t="e">
        <f t="shared" ref="BB214:BJ214" si="134">BB158</f>
        <v>#REF!</v>
      </c>
      <c r="BC214" s="106" t="e">
        <f t="shared" si="134"/>
        <v>#REF!</v>
      </c>
      <c r="BD214" s="106" t="e">
        <f t="shared" si="134"/>
        <v>#REF!</v>
      </c>
      <c r="BE214" s="106" t="e">
        <f t="shared" si="134"/>
        <v>#REF!</v>
      </c>
      <c r="BF214" s="106" t="e">
        <f t="shared" si="134"/>
        <v>#REF!</v>
      </c>
      <c r="BG214" s="106" t="e">
        <f t="shared" si="134"/>
        <v>#REF!</v>
      </c>
      <c r="BH214" s="184" t="e">
        <f t="shared" si="134"/>
        <v>#REF!</v>
      </c>
      <c r="BI214" s="106" t="e">
        <f t="shared" si="134"/>
        <v>#REF!</v>
      </c>
      <c r="BJ214" s="106" t="e">
        <f t="shared" si="134"/>
        <v>#REF!</v>
      </c>
      <c r="BK214" s="106" t="e">
        <f t="shared" ref="BK214" si="135">BK158</f>
        <v>#REF!</v>
      </c>
      <c r="BL214" s="106" t="e">
        <f t="shared" ref="BL214:BO214" si="136">BL158</f>
        <v>#REF!</v>
      </c>
      <c r="BM214" s="106" t="e">
        <f t="shared" si="136"/>
        <v>#REF!</v>
      </c>
      <c r="BN214" s="106" t="e">
        <f t="shared" si="136"/>
        <v>#REF!</v>
      </c>
      <c r="BO214" s="106" t="e">
        <f t="shared" si="136"/>
        <v>#REF!</v>
      </c>
      <c r="BP214" s="106" t="e">
        <f t="shared" ref="BP214" si="137">BP158</f>
        <v>#REF!</v>
      </c>
      <c r="BQ214" s="106" t="e">
        <f t="shared" ref="BQ214:DA214" si="138">BQ158</f>
        <v>#REF!</v>
      </c>
      <c r="BR214" s="106" t="e">
        <f t="shared" si="138"/>
        <v>#REF!</v>
      </c>
      <c r="BS214" s="106" t="e">
        <f t="shared" si="138"/>
        <v>#REF!</v>
      </c>
      <c r="BT214" s="106" t="s">
        <v>265</v>
      </c>
      <c r="BU214" s="106" t="s">
        <v>266</v>
      </c>
      <c r="BV214" s="106" t="s">
        <v>267</v>
      </c>
      <c r="BW214" s="106" t="s">
        <v>270</v>
      </c>
      <c r="BX214" s="106" t="s">
        <v>272</v>
      </c>
      <c r="BY214" s="106" t="s">
        <v>276</v>
      </c>
      <c r="BZ214" s="106" t="s">
        <v>277</v>
      </c>
      <c r="CA214" s="106" t="s">
        <v>279</v>
      </c>
      <c r="CB214" s="106" t="s">
        <v>281</v>
      </c>
      <c r="CC214" s="106" t="s">
        <v>282</v>
      </c>
      <c r="CD214" s="106" t="e">
        <f t="shared" si="138"/>
        <v>#REF!</v>
      </c>
      <c r="CE214" s="106" t="s">
        <v>289</v>
      </c>
      <c r="CF214" s="106" t="s">
        <v>292</v>
      </c>
      <c r="CG214" s="106" t="s">
        <v>294</v>
      </c>
      <c r="CH214" s="106" t="s">
        <v>297</v>
      </c>
      <c r="CI214" s="106" t="s">
        <v>301</v>
      </c>
      <c r="CJ214" s="106" t="s">
        <v>303</v>
      </c>
      <c r="CK214" s="106" t="s">
        <v>310</v>
      </c>
      <c r="CL214" s="106" t="s">
        <v>310</v>
      </c>
      <c r="CM214" s="106" t="s">
        <v>311</v>
      </c>
      <c r="CN214" s="106" t="s">
        <v>313</v>
      </c>
      <c r="CO214" s="106" t="s">
        <v>319</v>
      </c>
      <c r="CP214" s="106" t="s">
        <v>322</v>
      </c>
      <c r="CQ214" s="106" t="s">
        <v>325</v>
      </c>
      <c r="CR214" s="106" t="s">
        <v>330</v>
      </c>
      <c r="CS214" s="106" t="s">
        <v>332</v>
      </c>
      <c r="CT214" s="106" t="s">
        <v>336</v>
      </c>
      <c r="CU214" s="106" t="s">
        <v>339</v>
      </c>
      <c r="CV214" s="106" t="s">
        <v>349</v>
      </c>
      <c r="CW214" s="106" t="s">
        <v>350</v>
      </c>
      <c r="CX214" s="106" t="s">
        <v>351</v>
      </c>
      <c r="CY214" s="106" t="s">
        <v>357</v>
      </c>
      <c r="CZ214" s="106" t="s">
        <v>360</v>
      </c>
      <c r="DA214" s="106" t="str">
        <f t="shared" si="138"/>
        <v>Aug'25</v>
      </c>
      <c r="DB214" s="3">
        <v>1</v>
      </c>
      <c r="DC214" s="3">
        <v>2</v>
      </c>
      <c r="DD214" s="3">
        <v>3</v>
      </c>
      <c r="DE214" s="3">
        <v>4</v>
      </c>
      <c r="DF214" s="3">
        <v>5</v>
      </c>
      <c r="DG214" s="3">
        <v>6</v>
      </c>
      <c r="DH214" s="3">
        <v>7</v>
      </c>
      <c r="DI214" s="3">
        <v>8</v>
      </c>
      <c r="DJ214" s="3">
        <v>9</v>
      </c>
      <c r="DK214" s="3">
        <v>10</v>
      </c>
      <c r="DL214" s="3">
        <v>11</v>
      </c>
      <c r="DM214" s="3">
        <v>12</v>
      </c>
      <c r="DN214" s="3">
        <v>13</v>
      </c>
      <c r="DO214" s="3">
        <v>14</v>
      </c>
      <c r="DP214" s="3">
        <v>15</v>
      </c>
      <c r="DQ214" s="3">
        <v>16</v>
      </c>
      <c r="DR214" s="3">
        <v>17</v>
      </c>
      <c r="DS214" s="3">
        <v>18</v>
      </c>
      <c r="DT214" s="3">
        <v>19</v>
      </c>
      <c r="DU214" s="3">
        <v>20</v>
      </c>
      <c r="DV214" s="3">
        <v>21</v>
      </c>
      <c r="DW214" s="3">
        <v>22</v>
      </c>
      <c r="DX214" s="3">
        <v>23</v>
      </c>
      <c r="DY214" s="3">
        <v>24</v>
      </c>
      <c r="DZ214" s="3">
        <v>25</v>
      </c>
      <c r="EA214" s="3">
        <v>26</v>
      </c>
      <c r="EB214" s="3">
        <v>27</v>
      </c>
      <c r="EC214" s="3">
        <v>28</v>
      </c>
      <c r="ED214" s="3">
        <v>29</v>
      </c>
      <c r="EE214" s="3">
        <v>30</v>
      </c>
      <c r="EF214" s="3">
        <v>31</v>
      </c>
    </row>
    <row r="215" spans="1:148" ht="17.25" customHeight="1">
      <c r="A215" s="5" t="s">
        <v>1</v>
      </c>
      <c r="B215" s="6" t="e">
        <f>SUM(#REF!,#REF!,#REF!,#REF!,#REF!,#REF!)</f>
        <v>#REF!</v>
      </c>
      <c r="C215" s="6" t="e">
        <f>SUM(#REF!,#REF!,#REF!,#REF!,#REF!,#REF!)</f>
        <v>#REF!</v>
      </c>
      <c r="D215" s="6" t="e">
        <f>SUM(#REF!,#REF!,#REF!,#REF!,#REF!,#REF!)</f>
        <v>#REF!</v>
      </c>
      <c r="E215" s="6" t="e">
        <f>SUM(#REF!,#REF!,#REF!,#REF!,#REF!,#REF!)</f>
        <v>#REF!</v>
      </c>
      <c r="F215" s="6" t="e">
        <f>SUM(#REF!,#REF!,#REF!,#REF!,#REF!,#REF!)</f>
        <v>#REF!</v>
      </c>
      <c r="G215" s="6" t="e">
        <f>SUM(#REF!,#REF!,#REF!,#REF!,#REF!,#REF!)</f>
        <v>#REF!</v>
      </c>
      <c r="H215" s="6" t="e">
        <f>SUM(#REF!,#REF!,#REF!,#REF!,#REF!,#REF!,#REF!,H75)</f>
        <v>#REF!</v>
      </c>
      <c r="I215" s="6" t="e">
        <f>SUM(#REF!,#REF!,#REF!,#REF!,#REF!,#REF!,#REF!,I75)</f>
        <v>#REF!</v>
      </c>
      <c r="J215" s="6" t="e">
        <f>SUM(#REF!,#REF!,#REF!,#REF!,#REF!,#REF!,#REF!,J75)</f>
        <v>#REF!</v>
      </c>
      <c r="K215" s="6" t="e">
        <f>SUM(#REF!,#REF!,#REF!,#REF!,#REF!,#REF!,#REF!,K75)</f>
        <v>#REF!</v>
      </c>
      <c r="L215" s="6" t="e">
        <f>SUM(#REF!,#REF!,#REF!,#REF!,#REF!,#REF!,#REF!,L75)</f>
        <v>#REF!</v>
      </c>
      <c r="M215" s="6" t="e">
        <f>SUM(#REF!,#REF!,#REF!,#REF!,#REF!,#REF!,#REF!,M75)</f>
        <v>#REF!</v>
      </c>
      <c r="N215" s="6" t="e">
        <f>SUM(#REF!,#REF!,#REF!,#REF!,#REF!,#REF!,#REF!,#REF!)</f>
        <v>#REF!</v>
      </c>
      <c r="O215" s="6" t="e">
        <f>SUM(#REF!,#REF!,#REF!,#REF!,#REF!,#REF!,#REF!,#REF!)</f>
        <v>#REF!</v>
      </c>
      <c r="P215" s="6" t="e">
        <f>SUM(#REF!,#REF!,#REF!,#REF!,#REF!,#REF!,#REF!,#REF!)</f>
        <v>#REF!</v>
      </c>
      <c r="Q215" s="6" t="e">
        <f>SUM(#REF!,#REF!,#REF!,#REF!,#REF!,#REF!,#REF!,#REF!)</f>
        <v>#REF!</v>
      </c>
      <c r="R215" s="6" t="e">
        <f>SUM(#REF!,#REF!,#REF!,#REF!,#REF!,#REF!,#REF!,#REF!)</f>
        <v>#REF!</v>
      </c>
      <c r="S215" s="6" t="e">
        <f>SUM(#REF!,#REF!,#REF!,#REF!,#REF!,#REF!,#REF!,#REF!)</f>
        <v>#REF!</v>
      </c>
      <c r="T215" s="6" t="e">
        <f>SUM(#REF!,#REF!,#REF!,#REF!,#REF!,#REF!,#REF!,#REF!)</f>
        <v>#REF!</v>
      </c>
      <c r="U215" s="6" t="e">
        <f>SUM(#REF!,#REF!,#REF!,#REF!,#REF!,#REF!,#REF!,#REF!)</f>
        <v>#REF!</v>
      </c>
      <c r="V215" s="6" t="e">
        <f>SUM(#REF!,#REF!,#REF!,#REF!,#REF!,#REF!,#REF!,#REF!)</f>
        <v>#REF!</v>
      </c>
      <c r="W215" s="6" t="e">
        <f>SUM(#REF!,#REF!,#REF!,#REF!,#REF!,#REF!,#REF!,#REF!)</f>
        <v>#REF!</v>
      </c>
      <c r="X215" s="6" t="e">
        <f>SUM(#REF!,#REF!,#REF!,#REF!,#REF!,#REF!,#REF!,#REF!)</f>
        <v>#REF!</v>
      </c>
      <c r="Y215" s="6" t="e">
        <f>SUM(#REF!,#REF!,#REF!,#REF!,#REF!,#REF!,#REF!,#REF!)</f>
        <v>#REF!</v>
      </c>
      <c r="Z215" s="6" t="e">
        <f>SUM(#REF!,#REF!,#REF!,#REF!,#REF!,#REF!,#REF!,#REF!,Z19,#REF!)</f>
        <v>#REF!</v>
      </c>
      <c r="AA215" s="6" t="e">
        <f>SUM(#REF!,#REF!,#REF!,#REF!,#REF!,#REF!,#REF!,#REF!,AA19,#REF!)</f>
        <v>#REF!</v>
      </c>
      <c r="AB215" s="6" t="e">
        <f>SUM(#REF!,#REF!,#REF!,#REF!,#REF!,#REF!,#REF!,#REF!,AB19,#REF!)</f>
        <v>#REF!</v>
      </c>
      <c r="AC215" s="6" t="e">
        <f>SUM(#REF!,#REF!,#REF!,#REF!,#REF!,#REF!,#REF!,#REF!,AC19,#REF!)</f>
        <v>#REF!</v>
      </c>
      <c r="AD215" s="6" t="e">
        <f>SUM(#REF!,#REF!,#REF!,#REF!,#REF!,#REF!,#REF!,#REF!,AD19,#REF!)</f>
        <v>#REF!</v>
      </c>
      <c r="AE215" s="6" t="e">
        <f>SUM(#REF!,#REF!,#REF!,#REF!,#REF!,#REF!,#REF!,#REF!,AE19,#REF!)</f>
        <v>#REF!</v>
      </c>
      <c r="AF215" s="6" t="e">
        <f>SUM(#REF!,#REF!,#REF!,#REF!,#REF!,#REF!,#REF!,#REF!,AF19,#REF!)</f>
        <v>#REF!</v>
      </c>
      <c r="AG215" s="6" t="e">
        <f>SUM(#REF!,#REF!,#REF!,#REF!,#REF!,#REF!,#REF!,#REF!,AG19,#REF!)</f>
        <v>#REF!</v>
      </c>
      <c r="AH215" s="6" t="e">
        <f>SUM(#REF!,#REF!,#REF!,#REF!,#REF!,#REF!,#REF!,#REF!,AH19,#REF!)</f>
        <v>#REF!</v>
      </c>
      <c r="AI215" s="6" t="e">
        <f>SUM(#REF!,#REF!,#REF!,#REF!,#REF!,#REF!,#REF!,#REF!,AI19,#REF!)</f>
        <v>#REF!</v>
      </c>
      <c r="AJ215" s="6" t="e">
        <f>SUM(#REF!,#REF!,#REF!,#REF!,#REF!,#REF!,#REF!,#REF!,AJ19,#REF!)</f>
        <v>#REF!</v>
      </c>
      <c r="AK215" s="6" t="e">
        <f>SUM(#REF!,#REF!,#REF!,#REF!,#REF!,#REF!,#REF!,#REF!,AK19,#REF!)</f>
        <v>#REF!</v>
      </c>
      <c r="AL215" s="6" t="e">
        <f>SUM(#REF!,#REF!,#REF!,AL19,#REF!,#REF!,#REF!,#REF!,#REF!,#REF!)</f>
        <v>#REF!</v>
      </c>
      <c r="AM215" s="6" t="e">
        <f>SUM(#REF!,#REF!,#REF!,AM19,#REF!,#REF!,#REF!,#REF!,#REF!,#REF!)</f>
        <v>#REF!</v>
      </c>
      <c r="AN215" s="6" t="e">
        <f>SUM(#REF!,#REF!,#REF!,AN19,#REF!,#REF!,#REF!,#REF!,#REF!,#REF!)</f>
        <v>#REF!</v>
      </c>
      <c r="AO215" s="6" t="e">
        <f>SUM(#REF!,#REF!,#REF!,AO19,#REF!,#REF!,#REF!,#REF!,#REF!,#REF!)</f>
        <v>#REF!</v>
      </c>
      <c r="AP215" s="6" t="e">
        <f>SUM(#REF!,#REF!,#REF!,AP19,#REF!,#REF!,#REF!,#REF!,#REF!,#REF!)</f>
        <v>#REF!</v>
      </c>
      <c r="AQ215" s="6" t="e">
        <f>SUM(#REF!,#REF!,#REF!,AQ19,#REF!,#REF!,#REF!,#REF!,#REF!,#REF!)</f>
        <v>#REF!</v>
      </c>
      <c r="AR215" s="6" t="e">
        <f>SUM(#REF!,#REF!,#REF!,AR19,#REF!,#REF!,#REF!,#REF!,#REF!,#REF!)</f>
        <v>#REF!</v>
      </c>
      <c r="AS215" s="6" t="e">
        <f>SUM(#REF!,#REF!,#REF!,AS19,#REF!,#REF!,#REF!,#REF!,#REF!,#REF!)</f>
        <v>#REF!</v>
      </c>
      <c r="AT215" s="6" t="e">
        <f>SUM(#REF!,#REF!,#REF!,AT19,#REF!,#REF!,#REF!,#REF!,#REF!,#REF!)</f>
        <v>#REF!</v>
      </c>
      <c r="AU215" s="6" t="e">
        <f>SUM(#REF!,#REF!,#REF!,AU19,#REF!,#REF!,#REF!,#REF!,#REF!,#REF!)</f>
        <v>#REF!</v>
      </c>
      <c r="AV215" s="6" t="e">
        <f>SUM(#REF!,#REF!,#REF!,AV19,#REF!,#REF!,#REF!,#REF!,#REF!,#REF!)</f>
        <v>#REF!</v>
      </c>
      <c r="AW215" s="6" t="e">
        <f>SUM(#REF!,#REF!,#REF!,AW19,#REF!,#REF!,#REF!,#REF!,#REF!,#REF!)</f>
        <v>#REF!</v>
      </c>
      <c r="AX215" s="6" t="e">
        <f>SUM(#REF!,#REF!,#REF!,AX19,#REF!,#REF!,#REF!,#REF!,#REF!,#REF!)</f>
        <v>#REF!</v>
      </c>
      <c r="AY215" s="6" t="e">
        <f>SUM(#REF!,#REF!,#REF!,AY19,#REF!,#REF!,#REF!,#REF!,#REF!,#REF!)</f>
        <v>#REF!</v>
      </c>
      <c r="AZ215" s="6" t="e">
        <f>SUM(#REF!,#REF!,#REF!,AZ19,#REF!,#REF!,#REF!,#REF!,#REF!,#REF!)</f>
        <v>#REF!</v>
      </c>
      <c r="BA215" s="6" t="e">
        <f>SUM(#REF!,#REF!,#REF!,BA19,#REF!,#REF!,#REF!,#REF!,#REF!,#REF!)</f>
        <v>#REF!</v>
      </c>
      <c r="BB215" s="6" t="e">
        <f>SUM(#REF!,#REF!,#REF!,BB19,#REF!,#REF!,#REF!,#REF!,#REF!,#REF!)</f>
        <v>#REF!</v>
      </c>
      <c r="BC215" s="6" t="e">
        <f>SUM(#REF!,#REF!,#REF!,BC19,#REF!,#REF!,#REF!,#REF!,#REF!,#REF!)</f>
        <v>#REF!</v>
      </c>
      <c r="BD215" s="6" t="e">
        <f>SUM(#REF!,#REF!,#REF!,BD19,#REF!,#REF!,#REF!,#REF!,#REF!,#REF!)</f>
        <v>#REF!</v>
      </c>
      <c r="BE215" s="6" t="e">
        <f>SUM(#REF!,#REF!,#REF!,BE19,#REF!,#REF!,#REF!,#REF!,#REF!,#REF!)</f>
        <v>#REF!</v>
      </c>
      <c r="BF215" s="6" t="e">
        <f>SUM(#REF!,#REF!,#REF!,BF19,#REF!,#REF!,#REF!,#REF!,#REF!,#REF!)</f>
        <v>#REF!</v>
      </c>
      <c r="BG215" s="6" t="e">
        <f>SUM(#REF!,#REF!,#REF!,BG19,#REF!,#REF!,#REF!,#REF!,#REF!,#REF!)</f>
        <v>#REF!</v>
      </c>
      <c r="BH215" s="6" t="e">
        <f>SUM(#REF!,#REF!,#REF!,BH19,#REF!,#REF!,#REF!,#REF!,#REF!,#REF!)</f>
        <v>#REF!</v>
      </c>
      <c r="BI215" s="6" t="e">
        <f>SUM(#REF!,#REF!,#REF!,BI19,#REF!,#REF!,#REF!,#REF!,#REF!,#REF!)</f>
        <v>#REF!</v>
      </c>
      <c r="BJ215" s="6" t="e">
        <f>SUM(#REF!,#REF!,#REF!,BJ19,#REF!,#REF!,#REF!,#REF!,#REF!,#REF!)</f>
        <v>#REF!</v>
      </c>
      <c r="BK215" s="6" t="e">
        <f>SUM(#REF!,#REF!,#REF!,BK19,#REF!,#REF!,#REF!,#REF!,#REF!,#REF!)</f>
        <v>#REF!</v>
      </c>
      <c r="BL215" s="6" t="e">
        <f>SUM(#REF!,#REF!,#REF!,BL19,#REF!,#REF!,#REF!,#REF!,#REF!,#REF!)</f>
        <v>#REF!</v>
      </c>
      <c r="BM215" s="6" t="e">
        <f>SUM(#REF!,#REF!,#REF!,BM19,#REF!,#REF!,#REF!,#REF!,#REF!,#REF!)</f>
        <v>#REF!</v>
      </c>
      <c r="BN215" s="6" t="e">
        <f>SUM(#REF!,#REF!,#REF!,BN19,#REF!,#REF!,#REF!,#REF!,#REF!,#REF!)</f>
        <v>#REF!</v>
      </c>
      <c r="BO215" s="6" t="e">
        <f>SUM(#REF!,#REF!,#REF!,BO19,#REF!,#REF!,#REF!,#REF!,#REF!,#REF!)</f>
        <v>#REF!</v>
      </c>
      <c r="BP215" s="6" t="e">
        <f>SUM(#REF!,#REF!,#REF!,BP19,#REF!,#REF!,#REF!,#REF!,#REF!,#REF!)</f>
        <v>#REF!</v>
      </c>
      <c r="BQ215" s="6" t="e">
        <f>SUM(#REF!,#REF!,#REF!,BQ19,#REF!,#REF!,#REF!,#REF!,#REF!,#REF!)</f>
        <v>#REF!</v>
      </c>
      <c r="BR215" s="6" t="e">
        <f>SUM(#REF!,#REF!,#REF!,BR19,#REF!,#REF!,#REF!,#REF!,#REF!,#REF!)</f>
        <v>#REF!</v>
      </c>
      <c r="BS215" s="6" t="e">
        <f>SUM(#REF!,#REF!,#REF!,BS19,#REF!,#REF!,#REF!,#REF!,#REF!,#REF!)</f>
        <v>#REF!</v>
      </c>
      <c r="BT215" s="6" t="e">
        <f>SUM(#REF!,#REF!,#REF!,BT19,#REF!,#REF!,#REF!,#REF!,#REF!,#REF!)</f>
        <v>#REF!</v>
      </c>
      <c r="BU215" s="6" t="e">
        <f>SUM(#REF!,#REF!,#REF!,BU19,#REF!,#REF!,#REF!,#REF!,#REF!,#REF!)</f>
        <v>#REF!</v>
      </c>
      <c r="BV215" s="6">
        <v>9362</v>
      </c>
      <c r="BW215" s="6">
        <v>0</v>
      </c>
      <c r="BX215" s="6">
        <v>-102</v>
      </c>
      <c r="BY215" s="6">
        <v>-102</v>
      </c>
      <c r="BZ215" s="6">
        <v>20896</v>
      </c>
      <c r="CA215" s="6">
        <v>33679</v>
      </c>
      <c r="CB215" s="6">
        <v>51700</v>
      </c>
      <c r="CC215" s="6">
        <v>3816</v>
      </c>
      <c r="CD215" s="6">
        <v>-14</v>
      </c>
      <c r="CE215" s="6">
        <v>20252</v>
      </c>
      <c r="CF215" s="6">
        <v>36435</v>
      </c>
      <c r="CG215" s="6">
        <v>50378</v>
      </c>
      <c r="CH215" s="6">
        <v>139267</v>
      </c>
      <c r="CI215" s="6">
        <v>160041</v>
      </c>
      <c r="CJ215" s="6">
        <v>145983</v>
      </c>
      <c r="CK215" s="6">
        <v>123378</v>
      </c>
      <c r="CL215" s="6">
        <v>280927</v>
      </c>
      <c r="CM215" s="6">
        <v>106845</v>
      </c>
      <c r="CN215" s="6">
        <v>387979</v>
      </c>
      <c r="CO215" s="6">
        <v>102095</v>
      </c>
      <c r="CP215" s="6">
        <v>78061</v>
      </c>
      <c r="CQ215" s="6">
        <v>23098</v>
      </c>
      <c r="CR215" s="6">
        <v>50833</v>
      </c>
      <c r="CS215" s="6">
        <v>75188</v>
      </c>
      <c r="CT215" s="6">
        <v>67317</v>
      </c>
      <c r="CU215" s="6">
        <v>76393</v>
      </c>
      <c r="CV215" s="6">
        <v>87186</v>
      </c>
      <c r="CW215" s="6">
        <v>49606</v>
      </c>
      <c r="CX215" s="6">
        <v>45702</v>
      </c>
      <c r="CY215" s="6">
        <v>46468</v>
      </c>
      <c r="CZ215" s="6">
        <v>60230</v>
      </c>
      <c r="DA215" s="6">
        <f>SUM(DB215:EF215)</f>
        <v>51314</v>
      </c>
      <c r="DB215" s="6">
        <f>SUM(DB19)</f>
        <v>4885</v>
      </c>
      <c r="DC215" s="6">
        <f t="shared" ref="DC215:EF215" si="139">SUM(DC19)</f>
        <v>2241</v>
      </c>
      <c r="DD215" s="6">
        <f t="shared" si="139"/>
        <v>0</v>
      </c>
      <c r="DE215" s="6">
        <f t="shared" si="139"/>
        <v>3974</v>
      </c>
      <c r="DF215" s="6">
        <f t="shared" si="139"/>
        <v>2591</v>
      </c>
      <c r="DG215" s="6">
        <f t="shared" si="139"/>
        <v>1441</v>
      </c>
      <c r="DH215" s="6">
        <f t="shared" si="139"/>
        <v>3132</v>
      </c>
      <c r="DI215" s="6">
        <f t="shared" si="139"/>
        <v>2884</v>
      </c>
      <c r="DJ215" s="6">
        <f t="shared" si="139"/>
        <v>308</v>
      </c>
      <c r="DK215" s="6">
        <f t="shared" si="139"/>
        <v>0</v>
      </c>
      <c r="DL215" s="6">
        <f t="shared" si="139"/>
        <v>1996</v>
      </c>
      <c r="DM215" s="6">
        <f t="shared" si="139"/>
        <v>1101</v>
      </c>
      <c r="DN215" s="6">
        <f t="shared" si="139"/>
        <v>1614</v>
      </c>
      <c r="DO215" s="6">
        <f t="shared" si="139"/>
        <v>4951</v>
      </c>
      <c r="DP215" s="6">
        <f t="shared" si="139"/>
        <v>1775</v>
      </c>
      <c r="DQ215" s="6">
        <f t="shared" si="139"/>
        <v>1714</v>
      </c>
      <c r="DR215" s="6">
        <f t="shared" si="139"/>
        <v>0</v>
      </c>
      <c r="DS215" s="6">
        <f t="shared" si="139"/>
        <v>2277</v>
      </c>
      <c r="DT215" s="6">
        <f t="shared" si="139"/>
        <v>1418</v>
      </c>
      <c r="DU215" s="6">
        <f t="shared" si="139"/>
        <v>2805</v>
      </c>
      <c r="DV215" s="6">
        <f t="shared" si="139"/>
        <v>2968</v>
      </c>
      <c r="DW215" s="6">
        <f t="shared" si="139"/>
        <v>2304</v>
      </c>
      <c r="DX215" s="6">
        <f t="shared" si="139"/>
        <v>4935</v>
      </c>
      <c r="DY215" s="6">
        <f t="shared" si="139"/>
        <v>0</v>
      </c>
      <c r="DZ215" s="6">
        <f t="shared" si="139"/>
        <v>0</v>
      </c>
      <c r="EA215" s="6">
        <f t="shared" si="139"/>
        <v>0</v>
      </c>
      <c r="EB215" s="6">
        <f t="shared" si="139"/>
        <v>0</v>
      </c>
      <c r="EC215" s="6">
        <f t="shared" si="139"/>
        <v>0</v>
      </c>
      <c r="ED215" s="6">
        <f t="shared" si="139"/>
        <v>0</v>
      </c>
      <c r="EE215" s="6">
        <f t="shared" si="139"/>
        <v>0</v>
      </c>
      <c r="EF215" s="6">
        <f t="shared" si="139"/>
        <v>0</v>
      </c>
    </row>
    <row r="216" spans="1:148" ht="17.25" customHeight="1">
      <c r="A216" s="5" t="s">
        <v>2</v>
      </c>
      <c r="B216" s="6" t="e">
        <f t="shared" ref="B216:G216" si="140">B215-B217</f>
        <v>#REF!</v>
      </c>
      <c r="C216" s="6" t="e">
        <f t="shared" si="140"/>
        <v>#REF!</v>
      </c>
      <c r="D216" s="6" t="e">
        <f t="shared" si="140"/>
        <v>#REF!</v>
      </c>
      <c r="E216" s="6" t="e">
        <f t="shared" si="140"/>
        <v>#REF!</v>
      </c>
      <c r="F216" s="6" t="e">
        <f t="shared" si="140"/>
        <v>#REF!</v>
      </c>
      <c r="G216" s="6" t="e">
        <f t="shared" si="140"/>
        <v>#REF!</v>
      </c>
      <c r="H216" s="6" t="e">
        <f>SUM(#REF!,#REF!,#REF!,#REF!,#REF!,#REF!,#REF!,H76)</f>
        <v>#REF!</v>
      </c>
      <c r="I216" s="6" t="e">
        <f>SUM(#REF!,#REF!,#REF!,#REF!,#REF!,#REF!,#REF!,I76)</f>
        <v>#REF!</v>
      </c>
      <c r="J216" s="6" t="e">
        <f>SUM(#REF!,#REF!,#REF!,#REF!,#REF!,#REF!,#REF!,J76)</f>
        <v>#REF!</v>
      </c>
      <c r="K216" s="6" t="e">
        <f>SUM(#REF!,#REF!,#REF!,#REF!,#REF!,#REF!,#REF!,K76)</f>
        <v>#REF!</v>
      </c>
      <c r="L216" s="6" t="e">
        <f>SUM(#REF!,#REF!,#REF!,#REF!,#REF!,#REF!,#REF!,L76)</f>
        <v>#REF!</v>
      </c>
      <c r="M216" s="6" t="e">
        <f>SUM(#REF!,#REF!,#REF!,#REF!,#REF!,#REF!,#REF!,M76)</f>
        <v>#REF!</v>
      </c>
      <c r="N216" s="6" t="e">
        <f>SUM(#REF!,#REF!,#REF!,#REF!,#REF!,#REF!,#REF!,#REF!)</f>
        <v>#REF!</v>
      </c>
      <c r="O216" s="6" t="e">
        <f>SUM(#REF!,#REF!,#REF!,#REF!,#REF!,#REF!,#REF!,#REF!)</f>
        <v>#REF!</v>
      </c>
      <c r="P216" s="6" t="e">
        <f>SUM(#REF!,#REF!,#REF!,#REF!,#REF!,#REF!,#REF!,#REF!)</f>
        <v>#REF!</v>
      </c>
      <c r="Q216" s="6" t="e">
        <f>SUM(#REF!,#REF!,#REF!,#REF!,#REF!,#REF!,#REF!,#REF!)</f>
        <v>#REF!</v>
      </c>
      <c r="R216" s="6" t="e">
        <f>SUM(#REF!,#REF!,#REF!,#REF!,#REF!,#REF!,#REF!,#REF!)</f>
        <v>#REF!</v>
      </c>
      <c r="S216" s="6" t="e">
        <f>SUM(#REF!,#REF!,#REF!,#REF!,#REF!,#REF!,#REF!,#REF!)</f>
        <v>#REF!</v>
      </c>
      <c r="T216" s="6" t="e">
        <f>SUM(#REF!,#REF!,#REF!,#REF!,#REF!,#REF!,#REF!,#REF!)</f>
        <v>#REF!</v>
      </c>
      <c r="U216" s="6" t="e">
        <f>SUM(#REF!,#REF!,#REF!,#REF!,#REF!,#REF!,#REF!,#REF!)</f>
        <v>#REF!</v>
      </c>
      <c r="V216" s="6" t="e">
        <f>SUM(#REF!,#REF!,#REF!,#REF!,#REF!,#REF!,#REF!,#REF!)</f>
        <v>#REF!</v>
      </c>
      <c r="W216" s="6" t="e">
        <f>SUM(#REF!,#REF!,#REF!,#REF!,#REF!,#REF!,#REF!,#REF!)</f>
        <v>#REF!</v>
      </c>
      <c r="X216" s="6" t="e">
        <f>SUM(#REF!,#REF!,#REF!,#REF!,#REF!,#REF!,#REF!,#REF!)</f>
        <v>#REF!</v>
      </c>
      <c r="Y216" s="6" t="e">
        <f>SUM(#REF!,#REF!,#REF!,#REF!,#REF!,#REF!,#REF!,#REF!)</f>
        <v>#REF!</v>
      </c>
      <c r="Z216" s="6" t="e">
        <f>SUM(#REF!,#REF!,#REF!,#REF!,#REF!,#REF!,#REF!,#REF!,Z20,#REF!)</f>
        <v>#REF!</v>
      </c>
      <c r="AA216" s="6" t="e">
        <f>SUM(#REF!,#REF!,#REF!,#REF!,#REF!,#REF!,#REF!,#REF!,AA20,#REF!)</f>
        <v>#REF!</v>
      </c>
      <c r="AB216" s="6" t="e">
        <f>SUM(#REF!,#REF!,#REF!,#REF!,#REF!,#REF!,#REF!,#REF!,AB20,#REF!)</f>
        <v>#REF!</v>
      </c>
      <c r="AC216" s="6" t="e">
        <f>SUM(#REF!,#REF!,#REF!,#REF!,#REF!,#REF!,#REF!,#REF!,AC20,#REF!)</f>
        <v>#REF!</v>
      </c>
      <c r="AD216" s="6" t="e">
        <f>SUM(#REF!,#REF!,#REF!,#REF!,#REF!,#REF!,#REF!,#REF!,AD20,#REF!)</f>
        <v>#REF!</v>
      </c>
      <c r="AE216" s="6" t="e">
        <f>SUM(#REF!,#REF!,#REF!,#REF!,#REF!,#REF!,#REF!,#REF!,AE20,#REF!)</f>
        <v>#REF!</v>
      </c>
      <c r="AF216" s="6" t="e">
        <f>SUM(#REF!,#REF!,#REF!,#REF!,#REF!,#REF!,#REF!,#REF!,AF20,#REF!)</f>
        <v>#REF!</v>
      </c>
      <c r="AG216" s="6" t="e">
        <f>SUM(#REF!,#REF!,#REF!,#REF!,#REF!,#REF!,#REF!,#REF!,AG20,#REF!)</f>
        <v>#REF!</v>
      </c>
      <c r="AH216" s="6" t="e">
        <f>SUM(#REF!,#REF!,#REF!,#REF!,#REF!,#REF!,#REF!,#REF!,AH20,#REF!)</f>
        <v>#REF!</v>
      </c>
      <c r="AI216" s="6" t="e">
        <f>SUM(#REF!,#REF!,#REF!,#REF!,#REF!,#REF!,#REF!,#REF!,AI20,#REF!)</f>
        <v>#REF!</v>
      </c>
      <c r="AJ216" s="6" t="e">
        <f>SUM(#REF!,#REF!,#REF!,#REF!,#REF!,#REF!,#REF!,#REF!,AJ20,#REF!)</f>
        <v>#REF!</v>
      </c>
      <c r="AK216" s="6" t="e">
        <f>SUM(#REF!,#REF!,#REF!,#REF!,#REF!,#REF!,#REF!,#REF!,AK20,#REF!)</f>
        <v>#REF!</v>
      </c>
      <c r="AL216" s="6" t="e">
        <f>SUM(#REF!,#REF!,#REF!,AL20,#REF!,#REF!,#REF!,#REF!,#REF!,#REF!)</f>
        <v>#REF!</v>
      </c>
      <c r="AM216" s="6" t="e">
        <f>SUM(#REF!,#REF!,#REF!,AM20,#REF!,#REF!,#REF!,#REF!,#REF!,#REF!)</f>
        <v>#REF!</v>
      </c>
      <c r="AN216" s="6" t="e">
        <f>SUM(#REF!,#REF!,#REF!,AN20,#REF!,#REF!,#REF!,#REF!,#REF!,#REF!)</f>
        <v>#REF!</v>
      </c>
      <c r="AO216" s="6" t="e">
        <f>SUM(#REF!,#REF!,#REF!,AO20,#REF!,#REF!,#REF!,#REF!,#REF!,#REF!)</f>
        <v>#REF!</v>
      </c>
      <c r="AP216" s="6" t="e">
        <f>SUM(#REF!,#REF!,#REF!,AP20,#REF!,#REF!,#REF!,#REF!,#REF!,#REF!)</f>
        <v>#REF!</v>
      </c>
      <c r="AQ216" s="6" t="e">
        <f>SUM(#REF!,#REF!,#REF!,AQ20,#REF!,#REF!,#REF!,#REF!,#REF!,#REF!)</f>
        <v>#REF!</v>
      </c>
      <c r="AR216" s="6" t="e">
        <f>SUM(#REF!,#REF!,#REF!,AR20,#REF!,#REF!,#REF!,#REF!,#REF!,#REF!)</f>
        <v>#REF!</v>
      </c>
      <c r="AS216" s="6" t="e">
        <f>SUM(#REF!,#REF!,#REF!,AS20,#REF!,#REF!,#REF!,#REF!,#REF!,#REF!)</f>
        <v>#REF!</v>
      </c>
      <c r="AT216" s="6" t="e">
        <f>SUM(#REF!,#REF!,#REF!,AT20,#REF!,#REF!,#REF!,#REF!,#REF!,#REF!)</f>
        <v>#REF!</v>
      </c>
      <c r="AU216" s="6" t="e">
        <f>SUM(#REF!,#REF!,#REF!,AU20,#REF!,#REF!,#REF!,#REF!,#REF!,#REF!)</f>
        <v>#REF!</v>
      </c>
      <c r="AV216" s="6" t="e">
        <f>SUM(#REF!,#REF!,#REF!,AV20,#REF!,#REF!,#REF!,#REF!,#REF!,#REF!)</f>
        <v>#REF!</v>
      </c>
      <c r="AW216" s="6" t="e">
        <f>SUM(#REF!,#REF!,#REF!,AW20,#REF!,#REF!,#REF!,#REF!,#REF!,#REF!)</f>
        <v>#REF!</v>
      </c>
      <c r="AX216" s="6" t="e">
        <f>SUM(#REF!,#REF!,#REF!,AX20,#REF!,#REF!,#REF!,#REF!,#REF!,#REF!)</f>
        <v>#REF!</v>
      </c>
      <c r="AY216" s="6" t="e">
        <f>SUM(#REF!,#REF!,#REF!,AY20,#REF!,#REF!,#REF!,#REF!,#REF!,#REF!)</f>
        <v>#REF!</v>
      </c>
      <c r="AZ216" s="6" t="e">
        <f>SUM(#REF!,#REF!,#REF!,AZ20,#REF!,#REF!,#REF!,#REF!,#REF!,#REF!)</f>
        <v>#REF!</v>
      </c>
      <c r="BA216" s="6" t="e">
        <f>SUM(#REF!,#REF!,#REF!,BA20,#REF!,#REF!,#REF!,#REF!,#REF!,#REF!)</f>
        <v>#REF!</v>
      </c>
      <c r="BB216" s="6" t="e">
        <f>SUM(#REF!,#REF!,#REF!,BB20,#REF!,#REF!,#REF!,#REF!,#REF!,#REF!)</f>
        <v>#REF!</v>
      </c>
      <c r="BC216" s="6" t="e">
        <f>SUM(#REF!,#REF!,#REF!,BC20,#REF!,#REF!,#REF!,#REF!,#REF!,#REF!)</f>
        <v>#REF!</v>
      </c>
      <c r="BD216" s="6" t="e">
        <f>SUM(#REF!,#REF!,#REF!,BD20,#REF!,#REF!,#REF!,#REF!,#REF!,#REF!)</f>
        <v>#REF!</v>
      </c>
      <c r="BE216" s="6" t="e">
        <f>SUM(#REF!,#REF!,#REF!,BE20,#REF!,#REF!,#REF!,#REF!,#REF!,#REF!)</f>
        <v>#REF!</v>
      </c>
      <c r="BF216" s="6" t="e">
        <f>SUM(#REF!,#REF!,#REF!,BF20,#REF!,#REF!,#REF!,#REF!,#REF!,#REF!)</f>
        <v>#REF!</v>
      </c>
      <c r="BG216" s="6" t="e">
        <f>SUM(#REF!,#REF!,#REF!,BG20,#REF!,#REF!,#REF!,#REF!,#REF!,#REF!)</f>
        <v>#REF!</v>
      </c>
      <c r="BH216" s="6" t="e">
        <f>SUM(#REF!,#REF!,#REF!,BH20,#REF!,#REF!,#REF!,#REF!,#REF!,#REF!)</f>
        <v>#REF!</v>
      </c>
      <c r="BI216" s="6" t="e">
        <f>SUM(#REF!,#REF!,#REF!,BI20,#REF!,#REF!,#REF!,#REF!,#REF!,#REF!)</f>
        <v>#REF!</v>
      </c>
      <c r="BJ216" s="6" t="e">
        <f>SUM(#REF!,#REF!,#REF!,BJ20,#REF!,#REF!,#REF!,#REF!,#REF!,#REF!)</f>
        <v>#REF!</v>
      </c>
      <c r="BK216" s="6" t="e">
        <f>SUM(#REF!,#REF!,#REF!,BK20,#REF!,#REF!,#REF!,#REF!,#REF!,#REF!)</f>
        <v>#REF!</v>
      </c>
      <c r="BL216" s="6" t="e">
        <f>SUM(#REF!,#REF!,#REF!,BL20,#REF!,#REF!,#REF!,#REF!,#REF!,#REF!)</f>
        <v>#REF!</v>
      </c>
      <c r="BM216" s="6" t="e">
        <f>SUM(#REF!,#REF!,#REF!,BM20,#REF!,#REF!,#REF!,#REF!,#REF!,#REF!)</f>
        <v>#REF!</v>
      </c>
      <c r="BN216" s="6" t="e">
        <f>SUM(#REF!,#REF!,#REF!,BN20,#REF!,#REF!,#REF!,#REF!,#REF!,#REF!)</f>
        <v>#REF!</v>
      </c>
      <c r="BO216" s="6" t="e">
        <f>SUM(#REF!,#REF!,#REF!,BO20,#REF!,#REF!,#REF!,#REF!,#REF!,#REF!)</f>
        <v>#REF!</v>
      </c>
      <c r="BP216" s="6" t="e">
        <f>SUM(#REF!,#REF!,#REF!,BP20,#REF!,#REF!,#REF!,#REF!,#REF!,#REF!)</f>
        <v>#REF!</v>
      </c>
      <c r="BQ216" s="6" t="e">
        <f>SUM(#REF!,#REF!,#REF!,BQ20,#REF!,#REF!,#REF!,#REF!,#REF!,#REF!)</f>
        <v>#REF!</v>
      </c>
      <c r="BR216" s="6" t="e">
        <f>SUM(#REF!,#REF!,#REF!,BR20,#REF!,#REF!,#REF!,#REF!,#REF!,#REF!)</f>
        <v>#REF!</v>
      </c>
      <c r="BS216" s="6" t="e">
        <f>SUM(#REF!,#REF!,#REF!,BS20,#REF!,#REF!,#REF!,#REF!,#REF!,#REF!)</f>
        <v>#REF!</v>
      </c>
      <c r="BT216" s="6" t="e">
        <f>SUM(#REF!,#REF!,#REF!,BT20,#REF!,#REF!,#REF!,#REF!,#REF!,#REF!)</f>
        <v>#REF!</v>
      </c>
      <c r="BU216" s="6" t="e">
        <f>SUM(#REF!,#REF!,#REF!,BU20,#REF!,#REF!,#REF!,#REF!,#REF!,#REF!)</f>
        <v>#REF!</v>
      </c>
      <c r="BV216" s="6">
        <v>9272</v>
      </c>
      <c r="BW216" s="6">
        <v>0</v>
      </c>
      <c r="BX216" s="6">
        <v>-102</v>
      </c>
      <c r="BY216" s="6">
        <v>-102</v>
      </c>
      <c r="BZ216" s="6">
        <v>20771</v>
      </c>
      <c r="CA216" s="6">
        <v>33400</v>
      </c>
      <c r="CB216" s="6">
        <v>51371</v>
      </c>
      <c r="CC216" s="6">
        <v>3812</v>
      </c>
      <c r="CD216" s="6">
        <v>-14</v>
      </c>
      <c r="CE216" s="6">
        <v>20173</v>
      </c>
      <c r="CF216" s="6">
        <v>36267</v>
      </c>
      <c r="CG216" s="6">
        <v>50220</v>
      </c>
      <c r="CH216" s="6">
        <v>139217</v>
      </c>
      <c r="CI216" s="6">
        <v>159968</v>
      </c>
      <c r="CJ216" s="6">
        <v>145888</v>
      </c>
      <c r="CK216" s="6">
        <v>123338</v>
      </c>
      <c r="CL216" s="6">
        <v>280683</v>
      </c>
      <c r="CM216" s="6">
        <v>106726</v>
      </c>
      <c r="CN216" s="6">
        <v>387635</v>
      </c>
      <c r="CO216" s="6">
        <v>101723</v>
      </c>
      <c r="CP216" s="6">
        <v>77607</v>
      </c>
      <c r="CQ216" s="6">
        <v>23039</v>
      </c>
      <c r="CR216" s="6">
        <v>50650</v>
      </c>
      <c r="CS216" s="6">
        <v>74879</v>
      </c>
      <c r="CT216" s="6">
        <v>67106</v>
      </c>
      <c r="CU216" s="6">
        <v>75881</v>
      </c>
      <c r="CV216" s="6">
        <v>86147</v>
      </c>
      <c r="CW216" s="6">
        <v>49307</v>
      </c>
      <c r="CX216" s="6">
        <v>45287</v>
      </c>
      <c r="CY216" s="6">
        <v>46291</v>
      </c>
      <c r="CZ216" s="6">
        <v>59611</v>
      </c>
      <c r="DA216" s="6">
        <f>SUM(DB216:EF216)</f>
        <v>50652</v>
      </c>
      <c r="DB216" s="6">
        <f t="shared" ref="DB216" si="141">DB215-DB217</f>
        <v>4801</v>
      </c>
      <c r="DC216" s="6">
        <f t="shared" ref="DC216" si="142">DC215-DC217</f>
        <v>2231</v>
      </c>
      <c r="DD216" s="6">
        <f t="shared" ref="DD216" si="143">DD215-DD217</f>
        <v>0</v>
      </c>
      <c r="DE216" s="6">
        <f t="shared" ref="DE216" si="144">DE215-DE217</f>
        <v>3912</v>
      </c>
      <c r="DF216" s="6">
        <f t="shared" ref="DF216" si="145">DF215-DF217</f>
        <v>2569</v>
      </c>
      <c r="DG216" s="6">
        <f t="shared" ref="DG216" si="146">DG215-DG217</f>
        <v>1419</v>
      </c>
      <c r="DH216" s="6">
        <f t="shared" ref="DH216" si="147">DH215-DH217</f>
        <v>3097</v>
      </c>
      <c r="DI216" s="6">
        <f t="shared" ref="DI216" si="148">DI215-DI217</f>
        <v>2809</v>
      </c>
      <c r="DJ216" s="6">
        <f t="shared" ref="DJ216" si="149">DJ215-DJ217</f>
        <v>303</v>
      </c>
      <c r="DK216" s="6">
        <f t="shared" ref="DK216" si="150">DK215-DK217</f>
        <v>0</v>
      </c>
      <c r="DL216" s="6">
        <f t="shared" ref="DL216" si="151">DL215-DL217</f>
        <v>1985</v>
      </c>
      <c r="DM216" s="6">
        <f t="shared" ref="DM216" si="152">DM215-DM217</f>
        <v>1088</v>
      </c>
      <c r="DN216" s="6">
        <f t="shared" ref="DN216" si="153">DN215-DN217</f>
        <v>1599</v>
      </c>
      <c r="DO216" s="6">
        <f t="shared" ref="DO216" si="154">DO215-DO217</f>
        <v>4832</v>
      </c>
      <c r="DP216" s="6">
        <f t="shared" ref="DP216" si="155">DP215-DP217</f>
        <v>1755</v>
      </c>
      <c r="DQ216" s="6">
        <f t="shared" ref="DQ216" si="156">DQ215-DQ217</f>
        <v>1707</v>
      </c>
      <c r="DR216" s="6">
        <f t="shared" ref="DR216" si="157">DR215-DR217</f>
        <v>0</v>
      </c>
      <c r="DS216" s="6">
        <f t="shared" ref="DS216" si="158">DS215-DS217</f>
        <v>2255</v>
      </c>
      <c r="DT216" s="6">
        <f t="shared" ref="DT216" si="159">DT215-DT217</f>
        <v>1379</v>
      </c>
      <c r="DU216" s="6">
        <f t="shared" ref="DU216" si="160">DU215-DU217</f>
        <v>2777</v>
      </c>
      <c r="DV216" s="6">
        <f t="shared" ref="DV216" si="161">DV215-DV217</f>
        <v>2946</v>
      </c>
      <c r="DW216" s="6">
        <f t="shared" ref="DW216" si="162">DW215-DW217</f>
        <v>2288</v>
      </c>
      <c r="DX216" s="6">
        <f t="shared" ref="DX216" si="163">DX215-DX217</f>
        <v>4900</v>
      </c>
      <c r="DY216" s="6">
        <f t="shared" ref="DY216" si="164">DY215-DY217</f>
        <v>0</v>
      </c>
      <c r="DZ216" s="6">
        <f t="shared" ref="DZ216" si="165">DZ215-DZ217</f>
        <v>0</v>
      </c>
      <c r="EA216" s="6">
        <f t="shared" ref="EA216" si="166">EA215-EA217</f>
        <v>0</v>
      </c>
      <c r="EB216" s="6">
        <f t="shared" ref="EB216" si="167">EB215-EB217</f>
        <v>0</v>
      </c>
      <c r="EC216" s="6">
        <f t="shared" ref="EC216" si="168">EC215-EC217</f>
        <v>0</v>
      </c>
      <c r="ED216" s="6">
        <f t="shared" ref="ED216" si="169">ED215-ED217</f>
        <v>0</v>
      </c>
      <c r="EE216" s="6">
        <f t="shared" ref="EE216" si="170">EE215-EE217</f>
        <v>0</v>
      </c>
      <c r="EF216" s="6">
        <f t="shared" ref="EF216" si="171">EF215-EF217</f>
        <v>0</v>
      </c>
    </row>
    <row r="217" spans="1:148" ht="17.25" customHeight="1">
      <c r="A217" s="5" t="s">
        <v>3</v>
      </c>
      <c r="B217" s="6" t="e">
        <f t="shared" ref="B217:G217" si="172">SUM(B220:B223)</f>
        <v>#REF!</v>
      </c>
      <c r="C217" s="6" t="e">
        <f t="shared" si="172"/>
        <v>#REF!</v>
      </c>
      <c r="D217" s="6" t="e">
        <f t="shared" si="172"/>
        <v>#REF!</v>
      </c>
      <c r="E217" s="6" t="e">
        <f t="shared" si="172"/>
        <v>#REF!</v>
      </c>
      <c r="F217" s="6" t="e">
        <f t="shared" si="172"/>
        <v>#REF!</v>
      </c>
      <c r="G217" s="6" t="e">
        <f t="shared" si="172"/>
        <v>#REF!</v>
      </c>
      <c r="H217" s="6" t="e">
        <f>SUM(#REF!,#REF!,#REF!,#REF!,#REF!,#REF!,#REF!,H77)</f>
        <v>#REF!</v>
      </c>
      <c r="I217" s="6" t="e">
        <f>SUM(#REF!,#REF!,#REF!,#REF!,#REF!,#REF!,#REF!,I77)</f>
        <v>#REF!</v>
      </c>
      <c r="J217" s="6" t="e">
        <f>SUM(#REF!,#REF!,#REF!,#REF!,#REF!,#REF!,#REF!,J77)</f>
        <v>#REF!</v>
      </c>
      <c r="K217" s="6" t="e">
        <f>SUM(#REF!,#REF!,#REF!,#REF!,#REF!,#REF!,#REF!,K77)</f>
        <v>#REF!</v>
      </c>
      <c r="L217" s="6" t="e">
        <f>SUM(#REF!,#REF!,#REF!,#REF!,#REF!,#REF!,#REF!,L77)</f>
        <v>#REF!</v>
      </c>
      <c r="M217" s="6" t="e">
        <f>SUM(#REF!,#REF!,#REF!,#REF!,#REF!,#REF!,#REF!,M77)</f>
        <v>#REF!</v>
      </c>
      <c r="N217" s="6" t="e">
        <f>SUM(N220:N223)</f>
        <v>#REF!</v>
      </c>
      <c r="O217" s="6" t="e">
        <f t="shared" ref="O217:AI217" si="173">SUM(O220:O223)</f>
        <v>#REF!</v>
      </c>
      <c r="P217" s="6" t="e">
        <f t="shared" si="173"/>
        <v>#REF!</v>
      </c>
      <c r="Q217" s="6" t="e">
        <f t="shared" si="173"/>
        <v>#REF!</v>
      </c>
      <c r="R217" s="6" t="e">
        <f t="shared" si="173"/>
        <v>#REF!</v>
      </c>
      <c r="S217" s="6" t="e">
        <f t="shared" si="173"/>
        <v>#REF!</v>
      </c>
      <c r="T217" s="6" t="e">
        <f t="shared" si="173"/>
        <v>#REF!</v>
      </c>
      <c r="U217" s="6" t="e">
        <f t="shared" si="173"/>
        <v>#REF!</v>
      </c>
      <c r="V217" s="6" t="e">
        <f t="shared" si="173"/>
        <v>#REF!</v>
      </c>
      <c r="W217" s="6" t="e">
        <f t="shared" si="173"/>
        <v>#REF!</v>
      </c>
      <c r="X217" s="6" t="e">
        <f t="shared" si="173"/>
        <v>#REF!</v>
      </c>
      <c r="Y217" s="6" t="e">
        <f t="shared" si="173"/>
        <v>#REF!</v>
      </c>
      <c r="Z217" s="6" t="e">
        <f>SUM(Z220:Z223)</f>
        <v>#REF!</v>
      </c>
      <c r="AA217" s="6" t="e">
        <f t="shared" si="173"/>
        <v>#REF!</v>
      </c>
      <c r="AB217" s="6" t="e">
        <f t="shared" si="173"/>
        <v>#REF!</v>
      </c>
      <c r="AC217" s="6" t="e">
        <f t="shared" si="173"/>
        <v>#REF!</v>
      </c>
      <c r="AD217" s="6" t="e">
        <f t="shared" si="173"/>
        <v>#REF!</v>
      </c>
      <c r="AE217" s="6" t="e">
        <f t="shared" si="173"/>
        <v>#REF!</v>
      </c>
      <c r="AF217" s="6" t="e">
        <f t="shared" si="173"/>
        <v>#REF!</v>
      </c>
      <c r="AG217" s="6" t="e">
        <f t="shared" si="173"/>
        <v>#REF!</v>
      </c>
      <c r="AH217" s="6" t="e">
        <f t="shared" si="173"/>
        <v>#REF!</v>
      </c>
      <c r="AI217" s="6" t="e">
        <f t="shared" si="173"/>
        <v>#REF!</v>
      </c>
      <c r="AJ217" s="6">
        <v>6420</v>
      </c>
      <c r="AK217" s="6">
        <v>5173</v>
      </c>
      <c r="AL217" s="6" t="e">
        <f>SUM(#REF!,#REF!,#REF!,AL21,#REF!,#REF!,#REF!,#REF!,#REF!,#REF!)</f>
        <v>#REF!</v>
      </c>
      <c r="AM217" s="6" t="e">
        <f>SUM(#REF!,#REF!,#REF!,AM21,#REF!,#REF!,#REF!,#REF!,#REF!,#REF!)</f>
        <v>#REF!</v>
      </c>
      <c r="AN217" s="6" t="e">
        <f>SUM(#REF!,#REF!,#REF!,AN21,#REF!,#REF!,#REF!,#REF!,#REF!,#REF!)</f>
        <v>#REF!</v>
      </c>
      <c r="AO217" s="6" t="e">
        <f>SUM(#REF!,#REF!,#REF!,AO21,#REF!,#REF!,#REF!,#REF!,#REF!,#REF!)</f>
        <v>#REF!</v>
      </c>
      <c r="AP217" s="6" t="e">
        <f>SUM(#REF!,#REF!,#REF!,AP21,#REF!,#REF!,#REF!,#REF!,#REF!,#REF!)</f>
        <v>#REF!</v>
      </c>
      <c r="AQ217" s="6" t="e">
        <f>SUM(#REF!,#REF!,#REF!,AQ21,#REF!,#REF!,#REF!,#REF!,#REF!,#REF!)</f>
        <v>#REF!</v>
      </c>
      <c r="AR217" s="6" t="e">
        <f>SUM(#REF!,#REF!,#REF!,AR21,#REF!,#REF!,#REF!,#REF!,#REF!,#REF!)</f>
        <v>#REF!</v>
      </c>
      <c r="AS217" s="6" t="e">
        <f>SUM(#REF!,#REF!,#REF!,AS21,#REF!,#REF!,#REF!,#REF!,#REF!,#REF!)</f>
        <v>#REF!</v>
      </c>
      <c r="AT217" s="6" t="e">
        <f>SUM(#REF!,#REF!,#REF!,AT21,#REF!,#REF!,#REF!,#REF!,#REF!,#REF!)</f>
        <v>#REF!</v>
      </c>
      <c r="AU217" s="6" t="e">
        <f>SUM(#REF!,#REF!,#REF!,AU21,#REF!,#REF!,#REF!,#REF!,#REF!,#REF!)</f>
        <v>#REF!</v>
      </c>
      <c r="AV217" s="6" t="e">
        <f>SUM(#REF!,#REF!,#REF!,AV21,#REF!,#REF!,#REF!,#REF!,#REF!,#REF!)</f>
        <v>#REF!</v>
      </c>
      <c r="AW217" s="6" t="e">
        <f>SUM(#REF!,#REF!,#REF!,AW21,#REF!,#REF!,#REF!,#REF!,#REF!,#REF!)</f>
        <v>#REF!</v>
      </c>
      <c r="AX217" s="6" t="e">
        <f>SUM(#REF!,#REF!,#REF!,AX21,#REF!,#REF!,#REF!,#REF!,#REF!,#REF!)</f>
        <v>#REF!</v>
      </c>
      <c r="AY217" s="6" t="e">
        <f>SUM(#REF!,#REF!,#REF!,AY21,#REF!,#REF!,#REF!,#REF!,#REF!,#REF!)</f>
        <v>#REF!</v>
      </c>
      <c r="AZ217" s="6" t="e">
        <f>SUM(#REF!,#REF!,#REF!,AZ21,#REF!,#REF!,#REF!,#REF!,#REF!,#REF!)</f>
        <v>#REF!</v>
      </c>
      <c r="BA217" s="6" t="e">
        <f>SUM(#REF!,#REF!,#REF!,BA21,#REF!,#REF!,#REF!,#REF!,#REF!,#REF!)</f>
        <v>#REF!</v>
      </c>
      <c r="BB217" s="6" t="e">
        <f>SUM(#REF!,#REF!,#REF!,BB21,#REF!,#REF!,#REF!,#REF!,#REF!,#REF!)</f>
        <v>#REF!</v>
      </c>
      <c r="BC217" s="6" t="e">
        <f>SUM(#REF!,#REF!,#REF!,BC21,#REF!,#REF!,#REF!,#REF!,#REF!,#REF!)</f>
        <v>#REF!</v>
      </c>
      <c r="BD217" s="6" t="e">
        <f>SUM(#REF!,#REF!,#REF!,BD21,#REF!,#REF!,#REF!,#REF!,#REF!,#REF!)</f>
        <v>#REF!</v>
      </c>
      <c r="BE217" s="6" t="e">
        <f>SUM(#REF!,#REF!,#REF!,BE21,#REF!,#REF!,#REF!,#REF!,#REF!,#REF!)</f>
        <v>#REF!</v>
      </c>
      <c r="BF217" s="6" t="e">
        <f>SUM(#REF!,#REF!,#REF!,BF21,#REF!,#REF!,#REF!,#REF!,#REF!,#REF!)</f>
        <v>#REF!</v>
      </c>
      <c r="BG217" s="6" t="e">
        <f>SUM(#REF!,#REF!,#REF!,BG21,#REF!,#REF!,#REF!,#REF!,#REF!,#REF!)</f>
        <v>#REF!</v>
      </c>
      <c r="BH217" s="6" t="e">
        <f>SUM(#REF!,#REF!,#REF!,BH21,#REF!,#REF!,#REF!,#REF!,#REF!,#REF!)</f>
        <v>#REF!</v>
      </c>
      <c r="BI217" s="6" t="e">
        <f>SUM(#REF!,#REF!,#REF!,BI21,#REF!,#REF!,#REF!,#REF!,#REF!,#REF!)</f>
        <v>#REF!</v>
      </c>
      <c r="BJ217" s="6" t="e">
        <f>SUM(#REF!,#REF!,#REF!,BJ21,#REF!,#REF!,#REF!,#REF!,#REF!,#REF!)</f>
        <v>#REF!</v>
      </c>
      <c r="BK217" s="6" t="e">
        <f>SUM(#REF!,#REF!,#REF!,BK21,#REF!,#REF!,#REF!,#REF!,#REF!,#REF!)</f>
        <v>#REF!</v>
      </c>
      <c r="BL217" s="6" t="e">
        <f>SUM(#REF!,#REF!,#REF!,BL21,#REF!,#REF!,#REF!,#REF!,#REF!,#REF!)</f>
        <v>#REF!</v>
      </c>
      <c r="BM217" s="6" t="e">
        <f>SUM(#REF!,#REF!,#REF!,BM21,#REF!,#REF!,#REF!,#REF!,#REF!,#REF!)</f>
        <v>#REF!</v>
      </c>
      <c r="BN217" s="6" t="e">
        <f>SUM(#REF!,#REF!,#REF!,BN21,#REF!,#REF!,#REF!,#REF!,#REF!,#REF!)</f>
        <v>#REF!</v>
      </c>
      <c r="BO217" s="6" t="e">
        <f>SUM(#REF!,#REF!,#REF!,BO21,#REF!,#REF!,#REF!,#REF!,#REF!,#REF!)</f>
        <v>#REF!</v>
      </c>
      <c r="BP217" s="6" t="e">
        <f>SUM(#REF!,#REF!,#REF!,BP21,#REF!,#REF!,#REF!,#REF!,#REF!,#REF!)</f>
        <v>#REF!</v>
      </c>
      <c r="BQ217" s="6" t="e">
        <f>SUM(#REF!,#REF!,#REF!,BQ21,#REF!,#REF!,#REF!,#REF!,#REF!,#REF!)</f>
        <v>#REF!</v>
      </c>
      <c r="BR217" s="6" t="e">
        <f>SUM(#REF!,#REF!,#REF!,BR21,#REF!,#REF!,#REF!,#REF!,#REF!,#REF!)</f>
        <v>#REF!</v>
      </c>
      <c r="BS217" s="6" t="e">
        <f>SUM(#REF!,#REF!,#REF!,BS21,#REF!,#REF!,#REF!,#REF!,#REF!,#REF!)</f>
        <v>#REF!</v>
      </c>
      <c r="BT217" s="6" t="e">
        <f>SUM(#REF!,#REF!,#REF!,BT21,#REF!,#REF!,#REF!,#REF!,#REF!,#REF!)</f>
        <v>#REF!</v>
      </c>
      <c r="BU217" s="6" t="e">
        <f>SUM(#REF!,#REF!,#REF!,BU21,#REF!,#REF!,#REF!,#REF!,#REF!,#REF!)</f>
        <v>#REF!</v>
      </c>
      <c r="BV217" s="6">
        <v>90</v>
      </c>
      <c r="BW217" s="6">
        <v>0</v>
      </c>
      <c r="BX217" s="6">
        <v>0</v>
      </c>
      <c r="BY217" s="6">
        <v>0</v>
      </c>
      <c r="BZ217" s="6">
        <v>125</v>
      </c>
      <c r="CA217" s="6">
        <v>279</v>
      </c>
      <c r="CB217" s="6">
        <v>329</v>
      </c>
      <c r="CC217" s="6">
        <v>4</v>
      </c>
      <c r="CD217" s="6">
        <v>0</v>
      </c>
      <c r="CE217" s="6">
        <v>79</v>
      </c>
      <c r="CF217" s="6">
        <v>168</v>
      </c>
      <c r="CG217" s="6">
        <v>158</v>
      </c>
      <c r="CH217" s="6">
        <v>50</v>
      </c>
      <c r="CI217" s="6">
        <v>73</v>
      </c>
      <c r="CJ217" s="6">
        <v>95</v>
      </c>
      <c r="CK217" s="6">
        <v>40</v>
      </c>
      <c r="CL217" s="6">
        <v>244</v>
      </c>
      <c r="CM217" s="6">
        <v>119</v>
      </c>
      <c r="CN217" s="6">
        <v>344</v>
      </c>
      <c r="CO217" s="6">
        <v>372</v>
      </c>
      <c r="CP217" s="6">
        <v>454</v>
      </c>
      <c r="CQ217" s="6">
        <v>59</v>
      </c>
      <c r="CR217" s="6">
        <v>183</v>
      </c>
      <c r="CS217" s="6">
        <v>309</v>
      </c>
      <c r="CT217" s="6">
        <v>211</v>
      </c>
      <c r="CU217" s="6">
        <v>512</v>
      </c>
      <c r="CV217" s="6">
        <v>1039</v>
      </c>
      <c r="CW217" s="6">
        <v>299</v>
      </c>
      <c r="CX217" s="6">
        <v>415</v>
      </c>
      <c r="CY217" s="6">
        <v>177</v>
      </c>
      <c r="CZ217" s="6">
        <v>619</v>
      </c>
      <c r="DA217" s="6">
        <f>SUM(DA220:DA223)</f>
        <v>662</v>
      </c>
      <c r="DB217" s="6">
        <f t="shared" ref="DB217:EF217" si="174">SUM(DB220:DB223)</f>
        <v>84</v>
      </c>
      <c r="DC217" s="6">
        <f t="shared" si="174"/>
        <v>10</v>
      </c>
      <c r="DD217" s="6">
        <f t="shared" si="174"/>
        <v>0</v>
      </c>
      <c r="DE217" s="6">
        <f t="shared" si="174"/>
        <v>62</v>
      </c>
      <c r="DF217" s="6">
        <f t="shared" si="174"/>
        <v>22</v>
      </c>
      <c r="DG217" s="6">
        <f t="shared" si="174"/>
        <v>22</v>
      </c>
      <c r="DH217" s="6">
        <f t="shared" si="174"/>
        <v>35</v>
      </c>
      <c r="DI217" s="6">
        <f t="shared" si="174"/>
        <v>75</v>
      </c>
      <c r="DJ217" s="6">
        <f t="shared" si="174"/>
        <v>5</v>
      </c>
      <c r="DK217" s="6">
        <f t="shared" si="174"/>
        <v>0</v>
      </c>
      <c r="DL217" s="6">
        <f t="shared" si="174"/>
        <v>11</v>
      </c>
      <c r="DM217" s="6">
        <f t="shared" si="174"/>
        <v>13</v>
      </c>
      <c r="DN217" s="6">
        <f t="shared" si="174"/>
        <v>15</v>
      </c>
      <c r="DO217" s="6">
        <f t="shared" si="174"/>
        <v>119</v>
      </c>
      <c r="DP217" s="6">
        <f t="shared" si="174"/>
        <v>20</v>
      </c>
      <c r="DQ217" s="6">
        <f t="shared" si="174"/>
        <v>7</v>
      </c>
      <c r="DR217" s="6">
        <f t="shared" si="174"/>
        <v>0</v>
      </c>
      <c r="DS217" s="6">
        <f t="shared" si="174"/>
        <v>22</v>
      </c>
      <c r="DT217" s="6">
        <f t="shared" si="174"/>
        <v>39</v>
      </c>
      <c r="DU217" s="6">
        <f t="shared" si="174"/>
        <v>28</v>
      </c>
      <c r="DV217" s="6">
        <f t="shared" si="174"/>
        <v>22</v>
      </c>
      <c r="DW217" s="6">
        <f t="shared" si="174"/>
        <v>16</v>
      </c>
      <c r="DX217" s="6">
        <f t="shared" si="174"/>
        <v>35</v>
      </c>
      <c r="DY217" s="6">
        <f t="shared" si="174"/>
        <v>0</v>
      </c>
      <c r="DZ217" s="6">
        <f t="shared" si="174"/>
        <v>0</v>
      </c>
      <c r="EA217" s="6">
        <f t="shared" si="174"/>
        <v>0</v>
      </c>
      <c r="EB217" s="6">
        <f t="shared" si="174"/>
        <v>0</v>
      </c>
      <c r="EC217" s="6">
        <f t="shared" si="174"/>
        <v>0</v>
      </c>
      <c r="ED217" s="6">
        <f t="shared" si="174"/>
        <v>0</v>
      </c>
      <c r="EE217" s="6">
        <f t="shared" si="174"/>
        <v>0</v>
      </c>
      <c r="EF217" s="6">
        <f t="shared" si="174"/>
        <v>0</v>
      </c>
    </row>
    <row r="218" spans="1:148" ht="17.25" customHeight="1">
      <c r="A218" s="5" t="s">
        <v>10</v>
      </c>
      <c r="B218" s="9" t="e">
        <f>B217/B215</f>
        <v>#REF!</v>
      </c>
      <c r="C218" s="9" t="e">
        <f t="shared" ref="C218:N218" si="175">C217/C215</f>
        <v>#REF!</v>
      </c>
      <c r="D218" s="9" t="e">
        <f t="shared" si="175"/>
        <v>#REF!</v>
      </c>
      <c r="E218" s="9" t="e">
        <f t="shared" si="175"/>
        <v>#REF!</v>
      </c>
      <c r="F218" s="9" t="e">
        <f t="shared" si="175"/>
        <v>#REF!</v>
      </c>
      <c r="G218" s="9" t="e">
        <f t="shared" si="175"/>
        <v>#REF!</v>
      </c>
      <c r="H218" s="9" t="e">
        <f t="shared" si="175"/>
        <v>#REF!</v>
      </c>
      <c r="I218" s="9" t="e">
        <f t="shared" si="175"/>
        <v>#REF!</v>
      </c>
      <c r="J218" s="9" t="e">
        <f t="shared" si="175"/>
        <v>#REF!</v>
      </c>
      <c r="K218" s="9" t="e">
        <f t="shared" si="175"/>
        <v>#REF!</v>
      </c>
      <c r="L218" s="9" t="e">
        <f t="shared" si="175"/>
        <v>#REF!</v>
      </c>
      <c r="M218" s="9" t="e">
        <f t="shared" si="175"/>
        <v>#REF!</v>
      </c>
      <c r="N218" s="9" t="e">
        <f t="shared" si="175"/>
        <v>#REF!</v>
      </c>
      <c r="O218" s="9" t="e">
        <f t="shared" ref="O218:AI218" si="176">O217/O215</f>
        <v>#REF!</v>
      </c>
      <c r="P218" s="9" t="e">
        <f t="shared" si="176"/>
        <v>#REF!</v>
      </c>
      <c r="Q218" s="9" t="e">
        <f t="shared" si="176"/>
        <v>#REF!</v>
      </c>
      <c r="R218" s="9" t="e">
        <f t="shared" si="176"/>
        <v>#REF!</v>
      </c>
      <c r="S218" s="9" t="e">
        <f t="shared" si="176"/>
        <v>#REF!</v>
      </c>
      <c r="T218" s="9" t="e">
        <f t="shared" si="176"/>
        <v>#REF!</v>
      </c>
      <c r="U218" s="9" t="e">
        <f t="shared" si="176"/>
        <v>#REF!</v>
      </c>
      <c r="V218" s="9" t="e">
        <f t="shared" si="176"/>
        <v>#REF!</v>
      </c>
      <c r="W218" s="9" t="e">
        <f t="shared" si="176"/>
        <v>#REF!</v>
      </c>
      <c r="X218" s="9" t="e">
        <f t="shared" si="176"/>
        <v>#REF!</v>
      </c>
      <c r="Y218" s="9" t="e">
        <f t="shared" si="176"/>
        <v>#REF!</v>
      </c>
      <c r="Z218" s="9" t="e">
        <f t="shared" si="176"/>
        <v>#REF!</v>
      </c>
      <c r="AA218" s="9" t="e">
        <f t="shared" si="176"/>
        <v>#REF!</v>
      </c>
      <c r="AB218" s="9" t="e">
        <f t="shared" si="176"/>
        <v>#REF!</v>
      </c>
      <c r="AC218" s="9" t="e">
        <f t="shared" si="176"/>
        <v>#REF!</v>
      </c>
      <c r="AD218" s="9" t="e">
        <f t="shared" si="176"/>
        <v>#REF!</v>
      </c>
      <c r="AE218" s="9" t="e">
        <f t="shared" si="176"/>
        <v>#REF!</v>
      </c>
      <c r="AF218" s="9" t="e">
        <f t="shared" si="176"/>
        <v>#REF!</v>
      </c>
      <c r="AG218" s="9" t="e">
        <f t="shared" si="176"/>
        <v>#REF!</v>
      </c>
      <c r="AH218" s="9" t="e">
        <f t="shared" si="176"/>
        <v>#REF!</v>
      </c>
      <c r="AI218" s="9" t="e">
        <f t="shared" si="176"/>
        <v>#REF!</v>
      </c>
      <c r="AJ218" s="9">
        <v>1.5573263471964487E-2</v>
      </c>
      <c r="AK218" s="9">
        <v>1.0711009791680902E-2</v>
      </c>
      <c r="AL218" s="9">
        <v>1.1648999489824841E-2</v>
      </c>
      <c r="AM218" s="9">
        <v>9.563778090047232E-3</v>
      </c>
      <c r="AN218" s="9">
        <v>6.6009260485206441E-3</v>
      </c>
      <c r="AO218" s="9" t="e">
        <f t="shared" ref="AO218:AV218" si="177">AO217/AO215</f>
        <v>#REF!</v>
      </c>
      <c r="AP218" s="9" t="e">
        <f t="shared" si="177"/>
        <v>#REF!</v>
      </c>
      <c r="AQ218" s="9" t="e">
        <f t="shared" si="177"/>
        <v>#REF!</v>
      </c>
      <c r="AR218" s="9" t="e">
        <f t="shared" si="177"/>
        <v>#REF!</v>
      </c>
      <c r="AS218" s="9" t="e">
        <f t="shared" si="177"/>
        <v>#REF!</v>
      </c>
      <c r="AT218" s="9" t="e">
        <f t="shared" si="177"/>
        <v>#REF!</v>
      </c>
      <c r="AU218" s="9" t="e">
        <f t="shared" si="177"/>
        <v>#REF!</v>
      </c>
      <c r="AV218" s="9" t="e">
        <f t="shared" si="177"/>
        <v>#REF!</v>
      </c>
      <c r="AW218" s="9" t="e">
        <f t="shared" ref="AW218:DB218" si="178">AW217/AW215</f>
        <v>#REF!</v>
      </c>
      <c r="AX218" s="9" t="e">
        <f t="shared" si="178"/>
        <v>#REF!</v>
      </c>
      <c r="AY218" s="9" t="e">
        <f t="shared" si="178"/>
        <v>#REF!</v>
      </c>
      <c r="AZ218" s="9" t="e">
        <f t="shared" si="178"/>
        <v>#REF!</v>
      </c>
      <c r="BA218" s="183" t="e">
        <f t="shared" si="178"/>
        <v>#REF!</v>
      </c>
      <c r="BB218" s="9" t="e">
        <f t="shared" si="178"/>
        <v>#REF!</v>
      </c>
      <c r="BC218" s="9" t="e">
        <f t="shared" si="178"/>
        <v>#REF!</v>
      </c>
      <c r="BD218" s="9" t="e">
        <f t="shared" si="178"/>
        <v>#REF!</v>
      </c>
      <c r="BE218" s="9" t="e">
        <f t="shared" si="178"/>
        <v>#REF!</v>
      </c>
      <c r="BF218" s="9" t="e">
        <f t="shared" si="178"/>
        <v>#REF!</v>
      </c>
      <c r="BG218" s="9" t="e">
        <f t="shared" si="178"/>
        <v>#REF!</v>
      </c>
      <c r="BH218" s="9" t="e">
        <f t="shared" si="178"/>
        <v>#REF!</v>
      </c>
      <c r="BI218" s="9" t="e">
        <f t="shared" si="178"/>
        <v>#REF!</v>
      </c>
      <c r="BJ218" s="9" t="e">
        <f t="shared" si="178"/>
        <v>#REF!</v>
      </c>
      <c r="BK218" s="9" t="e">
        <f t="shared" ref="BK218" si="179">BK217/BK215</f>
        <v>#REF!</v>
      </c>
      <c r="BL218" s="9" t="e">
        <f t="shared" ref="BL218:BO218" si="180">BL217/BL215</f>
        <v>#REF!</v>
      </c>
      <c r="BM218" s="9" t="e">
        <f t="shared" si="180"/>
        <v>#REF!</v>
      </c>
      <c r="BN218" s="9" t="e">
        <f t="shared" si="180"/>
        <v>#REF!</v>
      </c>
      <c r="BO218" s="9" t="e">
        <f t="shared" si="180"/>
        <v>#REF!</v>
      </c>
      <c r="BP218" s="9" t="e">
        <f t="shared" ref="BP218" si="181">BP217/BP215</f>
        <v>#REF!</v>
      </c>
      <c r="BQ218" s="9" t="e">
        <f t="shared" ref="BQ218:BR218" si="182">BQ217/BQ215</f>
        <v>#REF!</v>
      </c>
      <c r="BR218" s="9" t="e">
        <f t="shared" si="182"/>
        <v>#REF!</v>
      </c>
      <c r="BS218" s="9" t="e">
        <f t="shared" ref="BS218" si="183">BS217/BS215</f>
        <v>#REF!</v>
      </c>
      <c r="BT218" s="9" t="e">
        <f t="shared" ref="BT218:BU218" si="184">BT217/BT215</f>
        <v>#REF!</v>
      </c>
      <c r="BU218" s="9" t="e">
        <f t="shared" si="184"/>
        <v>#REF!</v>
      </c>
      <c r="BV218" s="9">
        <v>9.6133304849391164E-3</v>
      </c>
      <c r="BW218" s="9" t="e">
        <v>#DIV/0!</v>
      </c>
      <c r="BX218" s="9">
        <v>0</v>
      </c>
      <c r="BY218" s="9">
        <v>0</v>
      </c>
      <c r="BZ218" s="9">
        <v>5.982006125574273E-3</v>
      </c>
      <c r="CA218" s="9">
        <v>8.2840939457822383E-3</v>
      </c>
      <c r="CB218" s="9">
        <v>6.3636363636363638E-3</v>
      </c>
      <c r="CC218" s="9">
        <v>1.0482180293501049E-3</v>
      </c>
      <c r="CD218" s="9">
        <v>0</v>
      </c>
      <c r="CE218" s="9">
        <v>3.9008492988346832E-3</v>
      </c>
      <c r="CF218" s="9">
        <v>4.6109510086455334E-3</v>
      </c>
      <c r="CG218" s="9">
        <v>3.1362896502441541E-3</v>
      </c>
      <c r="CH218" s="9">
        <v>3.5902259688224775E-4</v>
      </c>
      <c r="CI218" s="9">
        <v>4.561331158890534E-4</v>
      </c>
      <c r="CJ218" s="9">
        <v>6.5076070501359743E-4</v>
      </c>
      <c r="CK218" s="9">
        <v>3.242069088492276E-4</v>
      </c>
      <c r="CL218" s="9">
        <v>8.6855304046958817E-4</v>
      </c>
      <c r="CM218" s="9">
        <v>1.1137629276054097E-3</v>
      </c>
      <c r="CN218" s="9">
        <v>8.8664592671252825E-4</v>
      </c>
      <c r="CO218" s="9">
        <v>3.6436652137714874E-3</v>
      </c>
      <c r="CP218" s="9">
        <v>5.8159644380676653E-3</v>
      </c>
      <c r="CQ218" s="9">
        <v>2.5543337085461946E-3</v>
      </c>
      <c r="CR218" s="9">
        <v>3.6000236067121752E-3</v>
      </c>
      <c r="CS218" s="9">
        <v>4.1096983561206574E-3</v>
      </c>
      <c r="CT218" s="9">
        <v>3.1344236968373516E-3</v>
      </c>
      <c r="CU218" s="9">
        <v>6.7021847551477229E-3</v>
      </c>
      <c r="CV218" s="9">
        <v>1.1917050902667859E-2</v>
      </c>
      <c r="CW218" s="9">
        <v>6.0274966737894611E-3</v>
      </c>
      <c r="CX218" s="9">
        <v>9.0805654019517745E-3</v>
      </c>
      <c r="CY218" s="9">
        <v>3.8090729103899459E-3</v>
      </c>
      <c r="CZ218" s="9">
        <v>1.0277270463224308E-2</v>
      </c>
      <c r="DA218" s="9">
        <f t="shared" si="178"/>
        <v>1.2900962700237752E-2</v>
      </c>
      <c r="DB218" s="9">
        <f t="shared" si="178"/>
        <v>1.7195496417604914E-2</v>
      </c>
      <c r="DC218" s="9">
        <f t="shared" ref="DC218:EF218" si="185">DC217/DC215</f>
        <v>4.4622936189201252E-3</v>
      </c>
      <c r="DD218" s="9" t="e">
        <f>DD217/DD215</f>
        <v>#DIV/0!</v>
      </c>
      <c r="DE218" s="9">
        <f t="shared" si="185"/>
        <v>1.560140915953699E-2</v>
      </c>
      <c r="DF218" s="9">
        <f t="shared" si="185"/>
        <v>8.490930142802007E-3</v>
      </c>
      <c r="DG218" s="9">
        <f t="shared" si="185"/>
        <v>1.5267175572519083E-2</v>
      </c>
      <c r="DH218" s="9">
        <f t="shared" si="185"/>
        <v>1.1174968071519796E-2</v>
      </c>
      <c r="DI218" s="9">
        <f t="shared" si="185"/>
        <v>2.6005547850208043E-2</v>
      </c>
      <c r="DJ218" s="9">
        <f t="shared" si="185"/>
        <v>1.6233766233766232E-2</v>
      </c>
      <c r="DK218" s="9" t="e">
        <f t="shared" si="185"/>
        <v>#DIV/0!</v>
      </c>
      <c r="DL218" s="9">
        <f t="shared" si="185"/>
        <v>5.5110220440881767E-3</v>
      </c>
      <c r="DM218" s="9">
        <f t="shared" si="185"/>
        <v>1.1807447774750226E-2</v>
      </c>
      <c r="DN218" s="9">
        <f t="shared" si="185"/>
        <v>9.2936802973977699E-3</v>
      </c>
      <c r="DO218" s="9">
        <f t="shared" si="185"/>
        <v>2.4035548374065845E-2</v>
      </c>
      <c r="DP218" s="9">
        <f t="shared" si="185"/>
        <v>1.1267605633802818E-2</v>
      </c>
      <c r="DQ218" s="9">
        <f t="shared" si="185"/>
        <v>4.0840140023337222E-3</v>
      </c>
      <c r="DR218" s="9" t="e">
        <f t="shared" si="185"/>
        <v>#DIV/0!</v>
      </c>
      <c r="DS218" s="9">
        <f t="shared" si="185"/>
        <v>9.6618357487922701E-3</v>
      </c>
      <c r="DT218" s="9">
        <f t="shared" si="185"/>
        <v>2.7503526093088856E-2</v>
      </c>
      <c r="DU218" s="9">
        <f t="shared" si="185"/>
        <v>9.9821746880570418E-3</v>
      </c>
      <c r="DV218" s="9">
        <f t="shared" si="185"/>
        <v>7.4123989218328841E-3</v>
      </c>
      <c r="DW218" s="9">
        <f t="shared" si="185"/>
        <v>6.9444444444444441E-3</v>
      </c>
      <c r="DX218" s="9">
        <f t="shared" si="185"/>
        <v>7.0921985815602835E-3</v>
      </c>
      <c r="DY218" s="9" t="e">
        <f t="shared" si="185"/>
        <v>#DIV/0!</v>
      </c>
      <c r="DZ218" s="9" t="e">
        <f t="shared" si="185"/>
        <v>#DIV/0!</v>
      </c>
      <c r="EA218" s="9" t="e">
        <f t="shared" si="185"/>
        <v>#DIV/0!</v>
      </c>
      <c r="EB218" s="9" t="e">
        <f t="shared" si="185"/>
        <v>#DIV/0!</v>
      </c>
      <c r="EC218" s="9" t="e">
        <f t="shared" si="185"/>
        <v>#DIV/0!</v>
      </c>
      <c r="ED218" s="9" t="e">
        <f t="shared" si="185"/>
        <v>#DIV/0!</v>
      </c>
      <c r="EE218" s="9" t="e">
        <f t="shared" si="185"/>
        <v>#DIV/0!</v>
      </c>
      <c r="EF218" s="9" t="e">
        <f t="shared" si="185"/>
        <v>#DIV/0!</v>
      </c>
    </row>
    <row r="219" spans="1:148" ht="17.25" customHeight="1">
      <c r="A219" s="11" t="s">
        <v>5</v>
      </c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</row>
    <row r="220" spans="1:148" ht="17.25" customHeight="1">
      <c r="A220" s="12" t="s">
        <v>6</v>
      </c>
      <c r="B220" s="6" t="e">
        <f>SUM(#REF!,#REF!,#REF!,#REF!,#REF!,#REF!)</f>
        <v>#REF!</v>
      </c>
      <c r="C220" s="6" t="e">
        <f>SUM(#REF!,#REF!,#REF!,#REF!,#REF!,#REF!)</f>
        <v>#REF!</v>
      </c>
      <c r="D220" s="6" t="e">
        <f>SUM(#REF!,#REF!,#REF!,#REF!,#REF!,#REF!)</f>
        <v>#REF!</v>
      </c>
      <c r="E220" s="6" t="e">
        <f>SUM(#REF!,#REF!,#REF!,#REF!,#REF!,#REF!)</f>
        <v>#REF!</v>
      </c>
      <c r="F220" s="6" t="e">
        <f>SUM(#REF!,#REF!,#REF!,#REF!,#REF!,#REF!)</f>
        <v>#REF!</v>
      </c>
      <c r="G220" s="6" t="e">
        <f>SUM(#REF!,#REF!,#REF!,#REF!,#REF!,#REF!)</f>
        <v>#REF!</v>
      </c>
      <c r="H220" s="6" t="e">
        <f>SUM(#REF!,#REF!,#REF!,#REF!,#REF!,#REF!,#REF!,H80)</f>
        <v>#REF!</v>
      </c>
      <c r="I220" s="6" t="e">
        <f>SUM(#REF!,#REF!,#REF!,#REF!,#REF!,#REF!,#REF!,I80)</f>
        <v>#REF!</v>
      </c>
      <c r="J220" s="6" t="e">
        <f>SUM(#REF!,#REF!,#REF!,#REF!,#REF!,#REF!,#REF!,J80)</f>
        <v>#REF!</v>
      </c>
      <c r="K220" s="6" t="e">
        <f>SUM(#REF!,#REF!,#REF!,#REF!,#REF!,#REF!,#REF!,K80)</f>
        <v>#REF!</v>
      </c>
      <c r="L220" s="6" t="e">
        <f>SUM(#REF!,#REF!,#REF!,#REF!,#REF!,#REF!,#REF!,L80)</f>
        <v>#REF!</v>
      </c>
      <c r="M220" s="6" t="e">
        <f>SUM(#REF!,#REF!,#REF!,#REF!,#REF!,#REF!,#REF!,M80)</f>
        <v>#REF!</v>
      </c>
      <c r="N220" s="6" t="e">
        <f>SUM(#REF!,#REF!,#REF!,#REF!,#REF!,#REF!,#REF!,#REF!)</f>
        <v>#REF!</v>
      </c>
      <c r="O220" s="6" t="e">
        <f>SUM(#REF!,#REF!,#REF!,#REF!,#REF!,#REF!,#REF!,#REF!)</f>
        <v>#REF!</v>
      </c>
      <c r="P220" s="6" t="e">
        <f>SUM(#REF!,#REF!,#REF!,#REF!,#REF!,#REF!,#REF!,#REF!)</f>
        <v>#REF!</v>
      </c>
      <c r="Q220" s="6" t="e">
        <f>SUM(#REF!,#REF!,#REF!,#REF!,#REF!,#REF!,#REF!,#REF!)</f>
        <v>#REF!</v>
      </c>
      <c r="R220" s="6" t="e">
        <f>SUM(#REF!,#REF!,#REF!,#REF!,#REF!,#REF!,#REF!,#REF!)</f>
        <v>#REF!</v>
      </c>
      <c r="S220" s="6" t="e">
        <f>SUM(#REF!,#REF!,#REF!,#REF!,#REF!,#REF!,#REF!,#REF!)</f>
        <v>#REF!</v>
      </c>
      <c r="T220" s="6" t="e">
        <f>SUM(#REF!,#REF!,#REF!,#REF!,#REF!,#REF!,#REF!,#REF!)</f>
        <v>#REF!</v>
      </c>
      <c r="U220" s="6" t="e">
        <f>SUM(#REF!,#REF!,#REF!,#REF!,#REF!,#REF!,#REF!,#REF!)</f>
        <v>#REF!</v>
      </c>
      <c r="V220" s="6" t="e">
        <f>SUM(#REF!,#REF!,#REF!,#REF!,#REF!,#REF!,#REF!,#REF!)</f>
        <v>#REF!</v>
      </c>
      <c r="W220" s="6" t="e">
        <f>SUM(#REF!,#REF!,#REF!,#REF!,#REF!,#REF!,#REF!,#REF!)</f>
        <v>#REF!</v>
      </c>
      <c r="X220" s="6" t="e">
        <f>SUM(#REF!,#REF!,#REF!,#REF!,#REF!,#REF!,#REF!,#REF!)</f>
        <v>#REF!</v>
      </c>
      <c r="Y220" s="6" t="e">
        <f>SUM(#REF!,#REF!,#REF!,#REF!,#REF!,#REF!,#REF!,#REF!)</f>
        <v>#REF!</v>
      </c>
      <c r="Z220" s="6" t="e">
        <f>SUM(#REF!,#REF!,#REF!,#REF!,#REF!,#REF!,#REF!,#REF!,Z24,#REF!)</f>
        <v>#REF!</v>
      </c>
      <c r="AA220" s="6" t="e">
        <f>SUM(#REF!,#REF!,#REF!,#REF!,#REF!,#REF!,#REF!,#REF!,AA24,#REF!)</f>
        <v>#REF!</v>
      </c>
      <c r="AB220" s="6" t="e">
        <f>SUM(#REF!,#REF!,#REF!,#REF!,#REF!,#REF!,#REF!,#REF!,AB24,#REF!)</f>
        <v>#REF!</v>
      </c>
      <c r="AC220" s="6" t="e">
        <f>SUM(#REF!,#REF!,#REF!,#REF!,#REF!,#REF!,#REF!,#REF!,AC24,#REF!)</f>
        <v>#REF!</v>
      </c>
      <c r="AD220" s="6" t="e">
        <f>SUM(#REF!,#REF!,#REF!,#REF!,#REF!,#REF!,#REF!,#REF!,AD24,#REF!)</f>
        <v>#REF!</v>
      </c>
      <c r="AE220" s="6" t="e">
        <f>SUM(#REF!,#REF!,#REF!,#REF!,#REF!,#REF!,#REF!,#REF!,AE24,#REF!)</f>
        <v>#REF!</v>
      </c>
      <c r="AF220" s="6" t="e">
        <f>SUM(#REF!,#REF!,#REF!,#REF!,#REF!,#REF!,#REF!,#REF!,AF24,#REF!)</f>
        <v>#REF!</v>
      </c>
      <c r="AG220" s="6" t="e">
        <f>SUM(#REF!,#REF!,#REF!,#REF!,#REF!,#REF!,#REF!,#REF!,AG24,#REF!)</f>
        <v>#REF!</v>
      </c>
      <c r="AH220" s="6" t="e">
        <f>SUM(#REF!,#REF!,#REF!,#REF!,#REF!,#REF!,#REF!,#REF!,AH24,#REF!)</f>
        <v>#REF!</v>
      </c>
      <c r="AI220" s="6" t="e">
        <f>SUM(#REF!,#REF!,#REF!,#REF!,#REF!,#REF!,#REF!,#REF!,AI24,#REF!)</f>
        <v>#REF!</v>
      </c>
      <c r="AJ220" s="6" t="e">
        <f>SUM(#REF!,#REF!,#REF!,#REF!,#REF!,#REF!,#REF!,#REF!,AJ24,#REF!)</f>
        <v>#REF!</v>
      </c>
      <c r="AK220" s="6" t="e">
        <f>SUM(#REF!,#REF!,#REF!,#REF!,#REF!,#REF!,#REF!,#REF!,AK24,#REF!)</f>
        <v>#REF!</v>
      </c>
      <c r="AL220" s="6" t="e">
        <f>SUM(#REF!,#REF!,#REF!,AL24,#REF!,#REF!,#REF!,#REF!,#REF!,#REF!)</f>
        <v>#REF!</v>
      </c>
      <c r="AM220" s="6" t="e">
        <f>SUM(#REF!,#REF!,#REF!,AM24,#REF!,#REF!,#REF!,#REF!,#REF!,#REF!)</f>
        <v>#REF!</v>
      </c>
      <c r="AN220" s="6" t="e">
        <f>SUM(#REF!,#REF!,#REF!,AN24,#REF!,#REF!,#REF!,#REF!,#REF!,#REF!)</f>
        <v>#REF!</v>
      </c>
      <c r="AO220" s="6" t="e">
        <f>SUM(#REF!,#REF!,#REF!,AO24,#REF!,#REF!,#REF!,#REF!,#REF!,#REF!)</f>
        <v>#REF!</v>
      </c>
      <c r="AP220" s="6" t="e">
        <f>SUM(#REF!,#REF!,#REF!,AP24,#REF!,#REF!,#REF!,#REF!,#REF!,#REF!)</f>
        <v>#REF!</v>
      </c>
      <c r="AQ220" s="6" t="e">
        <f>SUM(#REF!,#REF!,#REF!,AQ24,#REF!,#REF!,#REF!,#REF!,#REF!,#REF!)</f>
        <v>#REF!</v>
      </c>
      <c r="AR220" s="6" t="e">
        <f>SUM(#REF!,#REF!,#REF!,AR24,#REF!,#REF!,#REF!,#REF!,#REF!,#REF!)</f>
        <v>#REF!</v>
      </c>
      <c r="AS220" s="6" t="e">
        <f>SUM(#REF!,#REF!,#REF!,AS24,#REF!,#REF!,#REF!,#REF!,#REF!,#REF!)</f>
        <v>#REF!</v>
      </c>
      <c r="AT220" s="6" t="e">
        <f>SUM(#REF!,#REF!,#REF!,AT24,#REF!,#REF!,#REF!,#REF!,#REF!,#REF!)</f>
        <v>#REF!</v>
      </c>
      <c r="AU220" s="6" t="e">
        <f>SUM(#REF!,#REF!,#REF!,AU24,#REF!,#REF!,#REF!,#REF!,#REF!,#REF!)</f>
        <v>#REF!</v>
      </c>
      <c r="AV220" s="6" t="e">
        <f>SUM(#REF!,#REF!,#REF!,AV24,#REF!,#REF!,#REF!,#REF!,#REF!,#REF!)</f>
        <v>#REF!</v>
      </c>
      <c r="AW220" s="6" t="e">
        <f>SUM(#REF!,#REF!,#REF!,AW24,#REF!,#REF!,#REF!,#REF!,#REF!,#REF!)</f>
        <v>#REF!</v>
      </c>
      <c r="AX220" s="6" t="e">
        <f>SUM(#REF!,#REF!,#REF!,AX24,#REF!,#REF!,#REF!,#REF!,#REF!,#REF!)</f>
        <v>#REF!</v>
      </c>
      <c r="AY220" s="6" t="e">
        <f>SUM(#REF!,#REF!,#REF!,AY24,#REF!,#REF!,#REF!,#REF!,#REF!,#REF!)</f>
        <v>#REF!</v>
      </c>
      <c r="AZ220" s="6" t="e">
        <f>SUM(#REF!,#REF!,#REF!,AZ24,#REF!,#REF!,#REF!,#REF!,#REF!,#REF!)</f>
        <v>#REF!</v>
      </c>
      <c r="BA220" s="6" t="e">
        <f>SUM(#REF!,#REF!,#REF!,BA24,#REF!,#REF!,#REF!,#REF!,#REF!,#REF!)</f>
        <v>#REF!</v>
      </c>
      <c r="BB220" s="6" t="e">
        <f>SUM(#REF!,#REF!,#REF!,BB24,#REF!,#REF!,#REF!,#REF!,#REF!,#REF!)</f>
        <v>#REF!</v>
      </c>
      <c r="BC220" s="6" t="e">
        <f>SUM(#REF!,#REF!,#REF!,BC24,#REF!,#REF!,#REF!,#REF!,#REF!,#REF!)</f>
        <v>#REF!</v>
      </c>
      <c r="BD220" s="6" t="e">
        <f>SUM(#REF!,#REF!,#REF!,BD24,#REF!,#REF!,#REF!,#REF!,#REF!,#REF!)</f>
        <v>#REF!</v>
      </c>
      <c r="BE220" s="6" t="e">
        <f>SUM(#REF!,#REF!,#REF!,BE24,#REF!,#REF!,#REF!,#REF!,#REF!,#REF!)</f>
        <v>#REF!</v>
      </c>
      <c r="BF220" s="6" t="e">
        <f>SUM(#REF!,#REF!,#REF!,BF24,#REF!,#REF!,#REF!,#REF!,#REF!,#REF!)</f>
        <v>#REF!</v>
      </c>
      <c r="BG220" s="6" t="e">
        <f>SUM(#REF!,#REF!,#REF!,BG24,#REF!,#REF!,#REF!,#REF!,#REF!,#REF!)</f>
        <v>#REF!</v>
      </c>
      <c r="BH220" s="6" t="e">
        <f>SUM(#REF!,#REF!,#REF!,BH24,#REF!,#REF!,#REF!,#REF!,#REF!,#REF!)</f>
        <v>#REF!</v>
      </c>
      <c r="BI220" s="6" t="e">
        <f>SUM(#REF!,#REF!,#REF!,BI24,#REF!,#REF!,#REF!,#REF!,#REF!,#REF!)</f>
        <v>#REF!</v>
      </c>
      <c r="BJ220" s="6" t="e">
        <f>SUM(#REF!,#REF!,#REF!,BJ24,#REF!,#REF!,#REF!,#REF!,#REF!,#REF!)</f>
        <v>#REF!</v>
      </c>
      <c r="BK220" s="6" t="e">
        <f>SUM(#REF!,#REF!,#REF!,BK24,#REF!,#REF!,#REF!,#REF!,#REF!,#REF!)</f>
        <v>#REF!</v>
      </c>
      <c r="BL220" s="6" t="e">
        <f>SUM(#REF!,#REF!,#REF!,BL24,#REF!,#REF!,#REF!,#REF!,#REF!,#REF!)</f>
        <v>#REF!</v>
      </c>
      <c r="BM220" s="6" t="e">
        <f>SUM(#REF!,#REF!,#REF!,BM24,#REF!,#REF!,#REF!,#REF!,#REF!,#REF!)</f>
        <v>#REF!</v>
      </c>
      <c r="BN220" s="6" t="e">
        <f>SUM(#REF!,#REF!,#REF!,BN24,#REF!,#REF!,#REF!,#REF!,#REF!,#REF!)</f>
        <v>#REF!</v>
      </c>
      <c r="BO220" s="6" t="e">
        <f>SUM(#REF!,#REF!,#REF!,BO24,#REF!,#REF!,#REF!,#REF!,#REF!,#REF!)</f>
        <v>#REF!</v>
      </c>
      <c r="BP220" s="6" t="e">
        <f>SUM(#REF!,#REF!,#REF!,BP24,#REF!,#REF!,#REF!,#REF!,#REF!,#REF!)</f>
        <v>#REF!</v>
      </c>
      <c r="BQ220" s="6" t="e">
        <f>SUM(#REF!,#REF!,#REF!,BQ24,#REF!,#REF!,#REF!,#REF!,#REF!,#REF!)</f>
        <v>#REF!</v>
      </c>
      <c r="BR220" s="6" t="e">
        <f>SUM(#REF!,#REF!,#REF!,BR24,#REF!,#REF!,#REF!,#REF!,#REF!,#REF!)</f>
        <v>#REF!</v>
      </c>
      <c r="BS220" s="6" t="e">
        <f>SUM(#REF!,#REF!,#REF!,BS24,#REF!,#REF!,#REF!,#REF!,#REF!,#REF!)</f>
        <v>#REF!</v>
      </c>
      <c r="BT220" s="6" t="e">
        <f>SUM(#REF!,#REF!,#REF!,BT24,#REF!,#REF!,#REF!,#REF!,#REF!,#REF!)</f>
        <v>#REF!</v>
      </c>
      <c r="BU220" s="6" t="e">
        <f>SUM(#REF!,#REF!,#REF!,BU24,#REF!,#REF!,#REF!,#REF!,#REF!,#REF!)</f>
        <v>#REF!</v>
      </c>
      <c r="BV220" s="6">
        <v>88</v>
      </c>
      <c r="BW220" s="6">
        <v>0</v>
      </c>
      <c r="BX220" s="6">
        <v>0</v>
      </c>
      <c r="BY220" s="6">
        <v>0</v>
      </c>
      <c r="BZ220" s="6">
        <v>124</v>
      </c>
      <c r="CA220" s="6">
        <v>279</v>
      </c>
      <c r="CB220" s="6">
        <v>313</v>
      </c>
      <c r="CC220" s="6">
        <v>4</v>
      </c>
      <c r="CD220" s="6">
        <v>0</v>
      </c>
      <c r="CE220" s="6">
        <v>79</v>
      </c>
      <c r="CF220" s="6">
        <v>166</v>
      </c>
      <c r="CG220" s="6">
        <v>158</v>
      </c>
      <c r="CH220" s="6">
        <v>50</v>
      </c>
      <c r="CI220" s="6">
        <v>61</v>
      </c>
      <c r="CJ220" s="6">
        <v>92</v>
      </c>
      <c r="CK220" s="6">
        <v>38</v>
      </c>
      <c r="CL220" s="6">
        <v>227</v>
      </c>
      <c r="CM220" s="6">
        <v>89</v>
      </c>
      <c r="CN220" s="6">
        <v>314</v>
      </c>
      <c r="CO220" s="6">
        <v>314</v>
      </c>
      <c r="CP220" s="6">
        <v>387</v>
      </c>
      <c r="CQ220" s="6">
        <v>52</v>
      </c>
      <c r="CR220" s="6">
        <v>170</v>
      </c>
      <c r="CS220" s="6">
        <v>275</v>
      </c>
      <c r="CT220" s="6">
        <v>208</v>
      </c>
      <c r="CU220" s="6">
        <v>441</v>
      </c>
      <c r="CV220" s="6">
        <v>978</v>
      </c>
      <c r="CW220" s="6">
        <v>290</v>
      </c>
      <c r="CX220" s="6">
        <v>399</v>
      </c>
      <c r="CY220" s="6">
        <v>160</v>
      </c>
      <c r="CZ220" s="6">
        <v>609</v>
      </c>
      <c r="DA220" s="6">
        <f>SUM(DB220:EF220)</f>
        <v>650</v>
      </c>
      <c r="DB220" s="6">
        <f>SUM(DB24)</f>
        <v>83</v>
      </c>
      <c r="DC220" s="6">
        <f t="shared" ref="DC220:EF223" si="186">SUM(DC24)</f>
        <v>10</v>
      </c>
      <c r="DD220" s="6">
        <f t="shared" si="186"/>
        <v>0</v>
      </c>
      <c r="DE220" s="6">
        <f t="shared" si="186"/>
        <v>62</v>
      </c>
      <c r="DF220" s="6">
        <f t="shared" si="186"/>
        <v>22</v>
      </c>
      <c r="DG220" s="6">
        <f t="shared" si="186"/>
        <v>22</v>
      </c>
      <c r="DH220" s="6">
        <f t="shared" si="186"/>
        <v>34</v>
      </c>
      <c r="DI220" s="6">
        <f t="shared" si="186"/>
        <v>67</v>
      </c>
      <c r="DJ220" s="6">
        <f t="shared" si="186"/>
        <v>5</v>
      </c>
      <c r="DK220" s="6">
        <f t="shared" si="186"/>
        <v>0</v>
      </c>
      <c r="DL220" s="6">
        <f t="shared" si="186"/>
        <v>11</v>
      </c>
      <c r="DM220" s="6">
        <f t="shared" si="186"/>
        <v>13</v>
      </c>
      <c r="DN220" s="6">
        <f t="shared" si="186"/>
        <v>15</v>
      </c>
      <c r="DO220" s="6">
        <f t="shared" si="186"/>
        <v>119</v>
      </c>
      <c r="DP220" s="6">
        <f t="shared" si="186"/>
        <v>20</v>
      </c>
      <c r="DQ220" s="6">
        <f t="shared" si="186"/>
        <v>5</v>
      </c>
      <c r="DR220" s="6">
        <f t="shared" si="186"/>
        <v>0</v>
      </c>
      <c r="DS220" s="6">
        <f t="shared" si="186"/>
        <v>22</v>
      </c>
      <c r="DT220" s="6">
        <f t="shared" si="186"/>
        <v>39</v>
      </c>
      <c r="DU220" s="6">
        <f t="shared" si="186"/>
        <v>28</v>
      </c>
      <c r="DV220" s="6">
        <f t="shared" si="186"/>
        <v>22</v>
      </c>
      <c r="DW220" s="6">
        <f t="shared" si="186"/>
        <v>16</v>
      </c>
      <c r="DX220" s="6">
        <f t="shared" si="186"/>
        <v>35</v>
      </c>
      <c r="DY220" s="6">
        <f t="shared" si="186"/>
        <v>0</v>
      </c>
      <c r="DZ220" s="6">
        <f t="shared" si="186"/>
        <v>0</v>
      </c>
      <c r="EA220" s="6">
        <f t="shared" si="186"/>
        <v>0</v>
      </c>
      <c r="EB220" s="6">
        <f t="shared" si="186"/>
        <v>0</v>
      </c>
      <c r="EC220" s="6">
        <f t="shared" si="186"/>
        <v>0</v>
      </c>
      <c r="ED220" s="6">
        <f t="shared" si="186"/>
        <v>0</v>
      </c>
      <c r="EE220" s="6">
        <f t="shared" si="186"/>
        <v>0</v>
      </c>
      <c r="EF220" s="6">
        <f t="shared" si="186"/>
        <v>0</v>
      </c>
    </row>
    <row r="221" spans="1:148" ht="17.25" customHeight="1">
      <c r="A221" s="12" t="s">
        <v>7</v>
      </c>
      <c r="B221" s="6" t="e">
        <f>SUM(#REF!,#REF!,#REF!,#REF!,#REF!,#REF!)</f>
        <v>#REF!</v>
      </c>
      <c r="C221" s="6" t="e">
        <f>SUM(#REF!,#REF!,#REF!,#REF!,#REF!,#REF!)</f>
        <v>#REF!</v>
      </c>
      <c r="D221" s="6" t="e">
        <f>SUM(#REF!,#REF!,#REF!,#REF!,#REF!,#REF!)</f>
        <v>#REF!</v>
      </c>
      <c r="E221" s="6" t="e">
        <f>SUM(#REF!,#REF!,#REF!,#REF!,#REF!,#REF!)</f>
        <v>#REF!</v>
      </c>
      <c r="F221" s="6" t="e">
        <f>SUM(#REF!,#REF!,#REF!,#REF!,#REF!,#REF!)</f>
        <v>#REF!</v>
      </c>
      <c r="G221" s="6" t="e">
        <f>SUM(#REF!,#REF!,#REF!,#REF!,#REF!,#REF!)</f>
        <v>#REF!</v>
      </c>
      <c r="H221" s="6" t="e">
        <f>SUM(#REF!,#REF!,#REF!,#REF!,#REF!,#REF!,#REF!,H81)</f>
        <v>#REF!</v>
      </c>
      <c r="I221" s="6" t="e">
        <f>SUM(#REF!,#REF!,#REF!,#REF!,#REF!,#REF!,#REF!,I81)</f>
        <v>#REF!</v>
      </c>
      <c r="J221" s="6" t="e">
        <f>SUM(#REF!,#REF!,#REF!,#REF!,#REF!,#REF!,#REF!,J81)</f>
        <v>#REF!</v>
      </c>
      <c r="K221" s="6" t="e">
        <f>SUM(#REF!,#REF!,#REF!,#REF!,#REF!,#REF!,#REF!,K81)</f>
        <v>#REF!</v>
      </c>
      <c r="L221" s="6" t="e">
        <f>SUM(#REF!,#REF!,#REF!,#REF!,#REF!,#REF!,#REF!,L81)</f>
        <v>#REF!</v>
      </c>
      <c r="M221" s="6" t="e">
        <f>SUM(#REF!,#REF!,#REF!,#REF!,#REF!,#REF!,#REF!,M81)</f>
        <v>#REF!</v>
      </c>
      <c r="N221" s="6" t="e">
        <f>SUM(#REF!,#REF!,#REF!,#REF!,#REF!,#REF!,#REF!,#REF!)</f>
        <v>#REF!</v>
      </c>
      <c r="O221" s="6" t="e">
        <f>SUM(#REF!,#REF!,#REF!,#REF!,#REF!,#REF!,#REF!,#REF!)</f>
        <v>#REF!</v>
      </c>
      <c r="P221" s="6" t="e">
        <f>SUM(#REF!,#REF!,#REF!,#REF!,#REF!,#REF!,#REF!,#REF!)</f>
        <v>#REF!</v>
      </c>
      <c r="Q221" s="6" t="e">
        <f>SUM(#REF!,#REF!,#REF!,#REF!,#REF!,#REF!,#REF!,#REF!)</f>
        <v>#REF!</v>
      </c>
      <c r="R221" s="6" t="e">
        <f>SUM(#REF!,#REF!,#REF!,#REF!,#REF!,#REF!,#REF!,#REF!)</f>
        <v>#REF!</v>
      </c>
      <c r="S221" s="6" t="e">
        <f>SUM(#REF!,#REF!,#REF!,#REF!,#REF!,#REF!,#REF!,#REF!)</f>
        <v>#REF!</v>
      </c>
      <c r="T221" s="6" t="e">
        <f>SUM(#REF!,#REF!,#REF!,#REF!,#REF!,#REF!,#REF!,#REF!)</f>
        <v>#REF!</v>
      </c>
      <c r="U221" s="6" t="e">
        <f>SUM(#REF!,#REF!,#REF!,#REF!,#REF!,#REF!,#REF!,#REF!)</f>
        <v>#REF!</v>
      </c>
      <c r="V221" s="6" t="e">
        <f>SUM(#REF!,#REF!,#REF!,#REF!,#REF!,#REF!,#REF!,#REF!)</f>
        <v>#REF!</v>
      </c>
      <c r="W221" s="6" t="e">
        <f>SUM(#REF!,#REF!,#REF!,#REF!,#REF!,#REF!,#REF!,#REF!)</f>
        <v>#REF!</v>
      </c>
      <c r="X221" s="6" t="e">
        <f>SUM(#REF!,#REF!,#REF!,#REF!,#REF!,#REF!,#REF!,#REF!)</f>
        <v>#REF!</v>
      </c>
      <c r="Y221" s="6" t="e">
        <f>SUM(#REF!,#REF!,#REF!,#REF!,#REF!,#REF!,#REF!,#REF!)</f>
        <v>#REF!</v>
      </c>
      <c r="Z221" s="6" t="e">
        <f>SUM(#REF!,#REF!,#REF!,#REF!,#REF!,#REF!,#REF!,#REF!,Z25,#REF!)</f>
        <v>#REF!</v>
      </c>
      <c r="AA221" s="6" t="e">
        <f>SUM(#REF!,#REF!,#REF!,#REF!,#REF!,#REF!,#REF!,#REF!,AA25,#REF!)</f>
        <v>#REF!</v>
      </c>
      <c r="AB221" s="6" t="e">
        <f>SUM(#REF!,#REF!,#REF!,#REF!,#REF!,#REF!,#REF!,#REF!,AB25,#REF!)</f>
        <v>#REF!</v>
      </c>
      <c r="AC221" s="6" t="e">
        <f>SUM(#REF!,#REF!,#REF!,#REF!,#REF!,#REF!,#REF!,#REF!,AC25,#REF!)</f>
        <v>#REF!</v>
      </c>
      <c r="AD221" s="6" t="e">
        <f>SUM(#REF!,#REF!,#REF!,#REF!,#REF!,#REF!,#REF!,#REF!,AD25,#REF!)</f>
        <v>#REF!</v>
      </c>
      <c r="AE221" s="6" t="e">
        <f>SUM(#REF!,#REF!,#REF!,#REF!,#REF!,#REF!,#REF!,#REF!,AE25,#REF!)</f>
        <v>#REF!</v>
      </c>
      <c r="AF221" s="6" t="e">
        <f>SUM(#REF!,#REF!,#REF!,#REF!,#REF!,#REF!,#REF!,#REF!,AF25,#REF!)</f>
        <v>#REF!</v>
      </c>
      <c r="AG221" s="6" t="e">
        <f>SUM(#REF!,#REF!,#REF!,#REF!,#REF!,#REF!,#REF!,#REF!,AG25,#REF!)</f>
        <v>#REF!</v>
      </c>
      <c r="AH221" s="6" t="e">
        <f>SUM(#REF!,#REF!,#REF!,#REF!,#REF!,#REF!,#REF!,#REF!,AH25,#REF!)</f>
        <v>#REF!</v>
      </c>
      <c r="AI221" s="6" t="e">
        <f>SUM(#REF!,#REF!,#REF!,#REF!,#REF!,#REF!,#REF!,#REF!,AI25,#REF!)</f>
        <v>#REF!</v>
      </c>
      <c r="AJ221" s="6" t="e">
        <f>SUM(#REF!,#REF!,#REF!,#REF!,#REF!,#REF!,#REF!,#REF!,AJ25,#REF!)</f>
        <v>#REF!</v>
      </c>
      <c r="AK221" s="6" t="e">
        <f>SUM(#REF!,#REF!,#REF!,#REF!,#REF!,#REF!,#REF!,#REF!,AK25,#REF!)</f>
        <v>#REF!</v>
      </c>
      <c r="AL221" s="6" t="e">
        <f>SUM(#REF!,#REF!,#REF!,AL25,#REF!,#REF!,#REF!,#REF!,#REF!,#REF!)</f>
        <v>#REF!</v>
      </c>
      <c r="AM221" s="6" t="e">
        <f>SUM(#REF!,#REF!,#REF!,AM25,#REF!,#REF!,#REF!,#REF!,#REF!,#REF!)</f>
        <v>#REF!</v>
      </c>
      <c r="AN221" s="6" t="e">
        <f>SUM(#REF!,#REF!,#REF!,AN25,#REF!,#REF!,#REF!,#REF!,#REF!,#REF!)</f>
        <v>#REF!</v>
      </c>
      <c r="AO221" s="6" t="e">
        <f>SUM(#REF!,#REF!,#REF!,AO25,#REF!,#REF!,#REF!,#REF!,#REF!,#REF!)</f>
        <v>#REF!</v>
      </c>
      <c r="AP221" s="6" t="e">
        <f>SUM(#REF!,#REF!,#REF!,AP25,#REF!,#REF!,#REF!,#REF!,#REF!,#REF!)</f>
        <v>#REF!</v>
      </c>
      <c r="AQ221" s="6" t="e">
        <f>SUM(#REF!,#REF!,#REF!,AQ25,#REF!,#REF!,#REF!,#REF!,#REF!,#REF!)</f>
        <v>#REF!</v>
      </c>
      <c r="AR221" s="6" t="e">
        <f>SUM(#REF!,#REF!,#REF!,AR25,#REF!,#REF!,#REF!,#REF!,#REF!,#REF!)</f>
        <v>#REF!</v>
      </c>
      <c r="AS221" s="6" t="e">
        <f>SUM(#REF!,#REF!,#REF!,AS25,#REF!,#REF!,#REF!,#REF!,#REF!,#REF!)</f>
        <v>#REF!</v>
      </c>
      <c r="AT221" s="6" t="e">
        <f>SUM(#REF!,#REF!,#REF!,AT25,#REF!,#REF!,#REF!,#REF!,#REF!,#REF!)</f>
        <v>#REF!</v>
      </c>
      <c r="AU221" s="6" t="e">
        <f>SUM(#REF!,#REF!,#REF!,AU25,#REF!,#REF!,#REF!,#REF!,#REF!,#REF!)</f>
        <v>#REF!</v>
      </c>
      <c r="AV221" s="6" t="e">
        <f>SUM(#REF!,#REF!,#REF!,AV25,#REF!,#REF!,#REF!,#REF!,#REF!,#REF!)</f>
        <v>#REF!</v>
      </c>
      <c r="AW221" s="6" t="e">
        <f>SUM(#REF!,#REF!,#REF!,AW25,#REF!,#REF!,#REF!,#REF!,#REF!,#REF!)</f>
        <v>#REF!</v>
      </c>
      <c r="AX221" s="6" t="e">
        <f>SUM(#REF!,#REF!,#REF!,AX25,#REF!,#REF!,#REF!,#REF!,#REF!,#REF!)</f>
        <v>#REF!</v>
      </c>
      <c r="AY221" s="6" t="e">
        <f>SUM(#REF!,#REF!,#REF!,AY25,#REF!,#REF!,#REF!,#REF!,#REF!,#REF!)</f>
        <v>#REF!</v>
      </c>
      <c r="AZ221" s="6" t="e">
        <f>SUM(#REF!,#REF!,#REF!,AZ25,#REF!,#REF!,#REF!,#REF!,#REF!,#REF!)</f>
        <v>#REF!</v>
      </c>
      <c r="BA221" s="6" t="e">
        <f>SUM(#REF!,#REF!,#REF!,BA25,#REF!,#REF!,#REF!,#REF!,#REF!,#REF!)</f>
        <v>#REF!</v>
      </c>
      <c r="BB221" s="6" t="e">
        <f>SUM(#REF!,#REF!,#REF!,BB25,#REF!,#REF!,#REF!,#REF!,#REF!,#REF!)</f>
        <v>#REF!</v>
      </c>
      <c r="BC221" s="6" t="e">
        <f>SUM(#REF!,#REF!,#REF!,BC25,#REF!,#REF!,#REF!,#REF!,#REF!,#REF!)</f>
        <v>#REF!</v>
      </c>
      <c r="BD221" s="6" t="e">
        <f>SUM(#REF!,#REF!,#REF!,BD25,#REF!,#REF!,#REF!,#REF!,#REF!,#REF!)</f>
        <v>#REF!</v>
      </c>
      <c r="BE221" s="6" t="e">
        <f>SUM(#REF!,#REF!,#REF!,BE25,#REF!,#REF!,#REF!,#REF!,#REF!,#REF!)</f>
        <v>#REF!</v>
      </c>
      <c r="BF221" s="6" t="e">
        <f>SUM(#REF!,#REF!,#REF!,BF25,#REF!,#REF!,#REF!,#REF!,#REF!,#REF!)</f>
        <v>#REF!</v>
      </c>
      <c r="BG221" s="6" t="e">
        <f>SUM(#REF!,#REF!,#REF!,BG25,#REF!,#REF!,#REF!,#REF!,#REF!,#REF!)</f>
        <v>#REF!</v>
      </c>
      <c r="BH221" s="6" t="e">
        <f>SUM(#REF!,#REF!,#REF!,BH25,#REF!,#REF!,#REF!,#REF!,#REF!,#REF!)</f>
        <v>#REF!</v>
      </c>
      <c r="BI221" s="6" t="e">
        <f>SUM(#REF!,#REF!,#REF!,BI25,#REF!,#REF!,#REF!,#REF!,#REF!,#REF!)</f>
        <v>#REF!</v>
      </c>
      <c r="BJ221" s="6" t="e">
        <f>SUM(#REF!,#REF!,#REF!,BJ25,#REF!,#REF!,#REF!,#REF!,#REF!,#REF!)</f>
        <v>#REF!</v>
      </c>
      <c r="BK221" s="6" t="e">
        <f>SUM(#REF!,#REF!,#REF!,BK25,#REF!,#REF!,#REF!,#REF!,#REF!,#REF!)</f>
        <v>#REF!</v>
      </c>
      <c r="BL221" s="6" t="e">
        <f>SUM(#REF!,#REF!,#REF!,BL25,#REF!,#REF!,#REF!,#REF!,#REF!,#REF!)</f>
        <v>#REF!</v>
      </c>
      <c r="BM221" s="6" t="e">
        <f>SUM(#REF!,#REF!,#REF!,BM25,#REF!,#REF!,#REF!,#REF!,#REF!,#REF!)</f>
        <v>#REF!</v>
      </c>
      <c r="BN221" s="6" t="e">
        <f>SUM(#REF!,#REF!,#REF!,BN25,#REF!,#REF!,#REF!,#REF!,#REF!,#REF!)</f>
        <v>#REF!</v>
      </c>
      <c r="BO221" s="6" t="e">
        <f>SUM(#REF!,#REF!,#REF!,BO25,#REF!,#REF!,#REF!,#REF!,#REF!,#REF!)</f>
        <v>#REF!</v>
      </c>
      <c r="BP221" s="6" t="e">
        <f>SUM(#REF!,#REF!,#REF!,BP25,#REF!,#REF!,#REF!,#REF!,#REF!,#REF!)</f>
        <v>#REF!</v>
      </c>
      <c r="BQ221" s="6" t="e">
        <f>SUM(#REF!,#REF!,#REF!,BQ25,#REF!,#REF!,#REF!,#REF!,#REF!,#REF!)</f>
        <v>#REF!</v>
      </c>
      <c r="BR221" s="6" t="e">
        <f>SUM(#REF!,#REF!,#REF!,BR25,#REF!,#REF!,#REF!,#REF!,#REF!,#REF!)</f>
        <v>#REF!</v>
      </c>
      <c r="BS221" s="6" t="e">
        <f>SUM(#REF!,#REF!,#REF!,BS25,#REF!,#REF!,#REF!,#REF!,#REF!,#REF!)</f>
        <v>#REF!</v>
      </c>
      <c r="BT221" s="6" t="e">
        <f>SUM(#REF!,#REF!,#REF!,BT25,#REF!,#REF!,#REF!,#REF!,#REF!,#REF!)</f>
        <v>#REF!</v>
      </c>
      <c r="BU221" s="6" t="e">
        <f>SUM(#REF!,#REF!,#REF!,BU25,#REF!,#REF!,#REF!,#REF!,#REF!,#REF!)</f>
        <v>#REF!</v>
      </c>
      <c r="BV221" s="6">
        <v>2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2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12</v>
      </c>
      <c r="CJ221" s="6">
        <v>3</v>
      </c>
      <c r="CK221" s="6">
        <v>2</v>
      </c>
      <c r="CL221" s="6">
        <v>0</v>
      </c>
      <c r="CM221" s="6">
        <v>29</v>
      </c>
      <c r="CN221" s="6">
        <v>28</v>
      </c>
      <c r="CO221" s="6">
        <v>58</v>
      </c>
      <c r="CP221" s="6">
        <v>55</v>
      </c>
      <c r="CQ221" s="6">
        <v>7</v>
      </c>
      <c r="CR221" s="6">
        <v>13</v>
      </c>
      <c r="CS221" s="6">
        <v>3</v>
      </c>
      <c r="CT221" s="6">
        <v>1</v>
      </c>
      <c r="CU221" s="6">
        <v>69</v>
      </c>
      <c r="CV221" s="6">
        <v>58</v>
      </c>
      <c r="CW221" s="6">
        <v>0</v>
      </c>
      <c r="CX221" s="6">
        <v>0</v>
      </c>
      <c r="CY221" s="6">
        <v>10</v>
      </c>
      <c r="CZ221" s="6">
        <v>10</v>
      </c>
      <c r="DA221" s="6">
        <f>SUM(DB221:EF221)</f>
        <v>11</v>
      </c>
      <c r="DB221" s="6">
        <f t="shared" ref="DB221:DQ223" si="187">SUM(DB25)</f>
        <v>0</v>
      </c>
      <c r="DC221" s="6">
        <f t="shared" si="187"/>
        <v>0</v>
      </c>
      <c r="DD221" s="6">
        <f t="shared" si="187"/>
        <v>0</v>
      </c>
      <c r="DE221" s="6">
        <f t="shared" si="187"/>
        <v>0</v>
      </c>
      <c r="DF221" s="6">
        <f t="shared" si="187"/>
        <v>0</v>
      </c>
      <c r="DG221" s="6">
        <f>SUM(DG25)</f>
        <v>0</v>
      </c>
      <c r="DH221" s="6">
        <f t="shared" si="187"/>
        <v>1</v>
      </c>
      <c r="DI221" s="6">
        <f t="shared" si="187"/>
        <v>8</v>
      </c>
      <c r="DJ221" s="6">
        <f t="shared" si="187"/>
        <v>0</v>
      </c>
      <c r="DK221" s="6">
        <f t="shared" si="187"/>
        <v>0</v>
      </c>
      <c r="DL221" s="6">
        <f t="shared" si="187"/>
        <v>0</v>
      </c>
      <c r="DM221" s="6">
        <f t="shared" si="187"/>
        <v>0</v>
      </c>
      <c r="DN221" s="6">
        <f t="shared" si="187"/>
        <v>0</v>
      </c>
      <c r="DO221" s="6">
        <f t="shared" si="187"/>
        <v>0</v>
      </c>
      <c r="DP221" s="6">
        <f t="shared" si="187"/>
        <v>0</v>
      </c>
      <c r="DQ221" s="6">
        <f t="shared" si="187"/>
        <v>2</v>
      </c>
      <c r="DR221" s="6">
        <f t="shared" si="186"/>
        <v>0</v>
      </c>
      <c r="DS221" s="6">
        <f t="shared" si="186"/>
        <v>0</v>
      </c>
      <c r="DT221" s="6">
        <f t="shared" si="186"/>
        <v>0</v>
      </c>
      <c r="DU221" s="6">
        <f t="shared" si="186"/>
        <v>0</v>
      </c>
      <c r="DV221" s="6">
        <f t="shared" si="186"/>
        <v>0</v>
      </c>
      <c r="DW221" s="6">
        <f t="shared" si="186"/>
        <v>0</v>
      </c>
      <c r="DX221" s="6">
        <f t="shared" si="186"/>
        <v>0</v>
      </c>
      <c r="DY221" s="6">
        <f t="shared" si="186"/>
        <v>0</v>
      </c>
      <c r="DZ221" s="6">
        <f t="shared" si="186"/>
        <v>0</v>
      </c>
      <c r="EA221" s="6">
        <f t="shared" si="186"/>
        <v>0</v>
      </c>
      <c r="EB221" s="6">
        <f t="shared" si="186"/>
        <v>0</v>
      </c>
      <c r="EC221" s="6">
        <f t="shared" si="186"/>
        <v>0</v>
      </c>
      <c r="ED221" s="6">
        <f t="shared" si="186"/>
        <v>0</v>
      </c>
      <c r="EE221" s="6">
        <f t="shared" si="186"/>
        <v>0</v>
      </c>
      <c r="EF221" s="6">
        <f t="shared" si="186"/>
        <v>0</v>
      </c>
    </row>
    <row r="222" spans="1:148" ht="17.25" customHeight="1">
      <c r="A222" s="12" t="s">
        <v>8</v>
      </c>
      <c r="B222" s="6" t="e">
        <f>SUM(#REF!,#REF!,#REF!,#REF!,#REF!,#REF!)</f>
        <v>#REF!</v>
      </c>
      <c r="C222" s="6" t="e">
        <f>SUM(#REF!,#REF!,#REF!,#REF!,#REF!,#REF!)</f>
        <v>#REF!</v>
      </c>
      <c r="D222" s="6" t="e">
        <f>SUM(#REF!,#REF!,#REF!,#REF!,#REF!,#REF!)</f>
        <v>#REF!</v>
      </c>
      <c r="E222" s="6" t="e">
        <f>SUM(#REF!,#REF!,#REF!,#REF!,#REF!,#REF!)</f>
        <v>#REF!</v>
      </c>
      <c r="F222" s="6" t="e">
        <f>SUM(#REF!,#REF!,#REF!,#REF!,#REF!,#REF!)</f>
        <v>#REF!</v>
      </c>
      <c r="G222" s="6" t="e">
        <f>SUM(#REF!,#REF!,#REF!,#REF!,#REF!,#REF!)</f>
        <v>#REF!</v>
      </c>
      <c r="H222" s="6" t="e">
        <f>SUM(#REF!,#REF!,#REF!,#REF!,#REF!,#REF!,#REF!,H82)</f>
        <v>#REF!</v>
      </c>
      <c r="I222" s="6" t="e">
        <f>SUM(#REF!,#REF!,#REF!,#REF!,#REF!,#REF!,#REF!,I82)</f>
        <v>#REF!</v>
      </c>
      <c r="J222" s="6" t="e">
        <f>SUM(#REF!,#REF!,#REF!,#REF!,#REF!,#REF!,#REF!,J82)</f>
        <v>#REF!</v>
      </c>
      <c r="K222" s="6" t="e">
        <f>SUM(#REF!,#REF!,#REF!,#REF!,#REF!,#REF!,#REF!,K82)</f>
        <v>#REF!</v>
      </c>
      <c r="L222" s="6" t="e">
        <f>SUM(#REF!,#REF!,#REF!,#REF!,#REF!,#REF!,#REF!,L82)</f>
        <v>#REF!</v>
      </c>
      <c r="M222" s="6" t="e">
        <f>SUM(#REF!,#REF!,#REF!,#REF!,#REF!,#REF!,#REF!,M82)</f>
        <v>#REF!</v>
      </c>
      <c r="N222" s="6" t="e">
        <f>SUM(#REF!,#REF!,#REF!,#REF!,#REF!,#REF!,#REF!,#REF!)</f>
        <v>#REF!</v>
      </c>
      <c r="O222" s="6" t="e">
        <f>SUM(#REF!,#REF!,#REF!,#REF!,#REF!,#REF!,#REF!,#REF!)</f>
        <v>#REF!</v>
      </c>
      <c r="P222" s="6" t="e">
        <f>SUM(#REF!,#REF!,#REF!,#REF!,#REF!,#REF!,#REF!,#REF!)</f>
        <v>#REF!</v>
      </c>
      <c r="Q222" s="6" t="e">
        <f>SUM(#REF!,#REF!,#REF!,#REF!,#REF!,#REF!,#REF!,#REF!)</f>
        <v>#REF!</v>
      </c>
      <c r="R222" s="6" t="e">
        <f>SUM(#REF!,#REF!,#REF!,#REF!,#REF!,#REF!,#REF!,#REF!)</f>
        <v>#REF!</v>
      </c>
      <c r="S222" s="6" t="e">
        <f>SUM(#REF!,#REF!,#REF!,#REF!,#REF!,#REF!,#REF!,#REF!)</f>
        <v>#REF!</v>
      </c>
      <c r="T222" s="6" t="e">
        <f>SUM(#REF!,#REF!,#REF!,#REF!,#REF!,#REF!,#REF!,#REF!)</f>
        <v>#REF!</v>
      </c>
      <c r="U222" s="6" t="e">
        <f>SUM(#REF!,#REF!,#REF!,#REF!,#REF!,#REF!,#REF!,#REF!)</f>
        <v>#REF!</v>
      </c>
      <c r="V222" s="6" t="e">
        <f>SUM(#REF!,#REF!,#REF!,#REF!,#REF!,#REF!,#REF!,#REF!)</f>
        <v>#REF!</v>
      </c>
      <c r="W222" s="6" t="e">
        <f>SUM(#REF!,#REF!,#REF!,#REF!,#REF!,#REF!,#REF!,#REF!)</f>
        <v>#REF!</v>
      </c>
      <c r="X222" s="6" t="e">
        <f>SUM(#REF!,#REF!,#REF!,#REF!,#REF!,#REF!,#REF!,#REF!)</f>
        <v>#REF!</v>
      </c>
      <c r="Y222" s="6" t="e">
        <f>SUM(#REF!,#REF!,#REF!,#REF!,#REF!,#REF!,#REF!,#REF!)</f>
        <v>#REF!</v>
      </c>
      <c r="Z222" s="6" t="e">
        <f>SUM(#REF!,#REF!,#REF!,#REF!,#REF!,#REF!,#REF!,#REF!,Z26,#REF!)</f>
        <v>#REF!</v>
      </c>
      <c r="AA222" s="6" t="e">
        <f>SUM(#REF!,#REF!,#REF!,#REF!,#REF!,#REF!,#REF!,#REF!,AA26,#REF!)</f>
        <v>#REF!</v>
      </c>
      <c r="AB222" s="6" t="e">
        <f>SUM(#REF!,#REF!,#REF!,#REF!,#REF!,#REF!,#REF!,#REF!,AB26,#REF!)</f>
        <v>#REF!</v>
      </c>
      <c r="AC222" s="6" t="e">
        <f>SUM(#REF!,#REF!,#REF!,#REF!,#REF!,#REF!,#REF!,#REF!,AC26,#REF!)</f>
        <v>#REF!</v>
      </c>
      <c r="AD222" s="6" t="e">
        <f>SUM(#REF!,#REF!,#REF!,#REF!,#REF!,#REF!,#REF!,#REF!,AD26,#REF!)</f>
        <v>#REF!</v>
      </c>
      <c r="AE222" s="6" t="e">
        <f>SUM(#REF!,#REF!,#REF!,#REF!,#REF!,#REF!,#REF!,#REF!,AE26,#REF!)</f>
        <v>#REF!</v>
      </c>
      <c r="AF222" s="6" t="e">
        <f>SUM(#REF!,#REF!,#REF!,#REF!,#REF!,#REF!,#REF!,#REF!,AF26,#REF!)</f>
        <v>#REF!</v>
      </c>
      <c r="AG222" s="6" t="e">
        <f>SUM(#REF!,#REF!,#REF!,#REF!,#REF!,#REF!,#REF!,#REF!,AG26,#REF!)</f>
        <v>#REF!</v>
      </c>
      <c r="AH222" s="6" t="e">
        <f>SUM(#REF!,#REF!,#REF!,#REF!,#REF!,#REF!,#REF!,#REF!,AH26,#REF!)</f>
        <v>#REF!</v>
      </c>
      <c r="AI222" s="6" t="e">
        <f>SUM(#REF!,#REF!,#REF!,#REF!,#REF!,#REF!,#REF!,#REF!,AI26,#REF!)</f>
        <v>#REF!</v>
      </c>
      <c r="AJ222" s="6" t="e">
        <f>SUM(#REF!,#REF!,#REF!,#REF!,#REF!,#REF!,#REF!,#REF!,AJ26,#REF!)</f>
        <v>#REF!</v>
      </c>
      <c r="AK222" s="6" t="e">
        <f>SUM(#REF!,#REF!,#REF!,#REF!,#REF!,#REF!,#REF!,#REF!,AK26,#REF!)</f>
        <v>#REF!</v>
      </c>
      <c r="AL222" s="6" t="e">
        <f>SUM(#REF!,#REF!,#REF!,AL26,#REF!,#REF!,#REF!,#REF!,#REF!,#REF!)</f>
        <v>#REF!</v>
      </c>
      <c r="AM222" s="6" t="e">
        <f>SUM(#REF!,#REF!,#REF!,AM26,#REF!,#REF!,#REF!,#REF!,#REF!,#REF!)</f>
        <v>#REF!</v>
      </c>
      <c r="AN222" s="6" t="e">
        <f>SUM(#REF!,#REF!,#REF!,AN26,#REF!,#REF!,#REF!,#REF!,#REF!,#REF!)</f>
        <v>#REF!</v>
      </c>
      <c r="AO222" s="6" t="e">
        <f>SUM(#REF!,#REF!,#REF!,AO26,#REF!,#REF!,#REF!,#REF!,#REF!,#REF!)</f>
        <v>#REF!</v>
      </c>
      <c r="AP222" s="6" t="e">
        <f>SUM(#REF!,#REF!,#REF!,AP26,#REF!,#REF!,#REF!,#REF!,#REF!,#REF!)</f>
        <v>#REF!</v>
      </c>
      <c r="AQ222" s="6" t="e">
        <f>SUM(#REF!,#REF!,#REF!,AQ26,#REF!,#REF!,#REF!,#REF!,#REF!,#REF!)</f>
        <v>#REF!</v>
      </c>
      <c r="AR222" s="6" t="e">
        <f>SUM(#REF!,#REF!,#REF!,AR26,#REF!,#REF!,#REF!,#REF!,#REF!,#REF!)</f>
        <v>#REF!</v>
      </c>
      <c r="AS222" s="6" t="e">
        <f>SUM(#REF!,#REF!,#REF!,AS26,#REF!,#REF!,#REF!,#REF!,#REF!,#REF!)</f>
        <v>#REF!</v>
      </c>
      <c r="AT222" s="6" t="e">
        <f>SUM(#REF!,#REF!,#REF!,AT26,#REF!,#REF!,#REF!,#REF!,#REF!,#REF!)</f>
        <v>#REF!</v>
      </c>
      <c r="AU222" s="6" t="e">
        <f>SUM(#REF!,#REF!,#REF!,AU26,#REF!,#REF!,#REF!,#REF!,#REF!,#REF!)</f>
        <v>#REF!</v>
      </c>
      <c r="AV222" s="6" t="e">
        <f>SUM(#REF!,#REF!,#REF!,AV26,#REF!,#REF!,#REF!,#REF!,#REF!,#REF!)</f>
        <v>#REF!</v>
      </c>
      <c r="AW222" s="6" t="e">
        <f>SUM(#REF!,#REF!,#REF!,AW26,#REF!,#REF!,#REF!,#REF!,#REF!,#REF!)</f>
        <v>#REF!</v>
      </c>
      <c r="AX222" s="6" t="e">
        <f>SUM(#REF!,#REF!,#REF!,AX26,#REF!,#REF!,#REF!,#REF!,#REF!,#REF!)</f>
        <v>#REF!</v>
      </c>
      <c r="AY222" s="6" t="e">
        <f>SUM(#REF!,#REF!,#REF!,AY26,#REF!,#REF!,#REF!,#REF!,#REF!,#REF!)</f>
        <v>#REF!</v>
      </c>
      <c r="AZ222" s="6" t="e">
        <f>SUM(#REF!,#REF!,#REF!,AZ26,#REF!,#REF!,#REF!,#REF!,#REF!,#REF!)</f>
        <v>#REF!</v>
      </c>
      <c r="BA222" s="6" t="e">
        <f>SUM(#REF!,#REF!,#REF!,BA26,#REF!,#REF!,#REF!,#REF!,#REF!,#REF!)</f>
        <v>#REF!</v>
      </c>
      <c r="BB222" s="6" t="e">
        <f>SUM(#REF!,#REF!,#REF!,BB26,#REF!,#REF!,#REF!,#REF!,#REF!,#REF!)</f>
        <v>#REF!</v>
      </c>
      <c r="BC222" s="6" t="e">
        <f>SUM(#REF!,#REF!,#REF!,BC26,#REF!,#REF!,#REF!,#REF!,#REF!,#REF!)</f>
        <v>#REF!</v>
      </c>
      <c r="BD222" s="6" t="e">
        <f>SUM(#REF!,#REF!,#REF!,BD26,#REF!,#REF!,#REF!,#REF!,#REF!,#REF!)</f>
        <v>#REF!</v>
      </c>
      <c r="BE222" s="6" t="e">
        <f>SUM(#REF!,#REF!,#REF!,BE26,#REF!,#REF!,#REF!,#REF!,#REF!,#REF!)</f>
        <v>#REF!</v>
      </c>
      <c r="BF222" s="6" t="e">
        <f>SUM(#REF!,#REF!,#REF!,BF26,#REF!,#REF!,#REF!,#REF!,#REF!,#REF!)</f>
        <v>#REF!</v>
      </c>
      <c r="BG222" s="6" t="e">
        <f>SUM(#REF!,#REF!,#REF!,BG26,#REF!,#REF!,#REF!,#REF!,#REF!,#REF!)</f>
        <v>#REF!</v>
      </c>
      <c r="BH222" s="6" t="e">
        <f>SUM(#REF!,#REF!,#REF!,BH26,#REF!,#REF!,#REF!,#REF!,#REF!,#REF!)</f>
        <v>#REF!</v>
      </c>
      <c r="BI222" s="6" t="e">
        <f>SUM(#REF!,#REF!,#REF!,BI26,#REF!,#REF!,#REF!,#REF!,#REF!,#REF!)</f>
        <v>#REF!</v>
      </c>
      <c r="BJ222" s="6" t="e">
        <f>SUM(#REF!,#REF!,#REF!,BJ26,#REF!,#REF!,#REF!,#REF!,#REF!,#REF!)</f>
        <v>#REF!</v>
      </c>
      <c r="BK222" s="6" t="e">
        <f>SUM(#REF!,#REF!,#REF!,BK26,#REF!,#REF!,#REF!,#REF!,#REF!,#REF!)</f>
        <v>#REF!</v>
      </c>
      <c r="BL222" s="6" t="e">
        <f>SUM(#REF!,#REF!,#REF!,BL26,#REF!,#REF!,#REF!,#REF!,#REF!,#REF!)</f>
        <v>#REF!</v>
      </c>
      <c r="BM222" s="6" t="e">
        <f>SUM(#REF!,#REF!,#REF!,BM26,#REF!,#REF!,#REF!,#REF!,#REF!,#REF!)</f>
        <v>#REF!</v>
      </c>
      <c r="BN222" s="6" t="e">
        <f>SUM(#REF!,#REF!,#REF!,BN26,#REF!,#REF!,#REF!,#REF!,#REF!,#REF!)</f>
        <v>#REF!</v>
      </c>
      <c r="BO222" s="6" t="e">
        <f>SUM(#REF!,#REF!,#REF!,BO26,#REF!,#REF!,#REF!,#REF!,#REF!,#REF!)</f>
        <v>#REF!</v>
      </c>
      <c r="BP222" s="6" t="e">
        <f>SUM(#REF!,#REF!,#REF!,BP26,#REF!,#REF!,#REF!,#REF!,#REF!,#REF!)</f>
        <v>#REF!</v>
      </c>
      <c r="BQ222" s="6" t="e">
        <f>SUM(#REF!,#REF!,#REF!,BQ26,#REF!,#REF!,#REF!,#REF!,#REF!,#REF!)</f>
        <v>#REF!</v>
      </c>
      <c r="BR222" s="6" t="e">
        <f>SUM(#REF!,#REF!,#REF!,BR26,#REF!,#REF!,#REF!,#REF!,#REF!,#REF!)</f>
        <v>#REF!</v>
      </c>
      <c r="BS222" s="6" t="e">
        <f>SUM(#REF!,#REF!,#REF!,BS26,#REF!,#REF!,#REF!,#REF!,#REF!,#REF!)</f>
        <v>#REF!</v>
      </c>
      <c r="BT222" s="6" t="e">
        <f>SUM(#REF!,#REF!,#REF!,BT26,#REF!,#REF!,#REF!,#REF!,#REF!,#REF!)</f>
        <v>#REF!</v>
      </c>
      <c r="BU222" s="6" t="e">
        <f>SUM(#REF!,#REF!,#REF!,BU26,#REF!,#REF!,#REF!,#REF!,#REF!,#REF!)</f>
        <v>#REF!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f>SUM(DB222:EF222)</f>
        <v>0</v>
      </c>
      <c r="DB222" s="6">
        <f t="shared" si="187"/>
        <v>0</v>
      </c>
      <c r="DC222" s="6">
        <f t="shared" si="186"/>
        <v>0</v>
      </c>
      <c r="DD222" s="6">
        <f t="shared" si="186"/>
        <v>0</v>
      </c>
      <c r="DE222" s="6">
        <f t="shared" si="186"/>
        <v>0</v>
      </c>
      <c r="DF222" s="6">
        <f t="shared" si="186"/>
        <v>0</v>
      </c>
      <c r="DG222" s="6">
        <f t="shared" si="186"/>
        <v>0</v>
      </c>
      <c r="DH222" s="6">
        <f t="shared" si="186"/>
        <v>0</v>
      </c>
      <c r="DI222" s="6">
        <f t="shared" si="186"/>
        <v>0</v>
      </c>
      <c r="DJ222" s="6">
        <f t="shared" si="186"/>
        <v>0</v>
      </c>
      <c r="DK222" s="6">
        <f t="shared" si="186"/>
        <v>0</v>
      </c>
      <c r="DL222" s="6">
        <f t="shared" si="186"/>
        <v>0</v>
      </c>
      <c r="DM222" s="6">
        <f t="shared" si="186"/>
        <v>0</v>
      </c>
      <c r="DN222" s="6">
        <f t="shared" si="186"/>
        <v>0</v>
      </c>
      <c r="DO222" s="6">
        <f t="shared" si="186"/>
        <v>0</v>
      </c>
      <c r="DP222" s="6">
        <f t="shared" si="186"/>
        <v>0</v>
      </c>
      <c r="DQ222" s="6">
        <f t="shared" si="186"/>
        <v>0</v>
      </c>
      <c r="DR222" s="6">
        <f t="shared" si="186"/>
        <v>0</v>
      </c>
      <c r="DS222" s="6">
        <f t="shared" si="186"/>
        <v>0</v>
      </c>
      <c r="DT222" s="6">
        <f t="shared" si="186"/>
        <v>0</v>
      </c>
      <c r="DU222" s="6">
        <f t="shared" si="186"/>
        <v>0</v>
      </c>
      <c r="DV222" s="6">
        <f t="shared" si="186"/>
        <v>0</v>
      </c>
      <c r="DW222" s="6">
        <f t="shared" si="186"/>
        <v>0</v>
      </c>
      <c r="DX222" s="6">
        <f t="shared" si="186"/>
        <v>0</v>
      </c>
      <c r="DY222" s="6">
        <f t="shared" si="186"/>
        <v>0</v>
      </c>
      <c r="DZ222" s="6">
        <f t="shared" si="186"/>
        <v>0</v>
      </c>
      <c r="EA222" s="6">
        <f t="shared" si="186"/>
        <v>0</v>
      </c>
      <c r="EB222" s="6">
        <f t="shared" si="186"/>
        <v>0</v>
      </c>
      <c r="EC222" s="6">
        <f t="shared" si="186"/>
        <v>0</v>
      </c>
      <c r="ED222" s="6">
        <f t="shared" si="186"/>
        <v>0</v>
      </c>
      <c r="EE222" s="6">
        <f t="shared" si="186"/>
        <v>0</v>
      </c>
      <c r="EF222" s="6">
        <f t="shared" si="186"/>
        <v>0</v>
      </c>
    </row>
    <row r="223" spans="1:148" ht="17.25" customHeight="1">
      <c r="A223" s="12" t="s">
        <v>9</v>
      </c>
      <c r="B223" s="6" t="e">
        <f>SUM(#REF!,#REF!,#REF!,#REF!,#REF!,#REF!)</f>
        <v>#REF!</v>
      </c>
      <c r="C223" s="6" t="e">
        <f>SUM(#REF!,#REF!,#REF!,#REF!,#REF!,#REF!)</f>
        <v>#REF!</v>
      </c>
      <c r="D223" s="6" t="e">
        <f>SUM(#REF!,#REF!,#REF!,#REF!,#REF!,#REF!)</f>
        <v>#REF!</v>
      </c>
      <c r="E223" s="6" t="e">
        <f>SUM(#REF!,#REF!,#REF!,#REF!,#REF!,#REF!)</f>
        <v>#REF!</v>
      </c>
      <c r="F223" s="6" t="e">
        <f>SUM(#REF!,#REF!,#REF!,#REF!,#REF!,#REF!)</f>
        <v>#REF!</v>
      </c>
      <c r="G223" s="6" t="e">
        <f>SUM(#REF!,#REF!,#REF!,#REF!,#REF!,#REF!)</f>
        <v>#REF!</v>
      </c>
      <c r="H223" s="6" t="e">
        <f>SUM(#REF!,#REF!,#REF!,#REF!,#REF!,#REF!,#REF!,H83)</f>
        <v>#REF!</v>
      </c>
      <c r="I223" s="6" t="e">
        <f>SUM(#REF!,#REF!,#REF!,#REF!,#REF!,#REF!,#REF!,I83)</f>
        <v>#REF!</v>
      </c>
      <c r="J223" s="6" t="e">
        <f>SUM(#REF!,#REF!,#REF!,#REF!,#REF!,#REF!,#REF!,J83)</f>
        <v>#REF!</v>
      </c>
      <c r="K223" s="6" t="e">
        <f>SUM(#REF!,#REF!,#REF!,#REF!,#REF!,#REF!,#REF!,K83)</f>
        <v>#REF!</v>
      </c>
      <c r="L223" s="6" t="e">
        <f>SUM(#REF!,#REF!,#REF!,#REF!,#REF!,#REF!,#REF!,L83)</f>
        <v>#REF!</v>
      </c>
      <c r="M223" s="6" t="e">
        <f>SUM(#REF!,#REF!,#REF!,#REF!,#REF!,#REF!,#REF!,M83)</f>
        <v>#REF!</v>
      </c>
      <c r="N223" s="6" t="e">
        <f>SUM(#REF!,#REF!,#REF!,#REF!,#REF!,#REF!,#REF!,#REF!)</f>
        <v>#REF!</v>
      </c>
      <c r="O223" s="6" t="e">
        <f>SUM(#REF!,#REF!,#REF!,#REF!,#REF!,#REF!,#REF!,#REF!)</f>
        <v>#REF!</v>
      </c>
      <c r="P223" s="6" t="e">
        <f>SUM(#REF!,#REF!,#REF!,#REF!,#REF!,#REF!,#REF!,#REF!)</f>
        <v>#REF!</v>
      </c>
      <c r="Q223" s="6" t="e">
        <f>SUM(#REF!,#REF!,#REF!,#REF!,#REF!,#REF!,#REF!,#REF!)</f>
        <v>#REF!</v>
      </c>
      <c r="R223" s="6" t="e">
        <f>SUM(#REF!,#REF!,#REF!,#REF!,#REF!,#REF!,#REF!,#REF!)</f>
        <v>#REF!</v>
      </c>
      <c r="S223" s="6" t="e">
        <f>SUM(#REF!,#REF!,#REF!,#REF!,#REF!,#REF!,#REF!,#REF!)</f>
        <v>#REF!</v>
      </c>
      <c r="T223" s="6" t="e">
        <f>SUM(#REF!,#REF!,#REF!,#REF!,#REF!,#REF!,#REF!,#REF!)</f>
        <v>#REF!</v>
      </c>
      <c r="U223" s="6" t="e">
        <f>SUM(#REF!,#REF!,#REF!,#REF!,#REF!,#REF!,#REF!,#REF!)</f>
        <v>#REF!</v>
      </c>
      <c r="V223" s="6" t="e">
        <f>SUM(#REF!,#REF!,#REF!,#REF!,#REF!,#REF!,#REF!,#REF!)</f>
        <v>#REF!</v>
      </c>
      <c r="W223" s="6" t="e">
        <f>SUM(#REF!,#REF!,#REF!,#REF!,#REF!,#REF!,#REF!,#REF!)</f>
        <v>#REF!</v>
      </c>
      <c r="X223" s="6" t="e">
        <f>SUM(#REF!,#REF!,#REF!,#REF!,#REF!,#REF!,#REF!,#REF!)</f>
        <v>#REF!</v>
      </c>
      <c r="Y223" s="6" t="e">
        <f>SUM(#REF!,#REF!,#REF!,#REF!,#REF!,#REF!,#REF!,#REF!)</f>
        <v>#REF!</v>
      </c>
      <c r="Z223" s="6" t="e">
        <f>SUM(#REF!,#REF!,#REF!,#REF!,#REF!,#REF!,#REF!,#REF!,Z27,#REF!)</f>
        <v>#REF!</v>
      </c>
      <c r="AA223" s="6" t="e">
        <f>SUM(#REF!,#REF!,#REF!,#REF!,#REF!,#REF!,#REF!,#REF!,AA27,#REF!)</f>
        <v>#REF!</v>
      </c>
      <c r="AB223" s="6" t="e">
        <f>SUM(#REF!,#REF!,#REF!,#REF!,#REF!,#REF!,#REF!,#REF!,AB27,#REF!)</f>
        <v>#REF!</v>
      </c>
      <c r="AC223" s="6" t="e">
        <f>SUM(#REF!,#REF!,#REF!,#REF!,#REF!,#REF!,#REF!,#REF!,AC27,#REF!)</f>
        <v>#REF!</v>
      </c>
      <c r="AD223" s="6" t="e">
        <f>SUM(#REF!,#REF!,#REF!,#REF!,#REF!,#REF!,#REF!,#REF!,AD27,#REF!)</f>
        <v>#REF!</v>
      </c>
      <c r="AE223" s="6" t="e">
        <f>SUM(#REF!,#REF!,#REF!,#REF!,#REF!,#REF!,#REF!,#REF!,AE27,#REF!)</f>
        <v>#REF!</v>
      </c>
      <c r="AF223" s="6" t="e">
        <f>SUM(#REF!,#REF!,#REF!,#REF!,#REF!,#REF!,#REF!,#REF!,AF27,#REF!)</f>
        <v>#REF!</v>
      </c>
      <c r="AG223" s="6" t="e">
        <f>SUM(#REF!,#REF!,#REF!,#REF!,#REF!,#REF!,#REF!,#REF!,AG27,#REF!)</f>
        <v>#REF!</v>
      </c>
      <c r="AH223" s="6" t="e">
        <f>SUM(#REF!,#REF!,#REF!,#REF!,#REF!,#REF!,#REF!,#REF!,AH27,#REF!)</f>
        <v>#REF!</v>
      </c>
      <c r="AI223" s="6" t="e">
        <f>SUM(#REF!,#REF!,#REF!,#REF!,#REF!,#REF!,#REF!,#REF!,AI27,#REF!)</f>
        <v>#REF!</v>
      </c>
      <c r="AJ223" s="6" t="e">
        <f>SUM(#REF!,#REF!,#REF!,#REF!,#REF!,#REF!,#REF!,#REF!,AJ27,#REF!)</f>
        <v>#REF!</v>
      </c>
      <c r="AK223" s="6" t="e">
        <f>SUM(#REF!,#REF!,#REF!,#REF!,#REF!,#REF!,#REF!,#REF!,AK27,#REF!)</f>
        <v>#REF!</v>
      </c>
      <c r="AL223" s="6" t="e">
        <f>SUM(#REF!,#REF!,#REF!,AL27,#REF!,#REF!,#REF!,#REF!,#REF!,#REF!)</f>
        <v>#REF!</v>
      </c>
      <c r="AM223" s="6" t="e">
        <f>SUM(#REF!,#REF!,#REF!,AM27,#REF!,#REF!,#REF!,#REF!,#REF!,#REF!)</f>
        <v>#REF!</v>
      </c>
      <c r="AN223" s="6" t="e">
        <f>SUM(#REF!,#REF!,#REF!,AN27,#REF!,#REF!,#REF!,#REF!,#REF!,#REF!)</f>
        <v>#REF!</v>
      </c>
      <c r="AO223" s="6" t="e">
        <f>SUM(#REF!,#REF!,#REF!,AO27,#REF!,#REF!,#REF!,#REF!,#REF!,#REF!)</f>
        <v>#REF!</v>
      </c>
      <c r="AP223" s="6" t="e">
        <f>SUM(#REF!,#REF!,#REF!,AP27,#REF!,#REF!,#REF!,#REF!,#REF!,#REF!)</f>
        <v>#REF!</v>
      </c>
      <c r="AQ223" s="6" t="e">
        <f>SUM(#REF!,#REF!,#REF!,AQ27,#REF!,#REF!,#REF!,#REF!,#REF!,#REF!)</f>
        <v>#REF!</v>
      </c>
      <c r="AR223" s="6" t="e">
        <f>SUM(#REF!,#REF!,#REF!,AR27,#REF!,#REF!,#REF!,#REF!,#REF!,#REF!)</f>
        <v>#REF!</v>
      </c>
      <c r="AS223" s="6" t="e">
        <f>SUM(#REF!,#REF!,#REF!,AS27,#REF!,#REF!,#REF!,#REF!,#REF!,#REF!)</f>
        <v>#REF!</v>
      </c>
      <c r="AT223" s="6" t="e">
        <f>SUM(#REF!,#REF!,#REF!,AT27,#REF!,#REF!,#REF!,#REF!,#REF!,#REF!)</f>
        <v>#REF!</v>
      </c>
      <c r="AU223" s="6" t="e">
        <f>SUM(#REF!,#REF!,#REF!,AU27,#REF!,#REF!,#REF!,#REF!,#REF!,#REF!)</f>
        <v>#REF!</v>
      </c>
      <c r="AV223" s="6" t="e">
        <f>SUM(#REF!,#REF!,#REF!,AV27,#REF!,#REF!,#REF!,#REF!,#REF!,#REF!)</f>
        <v>#REF!</v>
      </c>
      <c r="AW223" s="6" t="e">
        <f>SUM(#REF!,#REF!,#REF!,AW27,#REF!,#REF!,#REF!,#REF!,#REF!,#REF!)</f>
        <v>#REF!</v>
      </c>
      <c r="AX223" s="6" t="e">
        <f>SUM(#REF!,#REF!,#REF!,AX27,#REF!,#REF!,#REF!,#REF!,#REF!,#REF!)</f>
        <v>#REF!</v>
      </c>
      <c r="AY223" s="6" t="e">
        <f>SUM(#REF!,#REF!,#REF!,AY27,#REF!,#REF!,#REF!,#REF!,#REF!,#REF!)</f>
        <v>#REF!</v>
      </c>
      <c r="AZ223" s="6" t="e">
        <f>SUM(#REF!,#REF!,#REF!,AZ27,#REF!,#REF!,#REF!,#REF!,#REF!,#REF!)</f>
        <v>#REF!</v>
      </c>
      <c r="BA223" s="6" t="e">
        <f>SUM(#REF!,#REF!,#REF!,BA27,#REF!,#REF!,#REF!,#REF!,#REF!,#REF!)</f>
        <v>#REF!</v>
      </c>
      <c r="BB223" s="6" t="e">
        <f>SUM(#REF!,#REF!,#REF!,BB27,#REF!,#REF!,#REF!,#REF!,#REF!,#REF!)</f>
        <v>#REF!</v>
      </c>
      <c r="BC223" s="6" t="e">
        <f>SUM(#REF!,#REF!,#REF!,BC27,#REF!,#REF!,#REF!,#REF!,#REF!,#REF!)</f>
        <v>#REF!</v>
      </c>
      <c r="BD223" s="6" t="e">
        <f>SUM(#REF!,#REF!,#REF!,BD27,#REF!,#REF!,#REF!,#REF!,#REF!,#REF!)</f>
        <v>#REF!</v>
      </c>
      <c r="BE223" s="6" t="e">
        <f>SUM(#REF!,#REF!,#REF!,BE27,#REF!,#REF!,#REF!,#REF!,#REF!,#REF!)</f>
        <v>#REF!</v>
      </c>
      <c r="BF223" s="6" t="e">
        <f>SUM(#REF!,#REF!,#REF!,BF27,#REF!,#REF!,#REF!,#REF!,#REF!,#REF!)</f>
        <v>#REF!</v>
      </c>
      <c r="BG223" s="6" t="e">
        <f>SUM(#REF!,#REF!,#REF!,BG27,#REF!,#REF!,#REF!,#REF!,#REF!,#REF!)</f>
        <v>#REF!</v>
      </c>
      <c r="BH223" s="6" t="e">
        <f>SUM(#REF!,#REF!,#REF!,BH27,#REF!,#REF!,#REF!,#REF!,#REF!,#REF!)</f>
        <v>#REF!</v>
      </c>
      <c r="BI223" s="6" t="e">
        <f>SUM(#REF!,#REF!,#REF!,BI27,#REF!,#REF!,#REF!,#REF!,#REF!,#REF!)</f>
        <v>#REF!</v>
      </c>
      <c r="BJ223" s="6" t="e">
        <f>SUM(#REF!,#REF!,#REF!,BJ27,#REF!,#REF!,#REF!,#REF!,#REF!,#REF!)</f>
        <v>#REF!</v>
      </c>
      <c r="BK223" s="6" t="e">
        <f>SUM(#REF!,#REF!,#REF!,BK27,#REF!,#REF!,#REF!,#REF!,#REF!,#REF!)</f>
        <v>#REF!</v>
      </c>
      <c r="BL223" s="6" t="e">
        <f>SUM(#REF!,#REF!,#REF!,BL27,#REF!,#REF!,#REF!,#REF!,#REF!,#REF!)</f>
        <v>#REF!</v>
      </c>
      <c r="BM223" s="6" t="e">
        <f>SUM(#REF!,#REF!,#REF!,BM27,#REF!,#REF!,#REF!,#REF!,#REF!,#REF!)</f>
        <v>#REF!</v>
      </c>
      <c r="BN223" s="6" t="e">
        <f>SUM(#REF!,#REF!,#REF!,BN27,#REF!,#REF!,#REF!,#REF!,#REF!,#REF!)</f>
        <v>#REF!</v>
      </c>
      <c r="BO223" s="6" t="e">
        <f>SUM(#REF!,#REF!,#REF!,BO27,#REF!,#REF!,#REF!,#REF!,#REF!,#REF!)</f>
        <v>#REF!</v>
      </c>
      <c r="BP223" s="6" t="e">
        <f>SUM(#REF!,#REF!,#REF!,BP27,#REF!,#REF!,#REF!,#REF!,#REF!,#REF!)</f>
        <v>#REF!</v>
      </c>
      <c r="BQ223" s="6" t="e">
        <f>SUM(#REF!,#REF!,#REF!,BQ27,#REF!,#REF!,#REF!,#REF!,#REF!,#REF!)</f>
        <v>#REF!</v>
      </c>
      <c r="BR223" s="6" t="e">
        <f>SUM(#REF!,#REF!,#REF!,BR27,#REF!,#REF!,#REF!,#REF!,#REF!,#REF!)</f>
        <v>#REF!</v>
      </c>
      <c r="BS223" s="6" t="e">
        <f>SUM(#REF!,#REF!,#REF!,BS27,#REF!,#REF!,#REF!,#REF!,#REF!,#REF!)</f>
        <v>#REF!</v>
      </c>
      <c r="BT223" s="6" t="e">
        <f>SUM(#REF!,#REF!,#REF!,BT27,#REF!,#REF!,#REF!,#REF!,#REF!,#REF!)</f>
        <v>#REF!</v>
      </c>
      <c r="BU223" s="6" t="e">
        <f>SUM(#REF!,#REF!,#REF!,BU27,#REF!,#REF!,#REF!,#REF!,#REF!,#REF!)</f>
        <v>#REF!</v>
      </c>
      <c r="BV223" s="6">
        <v>0</v>
      </c>
      <c r="BW223" s="6">
        <v>0</v>
      </c>
      <c r="BX223" s="6">
        <v>0</v>
      </c>
      <c r="BY223" s="6">
        <v>0</v>
      </c>
      <c r="BZ223" s="6">
        <v>1</v>
      </c>
      <c r="CA223" s="6">
        <v>0</v>
      </c>
      <c r="CB223" s="6">
        <v>14</v>
      </c>
      <c r="CC223" s="6">
        <v>0</v>
      </c>
      <c r="CD223" s="6">
        <v>0</v>
      </c>
      <c r="CE223" s="6">
        <v>0</v>
      </c>
      <c r="CF223" s="6">
        <v>2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17</v>
      </c>
      <c r="CM223" s="6">
        <v>1</v>
      </c>
      <c r="CN223" s="6">
        <v>2</v>
      </c>
      <c r="CO223" s="6">
        <v>0</v>
      </c>
      <c r="CP223" s="6">
        <v>12</v>
      </c>
      <c r="CQ223" s="6">
        <v>0</v>
      </c>
      <c r="CR223" s="6">
        <v>0</v>
      </c>
      <c r="CS223" s="6">
        <v>31</v>
      </c>
      <c r="CT223" s="6">
        <v>2</v>
      </c>
      <c r="CU223" s="6">
        <v>2</v>
      </c>
      <c r="CV223" s="6">
        <v>3</v>
      </c>
      <c r="CW223" s="6">
        <v>9</v>
      </c>
      <c r="CX223" s="6">
        <v>16</v>
      </c>
      <c r="CY223" s="6">
        <v>7</v>
      </c>
      <c r="CZ223" s="6">
        <v>0</v>
      </c>
      <c r="DA223" s="6">
        <f>SUM(DB223:EF223)</f>
        <v>1</v>
      </c>
      <c r="DB223" s="6">
        <f t="shared" si="187"/>
        <v>1</v>
      </c>
      <c r="DC223" s="6">
        <f t="shared" si="186"/>
        <v>0</v>
      </c>
      <c r="DD223" s="6">
        <f t="shared" si="186"/>
        <v>0</v>
      </c>
      <c r="DE223" s="6">
        <f t="shared" si="186"/>
        <v>0</v>
      </c>
      <c r="DF223" s="6">
        <f t="shared" si="186"/>
        <v>0</v>
      </c>
      <c r="DG223" s="6">
        <f t="shared" si="186"/>
        <v>0</v>
      </c>
      <c r="DH223" s="6">
        <f t="shared" si="186"/>
        <v>0</v>
      </c>
      <c r="DI223" s="6">
        <f t="shared" si="186"/>
        <v>0</v>
      </c>
      <c r="DJ223" s="6">
        <f t="shared" si="186"/>
        <v>0</v>
      </c>
      <c r="DK223" s="6">
        <f t="shared" si="186"/>
        <v>0</v>
      </c>
      <c r="DL223" s="6">
        <f t="shared" si="186"/>
        <v>0</v>
      </c>
      <c r="DM223" s="6">
        <f t="shared" si="186"/>
        <v>0</v>
      </c>
      <c r="DN223" s="6">
        <f t="shared" si="186"/>
        <v>0</v>
      </c>
      <c r="DO223" s="6">
        <f t="shared" si="186"/>
        <v>0</v>
      </c>
      <c r="DP223" s="6">
        <f t="shared" si="186"/>
        <v>0</v>
      </c>
      <c r="DQ223" s="6">
        <f t="shared" si="186"/>
        <v>0</v>
      </c>
      <c r="DR223" s="6">
        <f t="shared" si="186"/>
        <v>0</v>
      </c>
      <c r="DS223" s="6">
        <f t="shared" si="186"/>
        <v>0</v>
      </c>
      <c r="DT223" s="6">
        <f t="shared" si="186"/>
        <v>0</v>
      </c>
      <c r="DU223" s="6">
        <f t="shared" si="186"/>
        <v>0</v>
      </c>
      <c r="DV223" s="6">
        <f t="shared" si="186"/>
        <v>0</v>
      </c>
      <c r="DW223" s="6">
        <f t="shared" si="186"/>
        <v>0</v>
      </c>
      <c r="DX223" s="6">
        <f t="shared" si="186"/>
        <v>0</v>
      </c>
      <c r="DY223" s="6">
        <f t="shared" si="186"/>
        <v>0</v>
      </c>
      <c r="DZ223" s="6">
        <f t="shared" si="186"/>
        <v>0</v>
      </c>
      <c r="EA223" s="6">
        <f t="shared" si="186"/>
        <v>0</v>
      </c>
      <c r="EB223" s="6">
        <f t="shared" si="186"/>
        <v>0</v>
      </c>
      <c r="EC223" s="6">
        <f t="shared" si="186"/>
        <v>0</v>
      </c>
      <c r="ED223" s="6">
        <f t="shared" si="186"/>
        <v>0</v>
      </c>
      <c r="EE223" s="6">
        <f t="shared" si="186"/>
        <v>0</v>
      </c>
      <c r="EF223" s="6">
        <f t="shared" si="186"/>
        <v>0</v>
      </c>
    </row>
    <row r="224" spans="1:148" s="179" customFormat="1" ht="18" customHeight="1">
      <c r="A224" s="179" t="s">
        <v>214</v>
      </c>
      <c r="Z224" s="182">
        <v>2E-3</v>
      </c>
      <c r="AA224" s="182">
        <v>2E-3</v>
      </c>
      <c r="AB224" s="182">
        <v>2E-3</v>
      </c>
      <c r="AC224" s="182">
        <v>2E-3</v>
      </c>
      <c r="AD224" s="182">
        <v>2E-3</v>
      </c>
      <c r="AE224" s="182">
        <v>2E-3</v>
      </c>
      <c r="AF224" s="182">
        <v>2E-3</v>
      </c>
      <c r="AG224" s="182">
        <v>2E-3</v>
      </c>
      <c r="AH224" s="182">
        <v>2E-3</v>
      </c>
      <c r="AI224" s="182">
        <v>2E-3</v>
      </c>
      <c r="AJ224" s="182">
        <v>2E-3</v>
      </c>
      <c r="AK224" s="182">
        <v>2E-3</v>
      </c>
      <c r="AL224" s="182">
        <v>5.0000000000000001E-3</v>
      </c>
      <c r="AM224" s="182">
        <v>5.0000000000000001E-3</v>
      </c>
      <c r="AN224" s="182">
        <v>5.0000000000000001E-3</v>
      </c>
      <c r="AO224" s="182">
        <v>5.0000000000000001E-3</v>
      </c>
      <c r="AP224" s="182">
        <v>5.0000000000000001E-3</v>
      </c>
      <c r="AQ224" s="182">
        <v>5.0000000000000001E-3</v>
      </c>
      <c r="AR224" s="182">
        <v>5.0000000000000001E-3</v>
      </c>
      <c r="AS224" s="182">
        <v>5.0000000000000001E-3</v>
      </c>
      <c r="AT224" s="182">
        <v>5.0000000000000001E-3</v>
      </c>
      <c r="AU224" s="182">
        <v>5.0000000000000001E-3</v>
      </c>
      <c r="AV224" s="182">
        <v>5.0000000000000001E-3</v>
      </c>
      <c r="AW224" s="182">
        <v>5.0000000000000001E-3</v>
      </c>
      <c r="AX224" s="182">
        <v>2E-3</v>
      </c>
      <c r="AY224" s="182">
        <v>2E-3</v>
      </c>
      <c r="AZ224" s="182">
        <v>2E-3</v>
      </c>
      <c r="BA224" s="182">
        <v>2E-3</v>
      </c>
      <c r="BB224" s="182">
        <v>2E-3</v>
      </c>
      <c r="BC224" s="182">
        <v>2E-3</v>
      </c>
      <c r="BD224" s="182">
        <v>2E-3</v>
      </c>
      <c r="BE224" s="182">
        <v>2E-3</v>
      </c>
      <c r="BF224" s="182">
        <v>2E-3</v>
      </c>
      <c r="BG224" s="182">
        <v>2E-3</v>
      </c>
      <c r="BH224" s="182">
        <v>2E-3</v>
      </c>
      <c r="BI224" s="182">
        <v>2E-3</v>
      </c>
      <c r="BJ224" s="182">
        <v>2E-3</v>
      </c>
      <c r="BK224" s="182">
        <v>2E-3</v>
      </c>
      <c r="BL224" s="182">
        <v>2E-3</v>
      </c>
      <c r="BM224" s="182">
        <v>5.0000000000000001E-4</v>
      </c>
      <c r="BN224" s="182">
        <v>5.0000000000000001E-4</v>
      </c>
      <c r="BO224" s="182">
        <v>5.0000000000000001E-4</v>
      </c>
      <c r="BP224" s="182">
        <v>5.0000000000000001E-4</v>
      </c>
      <c r="BQ224" s="182">
        <v>5.0000000000000001E-4</v>
      </c>
      <c r="BR224" s="182">
        <v>5.0000000000000001E-4</v>
      </c>
      <c r="BS224" s="182">
        <v>5.0000000000000001E-4</v>
      </c>
      <c r="BT224" s="182">
        <v>5.0000000000000001E-4</v>
      </c>
      <c r="BU224" s="182">
        <v>5.0000000000000001E-4</v>
      </c>
      <c r="BV224" s="182">
        <v>5.0000000000000001E-4</v>
      </c>
      <c r="BW224" s="182">
        <v>5.0000000000000001E-4</v>
      </c>
      <c r="BX224" s="182">
        <v>5.0000000000000001E-4</v>
      </c>
      <c r="BY224" s="182">
        <v>5.0000000000000001E-4</v>
      </c>
      <c r="BZ224" s="182">
        <v>5.0000000000000001E-4</v>
      </c>
      <c r="CA224" s="182">
        <v>5.0000000000000001E-4</v>
      </c>
      <c r="CB224" s="182">
        <v>5.0000000000000001E-4</v>
      </c>
      <c r="CC224" s="182">
        <v>5.0000000000000001E-4</v>
      </c>
      <c r="CD224" s="182">
        <v>5.0000000000000001E-4</v>
      </c>
      <c r="CE224" s="182">
        <v>5.0000000000000001E-4</v>
      </c>
      <c r="CF224" s="182">
        <v>5.0000000000000001E-4</v>
      </c>
      <c r="CG224" s="182">
        <v>5.0000000000000001E-4</v>
      </c>
      <c r="CH224" s="182">
        <v>5.0000000000000001E-4</v>
      </c>
      <c r="CI224" s="182">
        <v>5.0000000000000001E-4</v>
      </c>
      <c r="CJ224" s="182">
        <v>5.0000000000000001E-4</v>
      </c>
      <c r="CK224" s="182">
        <v>5.0000000000000001E-4</v>
      </c>
      <c r="CL224" s="182">
        <v>5.0000000000000001E-4</v>
      </c>
      <c r="CM224" s="182">
        <v>5.0000000000000001E-4</v>
      </c>
      <c r="CN224" s="182">
        <v>5.0000000000000001E-4</v>
      </c>
      <c r="CO224" s="182">
        <v>5.0000000000000001E-4</v>
      </c>
      <c r="CP224" s="182">
        <v>5.0000000000000001E-4</v>
      </c>
      <c r="CQ224" s="182">
        <v>5.0000000000000001E-4</v>
      </c>
      <c r="CR224" s="182">
        <v>5.0000000000000001E-4</v>
      </c>
      <c r="CS224" s="182">
        <v>5.0000000000000001E-4</v>
      </c>
      <c r="CT224" s="182">
        <v>5.0000000000000001E-4</v>
      </c>
      <c r="CU224" s="182">
        <v>5.0000000000000001E-4</v>
      </c>
      <c r="CV224" s="182">
        <v>5.0000000000000001E-4</v>
      </c>
      <c r="CW224" s="182">
        <v>5.0000000000000001E-4</v>
      </c>
      <c r="CX224" s="182">
        <v>5.0000000000000001E-4</v>
      </c>
      <c r="CY224" s="182">
        <v>5.0000000000000001E-4</v>
      </c>
      <c r="CZ224" s="182">
        <v>5.0000000000000001E-4</v>
      </c>
      <c r="DA224" s="182">
        <v>5.0000000000000001E-4</v>
      </c>
      <c r="DB224" s="182">
        <v>5.0000000000000001E-4</v>
      </c>
      <c r="DC224" s="182">
        <v>5.0000000000000001E-4</v>
      </c>
      <c r="DD224" s="182">
        <v>5.0000000000000001E-4</v>
      </c>
      <c r="DE224" s="182">
        <v>5.0000000000000001E-4</v>
      </c>
      <c r="DF224" s="182">
        <v>5.0000000000000001E-4</v>
      </c>
      <c r="DG224" s="182">
        <v>5.0000000000000001E-4</v>
      </c>
      <c r="DH224" s="182">
        <v>5.0000000000000001E-4</v>
      </c>
      <c r="DI224" s="182">
        <v>5.0000000000000001E-4</v>
      </c>
      <c r="DJ224" s="182">
        <v>5.0000000000000001E-4</v>
      </c>
      <c r="DK224" s="182">
        <v>5.0000000000000001E-4</v>
      </c>
      <c r="DL224" s="182">
        <v>5.0000000000000001E-4</v>
      </c>
      <c r="DM224" s="182">
        <v>5.0000000000000001E-4</v>
      </c>
      <c r="DN224" s="182">
        <v>5.0000000000000001E-4</v>
      </c>
      <c r="DO224" s="182">
        <v>5.0000000000000001E-4</v>
      </c>
      <c r="DP224" s="182">
        <v>5.0000000000000001E-4</v>
      </c>
      <c r="DQ224" s="182">
        <v>5.0000000000000001E-4</v>
      </c>
      <c r="DR224" s="182">
        <v>5.0000000000000001E-4</v>
      </c>
      <c r="DS224" s="182">
        <v>5.0000000000000001E-4</v>
      </c>
      <c r="DT224" s="182">
        <v>5.0000000000000001E-4</v>
      </c>
      <c r="DU224" s="182">
        <v>5.0000000000000001E-4</v>
      </c>
      <c r="DV224" s="182">
        <v>5.0000000000000001E-4</v>
      </c>
      <c r="DW224" s="182">
        <v>5.0000000000000001E-4</v>
      </c>
      <c r="DX224" s="182">
        <v>5.0000000000000001E-4</v>
      </c>
      <c r="DY224" s="182">
        <v>5.0000000000000001E-4</v>
      </c>
      <c r="DZ224" s="182">
        <v>5.0000000000000001E-4</v>
      </c>
      <c r="EA224" s="182">
        <v>5.0000000000000001E-4</v>
      </c>
      <c r="EB224" s="182">
        <v>5.0000000000000001E-4</v>
      </c>
      <c r="EC224" s="182">
        <v>5.0000000000000001E-4</v>
      </c>
      <c r="ED224" s="182">
        <v>5.0000000000000001E-4</v>
      </c>
      <c r="EE224" s="182">
        <v>5.0000000000000001E-4</v>
      </c>
      <c r="EF224" s="182">
        <v>5.0000000000000001E-4</v>
      </c>
      <c r="EG224" s="180"/>
      <c r="EH224" s="180"/>
      <c r="EI224" s="180"/>
      <c r="EJ224" s="180"/>
      <c r="EK224" s="180"/>
      <c r="EL224" s="180"/>
      <c r="EM224" s="180"/>
      <c r="EN224" s="180"/>
      <c r="EO224" s="180"/>
      <c r="EP224" s="180"/>
      <c r="EQ224" s="180"/>
      <c r="ER224" s="180"/>
    </row>
    <row r="227" spans="59:105" ht="17.25" customHeight="1">
      <c r="BG227" s="175"/>
      <c r="BH227" s="175"/>
      <c r="BI227" s="175"/>
      <c r="BJ227" s="175"/>
      <c r="BK227" s="175"/>
      <c r="BL227" s="175"/>
      <c r="BM227" s="175"/>
      <c r="BN227" s="175"/>
      <c r="BO227" s="175"/>
      <c r="BP227" s="175"/>
      <c r="BQ227" s="175"/>
      <c r="BR227" s="175"/>
      <c r="BS227" s="175"/>
      <c r="BT227" s="175"/>
      <c r="BU227" s="175"/>
      <c r="BV227" s="175"/>
      <c r="BW227" s="175"/>
      <c r="BX227" s="175"/>
      <c r="BY227" s="175"/>
      <c r="BZ227" s="175"/>
      <c r="CA227" s="175"/>
      <c r="CB227" s="175"/>
      <c r="CC227" s="175"/>
      <c r="CD227" s="175"/>
      <c r="CE227" s="175"/>
      <c r="CF227" s="175"/>
      <c r="CG227" s="175"/>
      <c r="CH227" s="175"/>
      <c r="CI227" s="175"/>
      <c r="CJ227" s="175"/>
      <c r="CK227" s="175"/>
      <c r="CL227" s="175"/>
      <c r="CM227" s="175"/>
      <c r="CN227" s="175"/>
      <c r="CO227" s="175"/>
      <c r="CP227" s="175"/>
      <c r="CQ227" s="175"/>
      <c r="CR227" s="175"/>
      <c r="CS227" s="175"/>
      <c r="CT227" s="175"/>
      <c r="CU227" s="175"/>
      <c r="CV227" s="175"/>
      <c r="CW227" s="175"/>
      <c r="CX227" s="175"/>
      <c r="CY227" s="175"/>
      <c r="CZ227" s="175"/>
      <c r="DA227" s="175"/>
    </row>
  </sheetData>
  <printOptions horizontalCentered="1"/>
  <pageMargins left="0.19685039370078741" right="0.23622047244094491" top="0.15748031496062992" bottom="0.15748031496062992" header="0.31496062992125984" footer="0.19685039370078741"/>
  <pageSetup paperSize="9" scale="37" orientation="landscape" r:id="rId1"/>
  <rowBreaks count="1" manualBreakCount="1">
    <brk id="83" max="10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00B0F0"/>
  </sheetPr>
  <dimension ref="A1:ER187"/>
  <sheetViews>
    <sheetView showGridLines="0" zoomScale="80" zoomScaleNormal="80" zoomScaleSheetLayoutView="80" workbookViewId="0">
      <pane xSplit="49" topLeftCell="BV1" activePane="topRight" state="frozen"/>
      <selection activeCell="DF25" sqref="DF25"/>
      <selection pane="topRight" activeCell="DH90" sqref="DH90"/>
    </sheetView>
  </sheetViews>
  <sheetFormatPr defaultColWidth="8.88671875" defaultRowHeight="17.25" customHeight="1"/>
  <cols>
    <col min="1" max="1" width="17.33203125" style="1" customWidth="1"/>
    <col min="2" max="48" width="5.44140625" style="1" hidden="1" customWidth="1"/>
    <col min="49" max="49" width="5.33203125" style="1" hidden="1" customWidth="1"/>
    <col min="50" max="73" width="5.44140625" style="1" hidden="1" customWidth="1"/>
    <col min="74" max="136" width="5.44140625" style="1" customWidth="1"/>
    <col min="137" max="137" width="2.88671875" style="1" customWidth="1"/>
    <col min="138" max="147" width="8.88671875" style="1"/>
    <col min="148" max="148" width="0" style="1" hidden="1" customWidth="1"/>
    <col min="149" max="149" width="4.21875" style="1" customWidth="1"/>
    <col min="150" max="16384" width="8.88671875" style="1"/>
  </cols>
  <sheetData>
    <row r="1" spans="1:148" s="179" customFormat="1" ht="18" customHeight="1">
      <c r="A1" s="242"/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4">
        <v>2E-3</v>
      </c>
      <c r="AA1" s="244">
        <v>2E-3</v>
      </c>
      <c r="AB1" s="244">
        <v>2E-3</v>
      </c>
      <c r="AC1" s="244">
        <v>2E-3</v>
      </c>
      <c r="AD1" s="244">
        <v>2E-3</v>
      </c>
      <c r="AE1" s="244">
        <v>2E-3</v>
      </c>
      <c r="AF1" s="244">
        <v>2E-3</v>
      </c>
      <c r="AG1" s="244">
        <v>2E-3</v>
      </c>
      <c r="AH1" s="244">
        <v>2E-3</v>
      </c>
      <c r="AI1" s="244">
        <v>2E-3</v>
      </c>
      <c r="AJ1" s="244">
        <v>2E-3</v>
      </c>
      <c r="AK1" s="244">
        <v>2E-3</v>
      </c>
      <c r="AL1" s="245">
        <v>5.0000000000000001E-3</v>
      </c>
      <c r="AM1" s="245">
        <v>5.0000000000000001E-3</v>
      </c>
      <c r="AN1" s="245">
        <v>5.0000000000000001E-3</v>
      </c>
      <c r="AO1" s="245">
        <v>5.0000000000000001E-3</v>
      </c>
      <c r="AP1" s="245">
        <v>5.0000000000000001E-3</v>
      </c>
      <c r="AQ1" s="245">
        <v>5.0000000000000001E-3</v>
      </c>
      <c r="AR1" s="245">
        <v>5.0000000000000001E-3</v>
      </c>
      <c r="AS1" s="245">
        <v>5.0000000000000001E-3</v>
      </c>
      <c r="AT1" s="245">
        <v>5.0000000000000001E-3</v>
      </c>
      <c r="AU1" s="245">
        <v>5.0000000000000001E-3</v>
      </c>
      <c r="AV1" s="245">
        <v>5.0000000000000001E-3</v>
      </c>
      <c r="AW1" s="245">
        <v>5.0000000000000001E-3</v>
      </c>
      <c r="AX1" s="245">
        <v>2E-3</v>
      </c>
      <c r="AY1" s="245">
        <v>2E-3</v>
      </c>
      <c r="AZ1" s="245">
        <v>2E-3</v>
      </c>
      <c r="BA1" s="245">
        <v>2E-3</v>
      </c>
      <c r="BB1" s="245">
        <v>2E-3</v>
      </c>
      <c r="BC1" s="245">
        <v>2E-3</v>
      </c>
      <c r="BD1" s="245">
        <v>2E-3</v>
      </c>
      <c r="BE1" s="245">
        <v>2E-3</v>
      </c>
      <c r="BF1" s="245">
        <v>2E-3</v>
      </c>
      <c r="BG1" s="245">
        <v>2E-3</v>
      </c>
      <c r="BH1" s="245">
        <v>2E-3</v>
      </c>
      <c r="BI1" s="245">
        <v>2E-3</v>
      </c>
      <c r="BJ1" s="245">
        <v>2E-3</v>
      </c>
      <c r="BK1" s="245">
        <v>2E-3</v>
      </c>
      <c r="BL1" s="245">
        <v>2E-3</v>
      </c>
      <c r="BM1" s="245">
        <v>5.0000000000000001E-4</v>
      </c>
      <c r="BN1" s="245">
        <v>5.0000000000000001E-4</v>
      </c>
      <c r="BO1" s="245">
        <v>5.0000000000000001E-4</v>
      </c>
      <c r="BP1" s="245">
        <v>5.0000000000000001E-4</v>
      </c>
      <c r="BQ1" s="245">
        <v>5.0000000000000001E-4</v>
      </c>
      <c r="BR1" s="245">
        <v>5.0000000000000001E-4</v>
      </c>
      <c r="BS1" s="245">
        <v>5.0000000000000001E-4</v>
      </c>
      <c r="BT1" s="245">
        <v>5.0000000000000001E-4</v>
      </c>
      <c r="BU1" s="245">
        <v>5.0000000000000001E-4</v>
      </c>
      <c r="BV1" s="245">
        <v>5.0000000000000001E-4</v>
      </c>
      <c r="BW1" s="245">
        <v>5.0000000000000001E-4</v>
      </c>
      <c r="BX1" s="245">
        <v>5.0000000000000001E-4</v>
      </c>
      <c r="BY1" s="245">
        <v>5.0000000000000001E-4</v>
      </c>
      <c r="BZ1" s="245">
        <v>5.0000000000000001E-4</v>
      </c>
      <c r="CA1" s="245">
        <v>5.0000000000000001E-4</v>
      </c>
      <c r="CB1" s="245">
        <v>5.0000000000000001E-4</v>
      </c>
      <c r="CC1" s="245">
        <v>5.0000000000000001E-4</v>
      </c>
      <c r="CD1" s="245">
        <v>5.0000000000000001E-4</v>
      </c>
      <c r="CE1" s="245">
        <v>5.0000000000000001E-4</v>
      </c>
      <c r="CF1" s="245">
        <v>5.0000000000000001E-4</v>
      </c>
      <c r="CG1" s="245">
        <v>5.0000000000000001E-4</v>
      </c>
      <c r="CH1" s="245">
        <v>5.0000000000000001E-4</v>
      </c>
      <c r="CI1" s="245">
        <v>5.0000000000000001E-4</v>
      </c>
      <c r="CJ1" s="245">
        <v>5.0000000000000001E-4</v>
      </c>
      <c r="CK1" s="245">
        <v>5.0000000000000001E-4</v>
      </c>
      <c r="CL1" s="245">
        <v>5.0000000000000001E-4</v>
      </c>
      <c r="CM1" s="245">
        <v>5.0000000000000001E-4</v>
      </c>
      <c r="CN1" s="245">
        <v>5.0000000000000001E-4</v>
      </c>
      <c r="CO1" s="245">
        <v>5.0000000000000001E-4</v>
      </c>
      <c r="CP1" s="245">
        <v>5.0000000000000001E-4</v>
      </c>
      <c r="CQ1" s="245">
        <v>5.0000000000000001E-4</v>
      </c>
      <c r="CR1" s="245">
        <v>5.0000000000000001E-4</v>
      </c>
      <c r="CS1" s="245">
        <v>5.0000000000000001E-4</v>
      </c>
      <c r="CT1" s="245">
        <v>5.0000000000000001E-4</v>
      </c>
      <c r="CU1" s="245">
        <v>5.0000000000000001E-4</v>
      </c>
      <c r="CV1" s="245">
        <v>5.0000000000000001E-4</v>
      </c>
      <c r="CW1" s="245">
        <v>5.0000000000000001E-4</v>
      </c>
      <c r="CX1" s="245">
        <v>5.0000000000000001E-4</v>
      </c>
      <c r="CY1" s="245">
        <v>5.0000000000000001E-4</v>
      </c>
      <c r="CZ1" s="245">
        <v>5.0000000000000001E-4</v>
      </c>
      <c r="DA1" s="245">
        <v>5.0000000000000001E-4</v>
      </c>
      <c r="DB1" s="245">
        <v>5.0000000000000001E-4</v>
      </c>
      <c r="DC1" s="245">
        <v>5.0000000000000001E-4</v>
      </c>
      <c r="DD1" s="245">
        <v>5.0000000000000001E-4</v>
      </c>
      <c r="DE1" s="245">
        <v>5.0000000000000001E-4</v>
      </c>
      <c r="DF1" s="245">
        <v>5.0000000000000001E-4</v>
      </c>
      <c r="DG1" s="245">
        <v>5.0000000000000001E-4</v>
      </c>
      <c r="DH1" s="245">
        <v>5.0000000000000001E-4</v>
      </c>
      <c r="DI1" s="245">
        <v>5.0000000000000001E-4</v>
      </c>
      <c r="DJ1" s="245">
        <v>5.0000000000000001E-4</v>
      </c>
      <c r="DK1" s="245">
        <v>5.0000000000000001E-4</v>
      </c>
      <c r="DL1" s="245">
        <v>5.0000000000000001E-4</v>
      </c>
      <c r="DM1" s="245">
        <v>5.0000000000000001E-4</v>
      </c>
      <c r="DN1" s="245">
        <v>5.0000000000000001E-4</v>
      </c>
      <c r="DO1" s="245">
        <v>5.0000000000000001E-4</v>
      </c>
      <c r="DP1" s="245">
        <v>5.0000000000000001E-4</v>
      </c>
      <c r="DQ1" s="245">
        <v>5.0000000000000001E-4</v>
      </c>
      <c r="DR1" s="245">
        <v>5.0000000000000001E-4</v>
      </c>
      <c r="DS1" s="245">
        <v>5.0000000000000001E-4</v>
      </c>
      <c r="DT1" s="245">
        <v>5.0000000000000001E-4</v>
      </c>
      <c r="DU1" s="245">
        <v>5.0000000000000001E-4</v>
      </c>
      <c r="DV1" s="245">
        <v>5.0000000000000001E-4</v>
      </c>
      <c r="DW1" s="245">
        <v>5.0000000000000001E-4</v>
      </c>
      <c r="DX1" s="245">
        <v>5.0000000000000001E-4</v>
      </c>
      <c r="DY1" s="245">
        <v>5.0000000000000001E-4</v>
      </c>
      <c r="DZ1" s="245">
        <v>5.0000000000000001E-4</v>
      </c>
      <c r="EA1" s="245">
        <v>5.0000000000000001E-4</v>
      </c>
      <c r="EB1" s="245">
        <v>5.0000000000000001E-4</v>
      </c>
      <c r="EC1" s="245">
        <v>5.0000000000000001E-4</v>
      </c>
      <c r="ED1" s="245">
        <v>5.0000000000000001E-4</v>
      </c>
      <c r="EE1" s="245">
        <v>5.0000000000000001E-4</v>
      </c>
      <c r="EF1" s="245">
        <v>5.0000000000000001E-4</v>
      </c>
      <c r="EG1" s="180"/>
      <c r="EH1" s="180"/>
      <c r="EI1" s="180"/>
      <c r="EJ1" s="180"/>
      <c r="EK1" s="180"/>
      <c r="EL1" s="180"/>
      <c r="EM1" s="180"/>
      <c r="EN1" s="180"/>
      <c r="EO1" s="180"/>
      <c r="EP1" s="180"/>
      <c r="EQ1" s="180"/>
      <c r="ER1" s="180"/>
    </row>
    <row r="2" spans="1:148" ht="27" customHeight="1">
      <c r="A2" s="284" t="s">
        <v>43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285"/>
      <c r="Q2" s="285"/>
      <c r="R2" s="285"/>
      <c r="S2" s="285"/>
      <c r="T2" s="285"/>
      <c r="U2" s="28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A2" s="285"/>
      <c r="BB2" s="285"/>
      <c r="BC2" s="285"/>
      <c r="BD2" s="285"/>
      <c r="BE2" s="285"/>
      <c r="BF2" s="285"/>
      <c r="BG2" s="285"/>
      <c r="BH2" s="285"/>
      <c r="BI2" s="285"/>
      <c r="BJ2" s="285"/>
      <c r="BK2" s="285"/>
      <c r="BL2" s="285"/>
      <c r="BM2" s="285"/>
      <c r="BN2" s="285"/>
      <c r="BO2" s="285"/>
      <c r="BP2" s="285"/>
      <c r="BQ2" s="285"/>
      <c r="BR2" s="285"/>
      <c r="BS2" s="285"/>
      <c r="BT2" s="285"/>
      <c r="BU2" s="285"/>
      <c r="BV2" s="285"/>
      <c r="BW2" s="285"/>
      <c r="BX2" s="285"/>
      <c r="BY2" s="285"/>
      <c r="BZ2" s="285"/>
      <c r="CA2" s="285"/>
      <c r="CB2" s="285"/>
      <c r="CC2" s="285"/>
      <c r="CD2" s="285"/>
      <c r="CE2" s="285"/>
      <c r="CF2" s="285"/>
      <c r="CG2" s="285"/>
      <c r="CH2" s="285"/>
      <c r="CI2" s="285"/>
      <c r="CJ2" s="285"/>
      <c r="CK2" s="285"/>
      <c r="CL2" s="285"/>
      <c r="CM2" s="285"/>
      <c r="CN2" s="285"/>
      <c r="CO2" s="285"/>
      <c r="CP2" s="285"/>
      <c r="CQ2" s="285"/>
      <c r="CR2" s="285"/>
      <c r="CS2" s="285"/>
      <c r="CT2" s="285"/>
      <c r="CU2" s="285"/>
      <c r="CV2" s="285"/>
      <c r="CW2" s="285"/>
      <c r="CX2" s="285"/>
      <c r="CY2" s="285"/>
      <c r="CZ2" s="285"/>
      <c r="DA2" s="285"/>
      <c r="DB2" s="285"/>
      <c r="DC2" s="285"/>
      <c r="DD2" s="285"/>
      <c r="DE2" s="285"/>
      <c r="DF2" s="285"/>
      <c r="DG2" s="285"/>
      <c r="DH2" s="285"/>
      <c r="DI2" s="285"/>
      <c r="DJ2" s="285"/>
      <c r="DK2" s="285"/>
      <c r="DL2" s="285"/>
      <c r="DM2" s="285"/>
      <c r="DN2" s="285"/>
      <c r="DO2" s="285"/>
      <c r="DP2" s="285"/>
      <c r="DQ2" s="285"/>
      <c r="DR2" s="285"/>
      <c r="DS2" s="285"/>
      <c r="DT2" s="285"/>
      <c r="DU2" s="285"/>
      <c r="DV2" s="285"/>
      <c r="DW2" s="285"/>
      <c r="DX2" s="285"/>
      <c r="DY2" s="285"/>
      <c r="DZ2" s="285"/>
      <c r="EA2" s="285"/>
      <c r="EB2" s="285"/>
      <c r="EC2" s="285"/>
      <c r="ED2" s="285"/>
      <c r="EE2" s="285"/>
      <c r="EF2" s="285"/>
    </row>
    <row r="19" spans="1:148" s="4" customFormat="1" ht="17.25" customHeight="1">
      <c r="A19" s="13" t="s">
        <v>0</v>
      </c>
      <c r="B19" s="2" t="s">
        <v>12</v>
      </c>
      <c r="C19" s="2" t="s">
        <v>20</v>
      </c>
      <c r="D19" s="2" t="s">
        <v>21</v>
      </c>
      <c r="E19" s="2" t="s">
        <v>22</v>
      </c>
      <c r="F19" s="2" t="s">
        <v>23</v>
      </c>
      <c r="G19" s="2" t="s">
        <v>24</v>
      </c>
      <c r="H19" s="2" t="s">
        <v>25</v>
      </c>
      <c r="I19" s="2" t="s">
        <v>26</v>
      </c>
      <c r="J19" s="2" t="s">
        <v>27</v>
      </c>
      <c r="K19" s="2" t="s">
        <v>28</v>
      </c>
      <c r="L19" s="2" t="s">
        <v>29</v>
      </c>
      <c r="M19" s="2" t="s">
        <v>30</v>
      </c>
      <c r="N19" s="2" t="s">
        <v>11</v>
      </c>
      <c r="O19" s="2" t="s">
        <v>13</v>
      </c>
      <c r="P19" s="2" t="s">
        <v>14</v>
      </c>
      <c r="Q19" s="2" t="s">
        <v>15</v>
      </c>
      <c r="R19" s="2" t="s">
        <v>16</v>
      </c>
      <c r="S19" s="2" t="s">
        <v>17</v>
      </c>
      <c r="T19" s="2" t="s">
        <v>18</v>
      </c>
      <c r="U19" s="2" t="s">
        <v>19</v>
      </c>
      <c r="V19" s="2" t="s">
        <v>109</v>
      </c>
      <c r="W19" s="2" t="s">
        <v>111</v>
      </c>
      <c r="X19" s="2" t="s">
        <v>117</v>
      </c>
      <c r="Y19" s="2" t="s">
        <v>118</v>
      </c>
      <c r="Z19" s="2" t="s">
        <v>120</v>
      </c>
      <c r="AA19" s="2" t="s">
        <v>123</v>
      </c>
      <c r="AB19" s="2" t="s">
        <v>130</v>
      </c>
      <c r="AC19" s="2" t="s">
        <v>134</v>
      </c>
      <c r="AD19" s="2" t="s">
        <v>142</v>
      </c>
      <c r="AE19" s="2" t="s">
        <v>143</v>
      </c>
      <c r="AF19" s="2" t="s">
        <v>148</v>
      </c>
      <c r="AG19" s="2" t="s">
        <v>153</v>
      </c>
      <c r="AH19" s="2" t="s">
        <v>154</v>
      </c>
      <c r="AI19" s="2" t="s">
        <v>156</v>
      </c>
      <c r="AJ19" s="2" t="s">
        <v>157</v>
      </c>
      <c r="AK19" s="2" t="s">
        <v>159</v>
      </c>
      <c r="AL19" s="2" t="s">
        <v>163</v>
      </c>
      <c r="AM19" s="2" t="s">
        <v>166</v>
      </c>
      <c r="AN19" s="2" t="s">
        <v>169</v>
      </c>
      <c r="AO19" s="2" t="s">
        <v>177</v>
      </c>
      <c r="AP19" s="2" t="e">
        <f>STT!#REF!</f>
        <v>#REF!</v>
      </c>
      <c r="AQ19" s="2" t="e">
        <f>STT!#REF!</f>
        <v>#REF!</v>
      </c>
      <c r="AR19" s="2" t="e">
        <f>STT!#REF!</f>
        <v>#REF!</v>
      </c>
      <c r="AS19" s="2" t="e">
        <f>STT!#REF!</f>
        <v>#REF!</v>
      </c>
      <c r="AT19" s="2" t="s">
        <v>195</v>
      </c>
      <c r="AU19" s="2" t="s">
        <v>197</v>
      </c>
      <c r="AV19" s="2" t="s">
        <v>199</v>
      </c>
      <c r="AW19" s="174" t="e">
        <f>STT!#REF!</f>
        <v>#REF!</v>
      </c>
      <c r="AX19" s="174" t="e">
        <f>STT!#REF!</f>
        <v>#REF!</v>
      </c>
      <c r="AY19" s="190" t="e">
        <f>STT!#REF!</f>
        <v>#REF!</v>
      </c>
      <c r="AZ19" s="190" t="e">
        <f>STT!#REF!</f>
        <v>#REF!</v>
      </c>
      <c r="BA19" s="190" t="e">
        <f>STT!#REF!</f>
        <v>#REF!</v>
      </c>
      <c r="BB19" s="190" t="e">
        <f>STT!#REF!</f>
        <v>#REF!</v>
      </c>
      <c r="BC19" s="190" t="e">
        <f>STT!#REF!</f>
        <v>#REF!</v>
      </c>
      <c r="BD19" s="190" t="e">
        <f>STT!#REF!</f>
        <v>#REF!</v>
      </c>
      <c r="BE19" s="190" t="e">
        <f>STT!#REF!</f>
        <v>#REF!</v>
      </c>
      <c r="BF19" s="190" t="e">
        <f>STT!#REF!</f>
        <v>#REF!</v>
      </c>
      <c r="BG19" s="174" t="e">
        <f>STT!#REF!</f>
        <v>#REF!</v>
      </c>
      <c r="BH19" s="190" t="e">
        <f>STT!#REF!</f>
        <v>#REF!</v>
      </c>
      <c r="BI19" s="190" t="e">
        <f>STT!#REF!</f>
        <v>#REF!</v>
      </c>
      <c r="BJ19" s="190" t="e">
        <f>STT!#REF!</f>
        <v>#REF!</v>
      </c>
      <c r="BK19" s="174" t="e">
        <f>STT!#REF!</f>
        <v>#REF!</v>
      </c>
      <c r="BL19" s="190" t="e">
        <f>STT!#REF!</f>
        <v>#REF!</v>
      </c>
      <c r="BM19" s="190" t="e">
        <f>STT!#REF!</f>
        <v>#REF!</v>
      </c>
      <c r="BN19" s="190" t="e">
        <f>STT!#REF!</f>
        <v>#REF!</v>
      </c>
      <c r="BO19" s="190" t="e">
        <f>STT!#REF!</f>
        <v>#REF!</v>
      </c>
      <c r="BP19" s="190" t="e">
        <f>STT!#REF!</f>
        <v>#REF!</v>
      </c>
      <c r="BQ19" s="190" t="e">
        <f>STT!#REF!</f>
        <v>#REF!</v>
      </c>
      <c r="BR19" s="190" t="e">
        <f>STT!#REF!</f>
        <v>#REF!</v>
      </c>
      <c r="BS19" s="190" t="s">
        <v>264</v>
      </c>
      <c r="BT19" s="190" t="s">
        <v>265</v>
      </c>
      <c r="BU19" s="190" t="s">
        <v>266</v>
      </c>
      <c r="BV19" s="190" t="s">
        <v>267</v>
      </c>
      <c r="BW19" s="190" t="s">
        <v>270</v>
      </c>
      <c r="BX19" s="190" t="s">
        <v>272</v>
      </c>
      <c r="BY19" s="190" t="s">
        <v>276</v>
      </c>
      <c r="BZ19" s="190" t="s">
        <v>277</v>
      </c>
      <c r="CA19" s="190" t="s">
        <v>279</v>
      </c>
      <c r="CB19" s="190" t="s">
        <v>281</v>
      </c>
      <c r="CC19" s="190" t="s">
        <v>282</v>
      </c>
      <c r="CD19" s="190" t="s">
        <v>288</v>
      </c>
      <c r="CE19" s="190" t="s">
        <v>289</v>
      </c>
      <c r="CF19" s="190" t="s">
        <v>292</v>
      </c>
      <c r="CG19" s="190" t="s">
        <v>294</v>
      </c>
      <c r="CH19" s="190" t="s">
        <v>297</v>
      </c>
      <c r="CI19" s="190" t="s">
        <v>301</v>
      </c>
      <c r="CJ19" s="190" t="s">
        <v>303</v>
      </c>
      <c r="CK19" s="190" t="s">
        <v>308</v>
      </c>
      <c r="CL19" s="190" t="s">
        <v>310</v>
      </c>
      <c r="CM19" s="190" t="s">
        <v>311</v>
      </c>
      <c r="CN19" s="190" t="s">
        <v>313</v>
      </c>
      <c r="CO19" s="190" t="s">
        <v>319</v>
      </c>
      <c r="CP19" s="190" t="s">
        <v>322</v>
      </c>
      <c r="CQ19" s="190" t="s">
        <v>325</v>
      </c>
      <c r="CR19" s="190" t="s">
        <v>330</v>
      </c>
      <c r="CS19" s="190" t="s">
        <v>332</v>
      </c>
      <c r="CT19" s="190" t="s">
        <v>336</v>
      </c>
      <c r="CU19" s="190" t="s">
        <v>339</v>
      </c>
      <c r="CV19" s="190" t="s">
        <v>349</v>
      </c>
      <c r="CW19" s="190" t="s">
        <v>350</v>
      </c>
      <c r="CX19" s="190" t="s">
        <v>351</v>
      </c>
      <c r="CY19" s="190" t="s">
        <v>357</v>
      </c>
      <c r="CZ19" s="190" t="s">
        <v>360</v>
      </c>
      <c r="DA19" s="107" t="str">
        <f>DA75</f>
        <v>Aug'25</v>
      </c>
      <c r="DB19" s="3">
        <v>1</v>
      </c>
      <c r="DC19" s="3">
        <v>2</v>
      </c>
      <c r="DD19" s="3">
        <v>3</v>
      </c>
      <c r="DE19" s="3">
        <v>4</v>
      </c>
      <c r="DF19" s="3">
        <v>5</v>
      </c>
      <c r="DG19" s="3">
        <v>6</v>
      </c>
      <c r="DH19" s="3">
        <v>7</v>
      </c>
      <c r="DI19" s="3">
        <v>8</v>
      </c>
      <c r="DJ19" s="3">
        <v>9</v>
      </c>
      <c r="DK19" s="3">
        <v>10</v>
      </c>
      <c r="DL19" s="3">
        <v>11</v>
      </c>
      <c r="DM19" s="3">
        <v>12</v>
      </c>
      <c r="DN19" s="3">
        <v>13</v>
      </c>
      <c r="DO19" s="3">
        <v>14</v>
      </c>
      <c r="DP19" s="3">
        <v>15</v>
      </c>
      <c r="DQ19" s="3">
        <v>16</v>
      </c>
      <c r="DR19" s="3">
        <v>17</v>
      </c>
      <c r="DS19" s="3">
        <v>18</v>
      </c>
      <c r="DT19" s="3">
        <v>19</v>
      </c>
      <c r="DU19" s="3">
        <v>20</v>
      </c>
      <c r="DV19" s="3">
        <v>21</v>
      </c>
      <c r="DW19" s="3">
        <v>22</v>
      </c>
      <c r="DX19" s="3">
        <v>23</v>
      </c>
      <c r="DY19" s="3">
        <v>24</v>
      </c>
      <c r="DZ19" s="3">
        <v>25</v>
      </c>
      <c r="EA19" s="3">
        <v>26</v>
      </c>
      <c r="EB19" s="3">
        <v>27</v>
      </c>
      <c r="EC19" s="3">
        <v>28</v>
      </c>
      <c r="ED19" s="3">
        <v>29</v>
      </c>
      <c r="EE19" s="3">
        <v>30</v>
      </c>
      <c r="EF19" s="3">
        <v>31</v>
      </c>
    </row>
    <row r="20" spans="1:148" ht="17.25" customHeight="1">
      <c r="A20" s="140" t="s">
        <v>1</v>
      </c>
      <c r="B20" s="141">
        <v>0</v>
      </c>
      <c r="C20" s="141">
        <v>2</v>
      </c>
      <c r="D20" s="141">
        <v>0</v>
      </c>
      <c r="E20" s="141">
        <v>5363</v>
      </c>
      <c r="F20" s="141">
        <v>17624</v>
      </c>
      <c r="G20" s="141">
        <v>3730</v>
      </c>
      <c r="H20" s="141">
        <v>0</v>
      </c>
      <c r="I20" s="141">
        <v>17747</v>
      </c>
      <c r="J20" s="141">
        <v>20534</v>
      </c>
      <c r="K20" s="141">
        <v>51470</v>
      </c>
      <c r="L20" s="141">
        <v>26469</v>
      </c>
      <c r="M20" s="141">
        <v>118300</v>
      </c>
      <c r="N20" s="141">
        <v>86363</v>
      </c>
      <c r="O20" s="141">
        <v>48706</v>
      </c>
      <c r="P20" s="141">
        <v>70535</v>
      </c>
      <c r="Q20" s="141">
        <v>58645</v>
      </c>
      <c r="R20" s="141">
        <v>106153</v>
      </c>
      <c r="S20" s="141">
        <v>26479</v>
      </c>
      <c r="T20" s="141">
        <v>118300</v>
      </c>
      <c r="U20" s="141">
        <v>131294</v>
      </c>
      <c r="V20" s="141">
        <v>203629</v>
      </c>
      <c r="W20" s="141">
        <v>45025</v>
      </c>
      <c r="X20" s="141">
        <v>134618</v>
      </c>
      <c r="Y20" s="141">
        <v>56436</v>
      </c>
      <c r="Z20" s="141">
        <v>26798</v>
      </c>
      <c r="AA20" s="141">
        <v>81263</v>
      </c>
      <c r="AB20" s="141">
        <v>114207</v>
      </c>
      <c r="AC20" s="141">
        <v>72537</v>
      </c>
      <c r="AD20" s="141">
        <v>112311</v>
      </c>
      <c r="AE20" s="141">
        <v>72405</v>
      </c>
      <c r="AF20" s="141">
        <v>79367</v>
      </c>
      <c r="AG20" s="141">
        <v>116341</v>
      </c>
      <c r="AH20" s="141">
        <v>80493</v>
      </c>
      <c r="AI20" s="141">
        <v>32627</v>
      </c>
      <c r="AJ20" s="141">
        <v>14084</v>
      </c>
      <c r="AK20" s="141">
        <v>87812</v>
      </c>
      <c r="AL20" s="141">
        <v>103804</v>
      </c>
      <c r="AM20" s="141">
        <v>114495</v>
      </c>
      <c r="AN20" s="141">
        <v>202867</v>
      </c>
      <c r="AO20" s="141">
        <v>67189</v>
      </c>
      <c r="AP20" s="141">
        <v>71258</v>
      </c>
      <c r="AQ20" s="141">
        <v>73479</v>
      </c>
      <c r="AR20" s="141">
        <v>106903</v>
      </c>
      <c r="AS20" s="141">
        <v>84368</v>
      </c>
      <c r="AT20" s="141">
        <f>'SKB1'!B10</f>
        <v>0</v>
      </c>
      <c r="AU20" s="141">
        <f>'SKB1'!C10</f>
        <v>0</v>
      </c>
      <c r="AV20" s="141">
        <f>'SKB1'!D10</f>
        <v>0</v>
      </c>
      <c r="AW20" s="141">
        <v>1013</v>
      </c>
      <c r="AX20" s="141">
        <v>124593</v>
      </c>
      <c r="AY20" s="185">
        <v>154196</v>
      </c>
      <c r="AZ20" s="185">
        <v>114245</v>
      </c>
      <c r="BA20" s="185">
        <v>86579</v>
      </c>
      <c r="BB20" s="185">
        <v>145107</v>
      </c>
      <c r="BC20" s="185">
        <v>89519</v>
      </c>
      <c r="BD20" s="185">
        <v>134977</v>
      </c>
      <c r="BE20" s="185">
        <v>114994</v>
      </c>
      <c r="BF20" s="185">
        <v>90998</v>
      </c>
      <c r="BG20" s="141">
        <v>58211</v>
      </c>
      <c r="BH20" s="185">
        <v>100796</v>
      </c>
      <c r="BI20" s="185">
        <v>120825</v>
      </c>
      <c r="BJ20" s="185">
        <v>11620</v>
      </c>
      <c r="BK20" s="240">
        <v>74010</v>
      </c>
      <c r="BL20" s="185">
        <v>174918</v>
      </c>
      <c r="BM20" s="185">
        <v>123377</v>
      </c>
      <c r="BN20" s="185">
        <v>110600</v>
      </c>
      <c r="BO20" s="185">
        <v>221519</v>
      </c>
      <c r="BP20" s="185">
        <v>67551</v>
      </c>
      <c r="BQ20" s="185">
        <v>973</v>
      </c>
      <c r="BR20" s="185">
        <v>45290</v>
      </c>
      <c r="BS20" s="185">
        <v>3192</v>
      </c>
      <c r="BT20" s="185">
        <v>0</v>
      </c>
      <c r="BU20" s="185">
        <v>0</v>
      </c>
      <c r="BV20" s="185">
        <v>-126</v>
      </c>
      <c r="BW20" s="185">
        <v>29647</v>
      </c>
      <c r="BX20" s="185">
        <v>10963</v>
      </c>
      <c r="BY20" s="185">
        <v>4955</v>
      </c>
      <c r="BZ20" s="185">
        <v>44898</v>
      </c>
      <c r="CA20" s="185">
        <v>36953</v>
      </c>
      <c r="CB20" s="185">
        <v>0</v>
      </c>
      <c r="CC20" s="185">
        <v>10473</v>
      </c>
      <c r="CD20" s="185">
        <v>3535</v>
      </c>
      <c r="CE20" s="185">
        <v>36817</v>
      </c>
      <c r="CF20" s="185">
        <v>48025</v>
      </c>
      <c r="CG20" s="185">
        <v>56278</v>
      </c>
      <c r="CH20" s="185">
        <v>20921</v>
      </c>
      <c r="CI20" s="185">
        <v>43903</v>
      </c>
      <c r="CJ20" s="185">
        <v>55392</v>
      </c>
      <c r="CK20" s="185">
        <v>28392</v>
      </c>
      <c r="CL20" s="185">
        <v>36982</v>
      </c>
      <c r="CM20" s="185">
        <v>54103</v>
      </c>
      <c r="CN20" s="185">
        <v>7149</v>
      </c>
      <c r="CO20" s="185">
        <v>26764</v>
      </c>
      <c r="CP20" s="185">
        <v>3840</v>
      </c>
      <c r="CQ20" s="185">
        <v>0</v>
      </c>
      <c r="CR20" s="185">
        <v>0</v>
      </c>
      <c r="CS20" s="185">
        <v>-66</v>
      </c>
      <c r="CT20" s="185">
        <v>31047</v>
      </c>
      <c r="CU20" s="185">
        <v>25877</v>
      </c>
      <c r="CV20" s="185">
        <v>14742</v>
      </c>
      <c r="CW20" s="185">
        <v>2869</v>
      </c>
      <c r="CX20" s="185">
        <v>25525</v>
      </c>
      <c r="CY20" s="185">
        <v>32670</v>
      </c>
      <c r="CZ20" s="185">
        <v>54179</v>
      </c>
      <c r="DA20" s="142">
        <f>SUM(DB20:EF20)</f>
        <v>23958</v>
      </c>
      <c r="DB20" s="142">
        <f>'SKB1'!F13</f>
        <v>1454</v>
      </c>
      <c r="DC20" s="142">
        <f>'SKB1'!G13</f>
        <v>4919</v>
      </c>
      <c r="DD20" s="142">
        <f>'SKB1'!H13</f>
        <v>0</v>
      </c>
      <c r="DE20" s="142">
        <f>'SKB1'!I13</f>
        <v>2975</v>
      </c>
      <c r="DF20" s="142">
        <f>'SKB1'!J13</f>
        <v>3943</v>
      </c>
      <c r="DG20" s="142">
        <f>'SKB1'!K13</f>
        <v>1512</v>
      </c>
      <c r="DH20" s="142">
        <f>'SKB1'!L13</f>
        <v>0</v>
      </c>
      <c r="DI20" s="142">
        <f>'SKB1'!M13</f>
        <v>3128</v>
      </c>
      <c r="DJ20" s="142">
        <f>'SKB1'!N13</f>
        <v>984</v>
      </c>
      <c r="DK20" s="142">
        <f>'SKB1'!O13</f>
        <v>0</v>
      </c>
      <c r="DL20" s="142">
        <f>'SKB1'!P13</f>
        <v>0</v>
      </c>
      <c r="DM20" s="142">
        <f>'SKB1'!Q13</f>
        <v>0</v>
      </c>
      <c r="DN20" s="142">
        <f>'SKB1'!R13</f>
        <v>0</v>
      </c>
      <c r="DO20" s="142">
        <f>'SKB1'!S13</f>
        <v>0</v>
      </c>
      <c r="DP20" s="142">
        <f>'SKB1'!T13</f>
        <v>0</v>
      </c>
      <c r="DQ20" s="142">
        <f>'SKB1'!U13</f>
        <v>0</v>
      </c>
      <c r="DR20" s="142">
        <f>'SKB1'!V13</f>
        <v>0</v>
      </c>
      <c r="DS20" s="142">
        <f>'SKB1'!W13</f>
        <v>5043</v>
      </c>
      <c r="DT20" s="142">
        <f>'SKB1'!X13</f>
        <v>0</v>
      </c>
      <c r="DU20" s="142">
        <f>'SKB1'!Y13</f>
        <v>0</v>
      </c>
      <c r="DV20" s="142">
        <f>'SKB1'!Z13</f>
        <v>0</v>
      </c>
      <c r="DW20" s="142">
        <f>'SKB1'!AA13</f>
        <v>0</v>
      </c>
      <c r="DX20" s="142">
        <f>'SKB1'!AB13</f>
        <v>0</v>
      </c>
      <c r="DY20" s="142">
        <f>'SKB1'!AC13</f>
        <v>0</v>
      </c>
      <c r="DZ20" s="142">
        <f>'SKB1'!AD13</f>
        <v>0</v>
      </c>
      <c r="EA20" s="142">
        <f>'SKB1'!AE13</f>
        <v>0</v>
      </c>
      <c r="EB20" s="142">
        <f>'SKB1'!AF13</f>
        <v>0</v>
      </c>
      <c r="EC20" s="142">
        <f>'SKB1'!AG13</f>
        <v>0</v>
      </c>
      <c r="ED20" s="142">
        <f>'SKB1'!AH13</f>
        <v>0</v>
      </c>
      <c r="EE20" s="142">
        <f>'SKB1'!AI13</f>
        <v>0</v>
      </c>
      <c r="EF20" s="142">
        <f>'SKB1'!AJ13</f>
        <v>0</v>
      </c>
    </row>
    <row r="21" spans="1:148" ht="17.25" customHeight="1">
      <c r="A21" s="140" t="s">
        <v>2</v>
      </c>
      <c r="B21" s="141">
        <f>B20-B22</f>
        <v>0</v>
      </c>
      <c r="C21" s="141">
        <f t="shared" ref="C21:N21" si="0">C20-C22</f>
        <v>2</v>
      </c>
      <c r="D21" s="141">
        <f t="shared" si="0"/>
        <v>0</v>
      </c>
      <c r="E21" s="141">
        <f t="shared" si="0"/>
        <v>5360</v>
      </c>
      <c r="F21" s="141">
        <f t="shared" si="0"/>
        <v>17480</v>
      </c>
      <c r="G21" s="141">
        <f t="shared" si="0"/>
        <v>3678</v>
      </c>
      <c r="H21" s="141">
        <f t="shared" si="0"/>
        <v>0</v>
      </c>
      <c r="I21" s="141">
        <f t="shared" si="0"/>
        <v>17598</v>
      </c>
      <c r="J21" s="141">
        <f t="shared" si="0"/>
        <v>20287</v>
      </c>
      <c r="K21" s="141">
        <f t="shared" si="0"/>
        <v>51179</v>
      </c>
      <c r="L21" s="141">
        <f t="shared" si="0"/>
        <v>26295</v>
      </c>
      <c r="M21" s="141">
        <f t="shared" si="0"/>
        <v>118075</v>
      </c>
      <c r="N21" s="141">
        <f t="shared" si="0"/>
        <v>86042</v>
      </c>
      <c r="O21" s="141">
        <f t="shared" ref="O21:AW21" si="1">O20-O22</f>
        <v>48644</v>
      </c>
      <c r="P21" s="141">
        <f t="shared" si="1"/>
        <v>70419</v>
      </c>
      <c r="Q21" s="141">
        <f t="shared" si="1"/>
        <v>58502</v>
      </c>
      <c r="R21" s="141">
        <f t="shared" si="1"/>
        <v>105593</v>
      </c>
      <c r="S21" s="141">
        <f t="shared" si="1"/>
        <v>26305</v>
      </c>
      <c r="T21" s="141">
        <f t="shared" si="1"/>
        <v>118075</v>
      </c>
      <c r="U21" s="141">
        <f t="shared" si="1"/>
        <v>131162</v>
      </c>
      <c r="V21" s="141">
        <f t="shared" si="1"/>
        <v>203395</v>
      </c>
      <c r="W21" s="141">
        <f t="shared" si="1"/>
        <v>44966</v>
      </c>
      <c r="X21" s="141">
        <f t="shared" si="1"/>
        <v>134471</v>
      </c>
      <c r="Y21" s="141">
        <f t="shared" si="1"/>
        <v>56384</v>
      </c>
      <c r="Z21" s="141">
        <f t="shared" si="1"/>
        <v>26785</v>
      </c>
      <c r="AA21" s="141">
        <f t="shared" si="1"/>
        <v>81183</v>
      </c>
      <c r="AB21" s="141">
        <f t="shared" si="1"/>
        <v>113793</v>
      </c>
      <c r="AC21" s="141">
        <f t="shared" si="1"/>
        <v>72452</v>
      </c>
      <c r="AD21" s="141">
        <f t="shared" si="1"/>
        <v>112019</v>
      </c>
      <c r="AE21" s="141">
        <f t="shared" si="1"/>
        <v>72307</v>
      </c>
      <c r="AF21" s="141">
        <f t="shared" si="1"/>
        <v>79136</v>
      </c>
      <c r="AG21" s="141">
        <f t="shared" si="1"/>
        <v>116099</v>
      </c>
      <c r="AH21" s="141">
        <f t="shared" si="1"/>
        <v>80278</v>
      </c>
      <c r="AI21" s="141">
        <f t="shared" si="1"/>
        <v>32593</v>
      </c>
      <c r="AJ21" s="141">
        <f t="shared" si="1"/>
        <v>14069</v>
      </c>
      <c r="AK21" s="141">
        <f t="shared" si="1"/>
        <v>87704</v>
      </c>
      <c r="AL21" s="141">
        <f t="shared" si="1"/>
        <v>103267</v>
      </c>
      <c r="AM21" s="141">
        <f t="shared" si="1"/>
        <v>113818</v>
      </c>
      <c r="AN21" s="141">
        <f t="shared" si="1"/>
        <v>202198</v>
      </c>
      <c r="AO21" s="141">
        <f t="shared" si="1"/>
        <v>67147</v>
      </c>
      <c r="AP21" s="141">
        <f t="shared" si="1"/>
        <v>71202</v>
      </c>
      <c r="AQ21" s="141">
        <f t="shared" si="1"/>
        <v>73429</v>
      </c>
      <c r="AR21" s="141">
        <f t="shared" si="1"/>
        <v>106848</v>
      </c>
      <c r="AS21" s="141">
        <f t="shared" si="1"/>
        <v>84127</v>
      </c>
      <c r="AT21" s="141">
        <f t="shared" si="1"/>
        <v>-27</v>
      </c>
      <c r="AU21" s="141">
        <f t="shared" si="1"/>
        <v>-23</v>
      </c>
      <c r="AV21" s="141">
        <f t="shared" si="1"/>
        <v>-37</v>
      </c>
      <c r="AW21" s="141">
        <f t="shared" si="1"/>
        <v>1013</v>
      </c>
      <c r="AX21" s="141">
        <f>AX20-AX22</f>
        <v>124409</v>
      </c>
      <c r="AY21" s="185">
        <f>AY20-AY22</f>
        <v>153994</v>
      </c>
      <c r="AZ21" s="185">
        <v>114068</v>
      </c>
      <c r="BA21" s="185">
        <f t="shared" ref="BA21:BK21" si="2">BA20-BA22</f>
        <v>86484</v>
      </c>
      <c r="BB21" s="185">
        <f t="shared" si="2"/>
        <v>144878</v>
      </c>
      <c r="BC21" s="185">
        <f t="shared" si="2"/>
        <v>89432</v>
      </c>
      <c r="BD21" s="185">
        <f t="shared" si="2"/>
        <v>134753</v>
      </c>
      <c r="BE21" s="185">
        <f t="shared" si="2"/>
        <v>114894</v>
      </c>
      <c r="BF21" s="185">
        <f t="shared" si="2"/>
        <v>90969</v>
      </c>
      <c r="BG21" s="141">
        <f t="shared" si="2"/>
        <v>58192</v>
      </c>
      <c r="BH21" s="185">
        <f t="shared" si="2"/>
        <v>100752</v>
      </c>
      <c r="BI21" s="185">
        <f t="shared" si="2"/>
        <v>120795</v>
      </c>
      <c r="BJ21" s="185">
        <f t="shared" si="2"/>
        <v>11618</v>
      </c>
      <c r="BK21" s="240">
        <f t="shared" si="2"/>
        <v>73993</v>
      </c>
      <c r="BL21" s="185">
        <f t="shared" ref="BL21:DC21" si="3">BL20-BL22</f>
        <v>174853</v>
      </c>
      <c r="BM21" s="185">
        <f t="shared" si="3"/>
        <v>123322</v>
      </c>
      <c r="BN21" s="185">
        <f t="shared" si="3"/>
        <v>110523</v>
      </c>
      <c r="BO21" s="185">
        <v>221470</v>
      </c>
      <c r="BP21" s="185">
        <v>67526</v>
      </c>
      <c r="BQ21" s="185">
        <v>973</v>
      </c>
      <c r="BR21" s="185">
        <v>45286</v>
      </c>
      <c r="BS21" s="185">
        <v>3186</v>
      </c>
      <c r="BT21" s="185">
        <v>0</v>
      </c>
      <c r="BU21" s="185">
        <v>0</v>
      </c>
      <c r="BV21" s="185">
        <v>-126</v>
      </c>
      <c r="BW21" s="185">
        <v>29637</v>
      </c>
      <c r="BX21" s="185">
        <v>10945</v>
      </c>
      <c r="BY21" s="185">
        <v>4952</v>
      </c>
      <c r="BZ21" s="185">
        <v>44882</v>
      </c>
      <c r="CA21" s="185">
        <v>36948</v>
      </c>
      <c r="CB21" s="185">
        <v>0</v>
      </c>
      <c r="CC21" s="185">
        <v>10467</v>
      </c>
      <c r="CD21" s="185">
        <v>3535</v>
      </c>
      <c r="CE21" s="185">
        <v>36796</v>
      </c>
      <c r="CF21" s="185">
        <v>48017</v>
      </c>
      <c r="CG21" s="185">
        <v>56234</v>
      </c>
      <c r="CH21" s="185">
        <v>20920</v>
      </c>
      <c r="CI21" s="185">
        <v>43901</v>
      </c>
      <c r="CJ21" s="185">
        <v>55390</v>
      </c>
      <c r="CK21" s="185">
        <v>28392</v>
      </c>
      <c r="CL21" s="185">
        <v>36974</v>
      </c>
      <c r="CM21" s="185">
        <v>54101</v>
      </c>
      <c r="CN21" s="185">
        <v>7149</v>
      </c>
      <c r="CO21" s="185">
        <v>26761</v>
      </c>
      <c r="CP21" s="185">
        <v>3840</v>
      </c>
      <c r="CQ21" s="185">
        <v>0</v>
      </c>
      <c r="CR21" s="185">
        <v>0</v>
      </c>
      <c r="CS21" s="185">
        <v>-66</v>
      </c>
      <c r="CT21" s="185">
        <v>31044</v>
      </c>
      <c r="CU21" s="185">
        <v>25868</v>
      </c>
      <c r="CV21" s="185">
        <v>14741</v>
      </c>
      <c r="CW21" s="185">
        <v>2869</v>
      </c>
      <c r="CX21" s="185">
        <v>25494</v>
      </c>
      <c r="CY21" s="185">
        <v>32647</v>
      </c>
      <c r="CZ21" s="185">
        <v>54141</v>
      </c>
      <c r="DA21" s="142">
        <f t="shared" si="3"/>
        <v>23956</v>
      </c>
      <c r="DB21" s="142">
        <f t="shared" si="3"/>
        <v>1454</v>
      </c>
      <c r="DC21" s="142">
        <f t="shared" si="3"/>
        <v>4918</v>
      </c>
      <c r="DD21" s="142">
        <f t="shared" ref="DD21:EF21" si="4">DD20-DD22</f>
        <v>0</v>
      </c>
      <c r="DE21" s="142">
        <f t="shared" si="4"/>
        <v>2974</v>
      </c>
      <c r="DF21" s="142">
        <f t="shared" si="4"/>
        <v>3943</v>
      </c>
      <c r="DG21" s="142">
        <f t="shared" si="4"/>
        <v>1512</v>
      </c>
      <c r="DH21" s="142">
        <f t="shared" si="4"/>
        <v>0</v>
      </c>
      <c r="DI21" s="142">
        <f t="shared" si="4"/>
        <v>3128</v>
      </c>
      <c r="DJ21" s="142">
        <f t="shared" si="4"/>
        <v>984</v>
      </c>
      <c r="DK21" s="142">
        <f t="shared" si="4"/>
        <v>0</v>
      </c>
      <c r="DL21" s="142">
        <f t="shared" si="4"/>
        <v>0</v>
      </c>
      <c r="DM21" s="142">
        <f t="shared" si="4"/>
        <v>0</v>
      </c>
      <c r="DN21" s="142">
        <f t="shared" si="4"/>
        <v>0</v>
      </c>
      <c r="DO21" s="142">
        <f t="shared" si="4"/>
        <v>0</v>
      </c>
      <c r="DP21" s="142">
        <f t="shared" si="4"/>
        <v>0</v>
      </c>
      <c r="DQ21" s="142">
        <f t="shared" si="4"/>
        <v>0</v>
      </c>
      <c r="DR21" s="142">
        <f t="shared" si="4"/>
        <v>0</v>
      </c>
      <c r="DS21" s="142">
        <f t="shared" si="4"/>
        <v>5043</v>
      </c>
      <c r="DT21" s="142">
        <f t="shared" si="4"/>
        <v>0</v>
      </c>
      <c r="DU21" s="142">
        <f t="shared" si="4"/>
        <v>0</v>
      </c>
      <c r="DV21" s="142">
        <f t="shared" si="4"/>
        <v>0</v>
      </c>
      <c r="DW21" s="142">
        <f t="shared" si="4"/>
        <v>0</v>
      </c>
      <c r="DX21" s="142">
        <f t="shared" si="4"/>
        <v>0</v>
      </c>
      <c r="DY21" s="142">
        <f t="shared" si="4"/>
        <v>0</v>
      </c>
      <c r="DZ21" s="142">
        <f t="shared" si="4"/>
        <v>0</v>
      </c>
      <c r="EA21" s="142">
        <f t="shared" si="4"/>
        <v>0</v>
      </c>
      <c r="EB21" s="142">
        <f t="shared" si="4"/>
        <v>0</v>
      </c>
      <c r="EC21" s="142">
        <f t="shared" si="4"/>
        <v>0</v>
      </c>
      <c r="ED21" s="142">
        <f t="shared" si="4"/>
        <v>0</v>
      </c>
      <c r="EE21" s="142">
        <f t="shared" si="4"/>
        <v>0</v>
      </c>
      <c r="EF21" s="142">
        <f t="shared" si="4"/>
        <v>0</v>
      </c>
    </row>
    <row r="22" spans="1:148" ht="17.25" customHeight="1">
      <c r="A22" s="140" t="s">
        <v>3</v>
      </c>
      <c r="B22" s="141">
        <f>SUM(B25:B28)</f>
        <v>0</v>
      </c>
      <c r="C22" s="141">
        <f t="shared" ref="C22:N22" si="5">SUM(C25:C28)</f>
        <v>0</v>
      </c>
      <c r="D22" s="141">
        <f t="shared" si="5"/>
        <v>0</v>
      </c>
      <c r="E22" s="141">
        <f t="shared" si="5"/>
        <v>3</v>
      </c>
      <c r="F22" s="141">
        <f t="shared" si="5"/>
        <v>144</v>
      </c>
      <c r="G22" s="141">
        <f t="shared" si="5"/>
        <v>52</v>
      </c>
      <c r="H22" s="141">
        <f t="shared" si="5"/>
        <v>0</v>
      </c>
      <c r="I22" s="141">
        <f t="shared" si="5"/>
        <v>149</v>
      </c>
      <c r="J22" s="141">
        <f t="shared" si="5"/>
        <v>247</v>
      </c>
      <c r="K22" s="141">
        <f t="shared" si="5"/>
        <v>291</v>
      </c>
      <c r="L22" s="141">
        <f t="shared" si="5"/>
        <v>174</v>
      </c>
      <c r="M22" s="141">
        <f t="shared" si="5"/>
        <v>225</v>
      </c>
      <c r="N22" s="141">
        <f t="shared" si="5"/>
        <v>321</v>
      </c>
      <c r="O22" s="141">
        <f t="shared" ref="O22:T22" si="6">SUM(O25:O28)</f>
        <v>62</v>
      </c>
      <c r="P22" s="141">
        <f t="shared" si="6"/>
        <v>116</v>
      </c>
      <c r="Q22" s="141">
        <f t="shared" si="6"/>
        <v>143</v>
      </c>
      <c r="R22" s="141">
        <f t="shared" si="6"/>
        <v>560</v>
      </c>
      <c r="S22" s="141">
        <f t="shared" si="6"/>
        <v>174</v>
      </c>
      <c r="T22" s="141">
        <f t="shared" si="6"/>
        <v>225</v>
      </c>
      <c r="U22" s="141">
        <f t="shared" ref="U22:AW22" si="7">SUM(U25:U28)</f>
        <v>132</v>
      </c>
      <c r="V22" s="141">
        <f t="shared" si="7"/>
        <v>234</v>
      </c>
      <c r="W22" s="141">
        <f t="shared" si="7"/>
        <v>59</v>
      </c>
      <c r="X22" s="141">
        <f t="shared" si="7"/>
        <v>147</v>
      </c>
      <c r="Y22" s="141">
        <f t="shared" si="7"/>
        <v>52</v>
      </c>
      <c r="Z22" s="141">
        <f t="shared" si="7"/>
        <v>13</v>
      </c>
      <c r="AA22" s="141">
        <f t="shared" si="7"/>
        <v>80</v>
      </c>
      <c r="AB22" s="141">
        <f t="shared" si="7"/>
        <v>414</v>
      </c>
      <c r="AC22" s="141">
        <f t="shared" si="7"/>
        <v>85</v>
      </c>
      <c r="AD22" s="141">
        <f t="shared" si="7"/>
        <v>292</v>
      </c>
      <c r="AE22" s="141">
        <f t="shared" si="7"/>
        <v>98</v>
      </c>
      <c r="AF22" s="141">
        <f t="shared" si="7"/>
        <v>231</v>
      </c>
      <c r="AG22" s="141">
        <f t="shared" si="7"/>
        <v>242</v>
      </c>
      <c r="AH22" s="141">
        <f t="shared" si="7"/>
        <v>215</v>
      </c>
      <c r="AI22" s="141">
        <f t="shared" si="7"/>
        <v>34</v>
      </c>
      <c r="AJ22" s="141">
        <f t="shared" si="7"/>
        <v>15</v>
      </c>
      <c r="AK22" s="141">
        <f t="shared" si="7"/>
        <v>108</v>
      </c>
      <c r="AL22" s="141">
        <f t="shared" si="7"/>
        <v>537</v>
      </c>
      <c r="AM22" s="141">
        <f t="shared" si="7"/>
        <v>677</v>
      </c>
      <c r="AN22" s="141">
        <f t="shared" si="7"/>
        <v>669</v>
      </c>
      <c r="AO22" s="141">
        <f t="shared" si="7"/>
        <v>42</v>
      </c>
      <c r="AP22" s="141">
        <f t="shared" si="7"/>
        <v>56</v>
      </c>
      <c r="AQ22" s="141">
        <f t="shared" si="7"/>
        <v>50</v>
      </c>
      <c r="AR22" s="141">
        <f t="shared" si="7"/>
        <v>55</v>
      </c>
      <c r="AS22" s="141">
        <f t="shared" si="7"/>
        <v>241</v>
      </c>
      <c r="AT22" s="141">
        <f t="shared" si="7"/>
        <v>27</v>
      </c>
      <c r="AU22" s="141">
        <f t="shared" si="7"/>
        <v>23</v>
      </c>
      <c r="AV22" s="141">
        <f t="shared" si="7"/>
        <v>37</v>
      </c>
      <c r="AW22" s="141">
        <f t="shared" si="7"/>
        <v>0</v>
      </c>
      <c r="AX22" s="141">
        <f>SUM(AX25:AX28)</f>
        <v>184</v>
      </c>
      <c r="AY22" s="185">
        <f>SUM(AY25:AY28)</f>
        <v>202</v>
      </c>
      <c r="AZ22" s="185">
        <v>177</v>
      </c>
      <c r="BA22" s="185">
        <f t="shared" ref="BA22:BK22" si="8">SUM(BA25:BA28)</f>
        <v>95</v>
      </c>
      <c r="BB22" s="185">
        <f t="shared" si="8"/>
        <v>229</v>
      </c>
      <c r="BC22" s="185">
        <f t="shared" si="8"/>
        <v>87</v>
      </c>
      <c r="BD22" s="185">
        <f t="shared" si="8"/>
        <v>224</v>
      </c>
      <c r="BE22" s="185">
        <f t="shared" si="8"/>
        <v>100</v>
      </c>
      <c r="BF22" s="185">
        <f t="shared" si="8"/>
        <v>29</v>
      </c>
      <c r="BG22" s="141">
        <f t="shared" si="8"/>
        <v>19</v>
      </c>
      <c r="BH22" s="185">
        <f t="shared" si="8"/>
        <v>44</v>
      </c>
      <c r="BI22" s="185">
        <f t="shared" si="8"/>
        <v>30</v>
      </c>
      <c r="BJ22" s="185">
        <f t="shared" si="8"/>
        <v>2</v>
      </c>
      <c r="BK22" s="240">
        <f t="shared" si="8"/>
        <v>17</v>
      </c>
      <c r="BL22" s="185">
        <f t="shared" ref="BL22:DC22" si="9">SUM(BL25:BL28)</f>
        <v>65</v>
      </c>
      <c r="BM22" s="185">
        <f t="shared" si="9"/>
        <v>55</v>
      </c>
      <c r="BN22" s="185">
        <f t="shared" si="9"/>
        <v>77</v>
      </c>
      <c r="BO22" s="185">
        <f>SUM(BO25:BO28)</f>
        <v>49</v>
      </c>
      <c r="BP22" s="185">
        <v>25</v>
      </c>
      <c r="BQ22" s="185">
        <v>0</v>
      </c>
      <c r="BR22" s="185">
        <v>4</v>
      </c>
      <c r="BS22" s="185">
        <v>6</v>
      </c>
      <c r="BT22" s="185">
        <v>0</v>
      </c>
      <c r="BU22" s="185">
        <v>0</v>
      </c>
      <c r="BV22" s="185">
        <v>0</v>
      </c>
      <c r="BW22" s="185">
        <v>10</v>
      </c>
      <c r="BX22" s="185">
        <v>18</v>
      </c>
      <c r="BY22" s="185">
        <v>3</v>
      </c>
      <c r="BZ22" s="185">
        <v>16</v>
      </c>
      <c r="CA22" s="185">
        <v>5</v>
      </c>
      <c r="CB22" s="185">
        <v>0</v>
      </c>
      <c r="CC22" s="185">
        <v>6</v>
      </c>
      <c r="CD22" s="185">
        <v>0</v>
      </c>
      <c r="CE22" s="185">
        <v>21</v>
      </c>
      <c r="CF22" s="185">
        <v>8</v>
      </c>
      <c r="CG22" s="185">
        <v>44</v>
      </c>
      <c r="CH22" s="185">
        <v>1</v>
      </c>
      <c r="CI22" s="185">
        <v>2</v>
      </c>
      <c r="CJ22" s="185">
        <v>2</v>
      </c>
      <c r="CK22" s="185">
        <v>0</v>
      </c>
      <c r="CL22" s="185">
        <v>8</v>
      </c>
      <c r="CM22" s="185">
        <v>2</v>
      </c>
      <c r="CN22" s="185">
        <v>0</v>
      </c>
      <c r="CO22" s="185">
        <v>3</v>
      </c>
      <c r="CP22" s="185">
        <v>0</v>
      </c>
      <c r="CQ22" s="185">
        <v>0</v>
      </c>
      <c r="CR22" s="185">
        <v>0</v>
      </c>
      <c r="CS22" s="185">
        <v>0</v>
      </c>
      <c r="CT22" s="185">
        <v>3</v>
      </c>
      <c r="CU22" s="185">
        <v>9</v>
      </c>
      <c r="CV22" s="185">
        <v>1</v>
      </c>
      <c r="CW22" s="185">
        <v>0</v>
      </c>
      <c r="CX22" s="185">
        <v>31</v>
      </c>
      <c r="CY22" s="185">
        <v>23</v>
      </c>
      <c r="CZ22" s="185">
        <v>38</v>
      </c>
      <c r="DA22" s="142">
        <f t="shared" si="9"/>
        <v>2</v>
      </c>
      <c r="DB22" s="142">
        <f t="shared" si="9"/>
        <v>0</v>
      </c>
      <c r="DC22" s="142">
        <f t="shared" si="9"/>
        <v>1</v>
      </c>
      <c r="DD22" s="142">
        <f t="shared" ref="DD22:EF22" si="10">SUM(DD25:DD28)</f>
        <v>0</v>
      </c>
      <c r="DE22" s="142">
        <f t="shared" si="10"/>
        <v>1</v>
      </c>
      <c r="DF22" s="142">
        <f t="shared" si="10"/>
        <v>0</v>
      </c>
      <c r="DG22" s="142">
        <f t="shared" si="10"/>
        <v>0</v>
      </c>
      <c r="DH22" s="142">
        <f t="shared" si="10"/>
        <v>0</v>
      </c>
      <c r="DI22" s="142">
        <f t="shared" si="10"/>
        <v>0</v>
      </c>
      <c r="DJ22" s="142">
        <f t="shared" si="10"/>
        <v>0</v>
      </c>
      <c r="DK22" s="142">
        <f t="shared" si="10"/>
        <v>0</v>
      </c>
      <c r="DL22" s="142">
        <f t="shared" si="10"/>
        <v>0</v>
      </c>
      <c r="DM22" s="142">
        <f t="shared" si="10"/>
        <v>0</v>
      </c>
      <c r="DN22" s="142">
        <f t="shared" si="10"/>
        <v>0</v>
      </c>
      <c r="DO22" s="142">
        <f t="shared" si="10"/>
        <v>0</v>
      </c>
      <c r="DP22" s="142">
        <f t="shared" si="10"/>
        <v>0</v>
      </c>
      <c r="DQ22" s="142">
        <f t="shared" si="10"/>
        <v>0</v>
      </c>
      <c r="DR22" s="142">
        <f t="shared" si="10"/>
        <v>0</v>
      </c>
      <c r="DS22" s="142">
        <f t="shared" si="10"/>
        <v>0</v>
      </c>
      <c r="DT22" s="142">
        <f t="shared" si="10"/>
        <v>0</v>
      </c>
      <c r="DU22" s="142">
        <f t="shared" si="10"/>
        <v>0</v>
      </c>
      <c r="DV22" s="142">
        <f t="shared" si="10"/>
        <v>0</v>
      </c>
      <c r="DW22" s="142">
        <f t="shared" si="10"/>
        <v>0</v>
      </c>
      <c r="DX22" s="142">
        <f t="shared" si="10"/>
        <v>0</v>
      </c>
      <c r="DY22" s="142">
        <f t="shared" si="10"/>
        <v>0</v>
      </c>
      <c r="DZ22" s="142">
        <f t="shared" si="10"/>
        <v>0</v>
      </c>
      <c r="EA22" s="142">
        <f t="shared" si="10"/>
        <v>0</v>
      </c>
      <c r="EB22" s="142">
        <f t="shared" si="10"/>
        <v>0</v>
      </c>
      <c r="EC22" s="142">
        <f t="shared" si="10"/>
        <v>0</v>
      </c>
      <c r="ED22" s="142">
        <f t="shared" si="10"/>
        <v>0</v>
      </c>
      <c r="EE22" s="142">
        <f t="shared" si="10"/>
        <v>0</v>
      </c>
      <c r="EF22" s="142">
        <f t="shared" si="10"/>
        <v>0</v>
      </c>
    </row>
    <row r="23" spans="1:148" ht="17.25" customHeight="1">
      <c r="A23" s="140" t="s">
        <v>10</v>
      </c>
      <c r="B23" s="143" t="e">
        <f>B22/B20</f>
        <v>#DIV/0!</v>
      </c>
      <c r="C23" s="143">
        <f t="shared" ref="C23:N23" si="11">C22/C20</f>
        <v>0</v>
      </c>
      <c r="D23" s="143" t="e">
        <f t="shared" si="11"/>
        <v>#DIV/0!</v>
      </c>
      <c r="E23" s="143">
        <f t="shared" si="11"/>
        <v>5.593884020137983E-4</v>
      </c>
      <c r="F23" s="143">
        <f t="shared" si="11"/>
        <v>8.1706763504312309E-3</v>
      </c>
      <c r="G23" s="143">
        <f t="shared" si="11"/>
        <v>1.3941018766756031E-2</v>
      </c>
      <c r="H23" s="143" t="e">
        <f t="shared" si="11"/>
        <v>#DIV/0!</v>
      </c>
      <c r="I23" s="143">
        <f t="shared" si="11"/>
        <v>8.395785203132923E-3</v>
      </c>
      <c r="J23" s="143">
        <f t="shared" si="11"/>
        <v>1.202883023278465E-2</v>
      </c>
      <c r="K23" s="143">
        <f t="shared" si="11"/>
        <v>5.6537789003302894E-3</v>
      </c>
      <c r="L23" s="143">
        <f t="shared" si="11"/>
        <v>6.5737277569987533E-3</v>
      </c>
      <c r="M23" s="143">
        <f t="shared" si="11"/>
        <v>1.9019442096365174E-3</v>
      </c>
      <c r="N23" s="143">
        <f t="shared" si="11"/>
        <v>3.7168694927225778E-3</v>
      </c>
      <c r="O23" s="143">
        <f t="shared" ref="O23:T23" si="12">O22/O20</f>
        <v>1.2729437851599391E-3</v>
      </c>
      <c r="P23" s="143">
        <f t="shared" si="12"/>
        <v>1.6445736159353512E-3</v>
      </c>
      <c r="Q23" s="143">
        <f t="shared" si="12"/>
        <v>2.4384005456560662E-3</v>
      </c>
      <c r="R23" s="143">
        <f t="shared" si="12"/>
        <v>5.2754043691652618E-3</v>
      </c>
      <c r="S23" s="143">
        <f t="shared" si="12"/>
        <v>6.571245137656256E-3</v>
      </c>
      <c r="T23" s="143">
        <f t="shared" si="12"/>
        <v>1.9019442096365174E-3</v>
      </c>
      <c r="U23" s="143">
        <f t="shared" ref="U23:AW23" si="13">U22/U20</f>
        <v>1.005377244961689E-3</v>
      </c>
      <c r="V23" s="143">
        <f t="shared" si="13"/>
        <v>1.1491486968948431E-3</v>
      </c>
      <c r="W23" s="143">
        <f t="shared" si="13"/>
        <v>1.3103831204886174E-3</v>
      </c>
      <c r="X23" s="143">
        <f t="shared" si="13"/>
        <v>1.0919787844121886E-3</v>
      </c>
      <c r="Y23" s="143">
        <f t="shared" si="13"/>
        <v>9.2139768941810194E-4</v>
      </c>
      <c r="Z23" s="143">
        <f t="shared" si="13"/>
        <v>4.8511082916635572E-4</v>
      </c>
      <c r="AA23" s="143">
        <f t="shared" si="13"/>
        <v>9.8445787135596763E-4</v>
      </c>
      <c r="AB23" s="143">
        <f t="shared" si="13"/>
        <v>3.6249967164884815E-3</v>
      </c>
      <c r="AC23" s="143">
        <f t="shared" si="13"/>
        <v>1.1718157629899224E-3</v>
      </c>
      <c r="AD23" s="143">
        <f t="shared" si="13"/>
        <v>2.5999234269127691E-3</v>
      </c>
      <c r="AE23" s="143">
        <f t="shared" si="13"/>
        <v>1.3534976866238519E-3</v>
      </c>
      <c r="AF23" s="143">
        <f t="shared" si="13"/>
        <v>2.9105295651845227E-3</v>
      </c>
      <c r="AG23" s="143">
        <f t="shared" si="13"/>
        <v>2.0800921429246781E-3</v>
      </c>
      <c r="AH23" s="143">
        <f t="shared" si="13"/>
        <v>2.6710397177394309E-3</v>
      </c>
      <c r="AI23" s="143">
        <f t="shared" si="13"/>
        <v>1.0420817114659639E-3</v>
      </c>
      <c r="AJ23" s="143">
        <f t="shared" si="13"/>
        <v>1.0650383413802896E-3</v>
      </c>
      <c r="AK23" s="143">
        <f t="shared" si="13"/>
        <v>1.2299002414248622E-3</v>
      </c>
      <c r="AL23" s="143">
        <f t="shared" si="13"/>
        <v>5.1732110515972408E-3</v>
      </c>
      <c r="AM23" s="143">
        <f t="shared" si="13"/>
        <v>5.9129219616577142E-3</v>
      </c>
      <c r="AN23" s="143">
        <f t="shared" si="13"/>
        <v>3.2977270822755794E-3</v>
      </c>
      <c r="AO23" s="143">
        <f t="shared" si="13"/>
        <v>6.2510232329696829E-4</v>
      </c>
      <c r="AP23" s="143">
        <f t="shared" si="13"/>
        <v>7.858766734963092E-4</v>
      </c>
      <c r="AQ23" s="143">
        <f t="shared" si="13"/>
        <v>6.8046652785149495E-4</v>
      </c>
      <c r="AR23" s="143">
        <f t="shared" si="13"/>
        <v>5.1448509396368673E-4</v>
      </c>
      <c r="AS23" s="143">
        <f t="shared" si="13"/>
        <v>2.8565332827612364E-3</v>
      </c>
      <c r="AT23" s="143" t="e">
        <f t="shared" si="13"/>
        <v>#DIV/0!</v>
      </c>
      <c r="AU23" s="143" t="e">
        <f t="shared" si="13"/>
        <v>#DIV/0!</v>
      </c>
      <c r="AV23" s="143" t="e">
        <f t="shared" si="13"/>
        <v>#DIV/0!</v>
      </c>
      <c r="AW23" s="143">
        <f t="shared" si="13"/>
        <v>0</v>
      </c>
      <c r="AX23" s="143">
        <f>AX22/AX20</f>
        <v>1.4768084884383553E-3</v>
      </c>
      <c r="AY23" s="186">
        <f>AY22/AY20</f>
        <v>1.3100210122182158E-3</v>
      </c>
      <c r="AZ23" s="186">
        <v>1.549301938815703E-3</v>
      </c>
      <c r="BA23" s="186">
        <f t="shared" ref="BA23:BK23" si="14">BA22/BA20</f>
        <v>1.0972637706603218E-3</v>
      </c>
      <c r="BB23" s="186">
        <f t="shared" si="14"/>
        <v>1.5781457820780527E-3</v>
      </c>
      <c r="BC23" s="186">
        <f t="shared" si="14"/>
        <v>9.7186072230476207E-4</v>
      </c>
      <c r="BD23" s="186">
        <f t="shared" si="14"/>
        <v>1.6595419960437705E-3</v>
      </c>
      <c r="BE23" s="186">
        <f t="shared" si="14"/>
        <v>8.6961058837852412E-4</v>
      </c>
      <c r="BF23" s="186">
        <f t="shared" si="14"/>
        <v>3.1868832282028176E-4</v>
      </c>
      <c r="BG23" s="143">
        <f t="shared" si="14"/>
        <v>3.2639879060658637E-4</v>
      </c>
      <c r="BH23" s="186">
        <f t="shared" si="14"/>
        <v>4.3652525893884676E-4</v>
      </c>
      <c r="BI23" s="186">
        <f t="shared" si="14"/>
        <v>2.4829298572315333E-4</v>
      </c>
      <c r="BJ23" s="186">
        <f t="shared" si="14"/>
        <v>1.7211703958691912E-4</v>
      </c>
      <c r="BK23" s="241">
        <f t="shared" si="14"/>
        <v>2.2969868936630186E-4</v>
      </c>
      <c r="BL23" s="186">
        <f t="shared" ref="BL23:DC23" si="15">BL22/BL20</f>
        <v>3.7160269383368209E-4</v>
      </c>
      <c r="BM23" s="186">
        <f t="shared" si="15"/>
        <v>4.4578811285733971E-4</v>
      </c>
      <c r="BN23" s="186">
        <f t="shared" si="15"/>
        <v>6.9620253164556962E-4</v>
      </c>
      <c r="BO23" s="186">
        <f t="shared" ref="BO23:BR23" si="16">BO22/BO20</f>
        <v>2.2119998736000072E-4</v>
      </c>
      <c r="BP23" s="186">
        <f t="shared" si="16"/>
        <v>3.7009074625098072E-4</v>
      </c>
      <c r="BQ23" s="186">
        <f t="shared" si="16"/>
        <v>0</v>
      </c>
      <c r="BR23" s="186">
        <f t="shared" si="16"/>
        <v>8.83197173769044E-5</v>
      </c>
      <c r="BS23" s="186">
        <v>1.8796992481203006E-3</v>
      </c>
      <c r="BT23" s="186" t="e">
        <v>#DIV/0!</v>
      </c>
      <c r="BU23" s="186" t="e">
        <v>#DIV/0!</v>
      </c>
      <c r="BV23" s="186">
        <v>0</v>
      </c>
      <c r="BW23" s="186">
        <v>3.3730225655209634E-4</v>
      </c>
      <c r="BX23" s="186">
        <v>1.6418863449785643E-3</v>
      </c>
      <c r="BY23" s="186">
        <v>6.0544904137235117E-4</v>
      </c>
      <c r="BZ23" s="186">
        <v>3.5636331239698871E-4</v>
      </c>
      <c r="CA23" s="186">
        <v>1.3530701160934159E-4</v>
      </c>
      <c r="CB23" s="186" t="e">
        <v>#DIV/0!</v>
      </c>
      <c r="CC23" s="186">
        <v>5.7290174735032942E-4</v>
      </c>
      <c r="CD23" s="186">
        <v>0</v>
      </c>
      <c r="CE23" s="186">
        <v>5.7038867914278727E-4</v>
      </c>
      <c r="CF23" s="186">
        <v>1.6657990629880269E-4</v>
      </c>
      <c r="CG23" s="186">
        <v>7.8183304310743093E-4</v>
      </c>
      <c r="CH23" s="186">
        <v>4.7798862387075188E-5</v>
      </c>
      <c r="CI23" s="186">
        <v>4.555497346422796E-5</v>
      </c>
      <c r="CJ23" s="186">
        <v>3.6106296938186018E-5</v>
      </c>
      <c r="CK23" s="186">
        <v>0</v>
      </c>
      <c r="CL23" s="186">
        <v>2.1632145368016874E-4</v>
      </c>
      <c r="CM23" s="186">
        <v>3.6966526809973572E-5</v>
      </c>
      <c r="CN23" s="186">
        <v>0</v>
      </c>
      <c r="CO23" s="186">
        <v>1.1209086833059333E-4</v>
      </c>
      <c r="CP23" s="186">
        <v>0</v>
      </c>
      <c r="CQ23" s="186" t="e">
        <v>#DIV/0!</v>
      </c>
      <c r="CR23" s="186" t="e">
        <v>#DIV/0!</v>
      </c>
      <c r="CS23" s="186">
        <v>0</v>
      </c>
      <c r="CT23" s="186">
        <v>9.6627693496956226E-5</v>
      </c>
      <c r="CU23" s="186">
        <v>3.4779920392626659E-4</v>
      </c>
      <c r="CV23" s="186">
        <v>6.7833401166734502E-5</v>
      </c>
      <c r="CW23" s="186">
        <v>0</v>
      </c>
      <c r="CX23" s="186">
        <v>1.2144955925563173E-3</v>
      </c>
      <c r="CY23" s="186">
        <v>7.0400979491888583E-4</v>
      </c>
      <c r="CZ23" s="186">
        <v>7.0137876298935009E-4</v>
      </c>
      <c r="DA23" s="144">
        <f t="shared" si="15"/>
        <v>8.3479422322397531E-5</v>
      </c>
      <c r="DB23" s="144">
        <f t="shared" si="15"/>
        <v>0</v>
      </c>
      <c r="DC23" s="144">
        <f t="shared" si="15"/>
        <v>2.0329335230737954E-4</v>
      </c>
      <c r="DD23" s="144" t="e">
        <f t="shared" ref="DD23:EF23" si="17">DD22/DD20</f>
        <v>#DIV/0!</v>
      </c>
      <c r="DE23" s="144">
        <f t="shared" si="17"/>
        <v>3.3613445378151261E-4</v>
      </c>
      <c r="DF23" s="144">
        <f t="shared" si="17"/>
        <v>0</v>
      </c>
      <c r="DG23" s="144">
        <f t="shared" si="17"/>
        <v>0</v>
      </c>
      <c r="DH23" s="144" t="e">
        <f t="shared" si="17"/>
        <v>#DIV/0!</v>
      </c>
      <c r="DI23" s="144">
        <f t="shared" si="17"/>
        <v>0</v>
      </c>
      <c r="DJ23" s="144">
        <f t="shared" si="17"/>
        <v>0</v>
      </c>
      <c r="DK23" s="144" t="e">
        <f t="shared" si="17"/>
        <v>#DIV/0!</v>
      </c>
      <c r="DL23" s="144" t="e">
        <f t="shared" si="17"/>
        <v>#DIV/0!</v>
      </c>
      <c r="DM23" s="144" t="e">
        <f t="shared" si="17"/>
        <v>#DIV/0!</v>
      </c>
      <c r="DN23" s="144" t="e">
        <f t="shared" si="17"/>
        <v>#DIV/0!</v>
      </c>
      <c r="DO23" s="144" t="e">
        <f t="shared" si="17"/>
        <v>#DIV/0!</v>
      </c>
      <c r="DP23" s="144" t="e">
        <f t="shared" si="17"/>
        <v>#DIV/0!</v>
      </c>
      <c r="DQ23" s="144" t="e">
        <f t="shared" si="17"/>
        <v>#DIV/0!</v>
      </c>
      <c r="DR23" s="144" t="e">
        <f t="shared" si="17"/>
        <v>#DIV/0!</v>
      </c>
      <c r="DS23" s="144">
        <f t="shared" si="17"/>
        <v>0</v>
      </c>
      <c r="DT23" s="144" t="e">
        <f t="shared" si="17"/>
        <v>#DIV/0!</v>
      </c>
      <c r="DU23" s="144" t="e">
        <f t="shared" si="17"/>
        <v>#DIV/0!</v>
      </c>
      <c r="DV23" s="144" t="e">
        <f t="shared" si="17"/>
        <v>#DIV/0!</v>
      </c>
      <c r="DW23" s="144" t="e">
        <f t="shared" si="17"/>
        <v>#DIV/0!</v>
      </c>
      <c r="DX23" s="144" t="e">
        <f t="shared" si="17"/>
        <v>#DIV/0!</v>
      </c>
      <c r="DY23" s="144" t="e">
        <f t="shared" si="17"/>
        <v>#DIV/0!</v>
      </c>
      <c r="DZ23" s="144" t="e">
        <f t="shared" si="17"/>
        <v>#DIV/0!</v>
      </c>
      <c r="EA23" s="144" t="e">
        <f t="shared" si="17"/>
        <v>#DIV/0!</v>
      </c>
      <c r="EB23" s="144" t="e">
        <f t="shared" si="17"/>
        <v>#DIV/0!</v>
      </c>
      <c r="EC23" s="144" t="e">
        <f t="shared" si="17"/>
        <v>#DIV/0!</v>
      </c>
      <c r="ED23" s="144" t="e">
        <f t="shared" si="17"/>
        <v>#DIV/0!</v>
      </c>
      <c r="EE23" s="144" t="e">
        <f t="shared" si="17"/>
        <v>#DIV/0!</v>
      </c>
      <c r="EF23" s="144" t="e">
        <f t="shared" si="17"/>
        <v>#DIV/0!</v>
      </c>
    </row>
    <row r="24" spans="1:148" ht="12" customHeight="1">
      <c r="A24" s="11" t="s">
        <v>5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</row>
    <row r="25" spans="1:148" ht="17.25" customHeight="1">
      <c r="A25" s="140" t="s">
        <v>6</v>
      </c>
      <c r="B25" s="141">
        <v>0</v>
      </c>
      <c r="C25" s="141">
        <v>0</v>
      </c>
      <c r="D25" s="141">
        <v>0</v>
      </c>
      <c r="E25" s="141">
        <v>3</v>
      </c>
      <c r="F25" s="141">
        <v>143</v>
      </c>
      <c r="G25" s="141">
        <v>52</v>
      </c>
      <c r="H25" s="141">
        <v>0</v>
      </c>
      <c r="I25" s="141">
        <v>146</v>
      </c>
      <c r="J25" s="141">
        <v>137</v>
      </c>
      <c r="K25" s="141">
        <v>197</v>
      </c>
      <c r="L25" s="141">
        <v>136</v>
      </c>
      <c r="M25" s="141">
        <v>222</v>
      </c>
      <c r="N25" s="141">
        <v>306</v>
      </c>
      <c r="O25" s="141">
        <v>59</v>
      </c>
      <c r="P25" s="141">
        <v>104</v>
      </c>
      <c r="Q25" s="141">
        <v>137</v>
      </c>
      <c r="R25" s="141">
        <v>469</v>
      </c>
      <c r="S25" s="141">
        <v>136</v>
      </c>
      <c r="T25" s="141">
        <v>222</v>
      </c>
      <c r="U25" s="141">
        <v>129</v>
      </c>
      <c r="V25" s="141">
        <v>227</v>
      </c>
      <c r="W25" s="141">
        <v>32</v>
      </c>
      <c r="X25" s="141">
        <v>147</v>
      </c>
      <c r="Y25" s="141">
        <v>50</v>
      </c>
      <c r="Z25" s="141">
        <v>11</v>
      </c>
      <c r="AA25" s="141">
        <v>72</v>
      </c>
      <c r="AB25" s="141">
        <v>387</v>
      </c>
      <c r="AC25" s="141">
        <v>77</v>
      </c>
      <c r="AD25" s="141">
        <v>287</v>
      </c>
      <c r="AE25" s="141">
        <v>96</v>
      </c>
      <c r="AF25" s="141">
        <v>190</v>
      </c>
      <c r="AG25" s="141">
        <v>206</v>
      </c>
      <c r="AH25" s="141">
        <v>200</v>
      </c>
      <c r="AI25" s="141">
        <v>29</v>
      </c>
      <c r="AJ25" s="141">
        <v>15</v>
      </c>
      <c r="AK25" s="141">
        <v>90</v>
      </c>
      <c r="AL25" s="141">
        <v>188</v>
      </c>
      <c r="AM25" s="141">
        <v>434</v>
      </c>
      <c r="AN25" s="141">
        <v>567</v>
      </c>
      <c r="AO25" s="141">
        <v>29</v>
      </c>
      <c r="AP25" s="141">
        <v>55</v>
      </c>
      <c r="AQ25" s="141">
        <v>49</v>
      </c>
      <c r="AR25" s="141">
        <v>53</v>
      </c>
      <c r="AS25" s="141">
        <v>75</v>
      </c>
      <c r="AT25" s="141">
        <f>'SKB1'!B30</f>
        <v>27</v>
      </c>
      <c r="AU25" s="141">
        <f>'SKB1'!C30</f>
        <v>23</v>
      </c>
      <c r="AV25" s="141">
        <f>'SKB1'!D30</f>
        <v>37</v>
      </c>
      <c r="AW25" s="141">
        <v>0</v>
      </c>
      <c r="AX25" s="141">
        <v>114</v>
      </c>
      <c r="AY25" s="185">
        <v>86</v>
      </c>
      <c r="AZ25" s="185">
        <v>69</v>
      </c>
      <c r="BA25" s="185">
        <v>48</v>
      </c>
      <c r="BB25" s="185">
        <v>35</v>
      </c>
      <c r="BC25" s="185">
        <v>42</v>
      </c>
      <c r="BD25" s="185">
        <v>209</v>
      </c>
      <c r="BE25" s="185">
        <v>97</v>
      </c>
      <c r="BF25" s="185">
        <v>19</v>
      </c>
      <c r="BG25" s="141">
        <v>1</v>
      </c>
      <c r="BH25" s="185">
        <v>25</v>
      </c>
      <c r="BI25" s="185">
        <v>20</v>
      </c>
      <c r="BJ25" s="185">
        <v>2</v>
      </c>
      <c r="BK25" s="141">
        <v>7</v>
      </c>
      <c r="BL25" s="185">
        <v>14</v>
      </c>
      <c r="BM25" s="185">
        <v>14</v>
      </c>
      <c r="BN25" s="185">
        <v>25</v>
      </c>
      <c r="BO25" s="185">
        <v>38</v>
      </c>
      <c r="BP25" s="185">
        <v>12</v>
      </c>
      <c r="BQ25" s="185">
        <v>0</v>
      </c>
      <c r="BR25" s="185">
        <v>4</v>
      </c>
      <c r="BS25" s="185">
        <v>6</v>
      </c>
      <c r="BT25" s="185">
        <v>0</v>
      </c>
      <c r="BU25" s="185">
        <v>0</v>
      </c>
      <c r="BV25" s="185">
        <v>0</v>
      </c>
      <c r="BW25" s="185">
        <v>10</v>
      </c>
      <c r="BX25" s="185">
        <v>18</v>
      </c>
      <c r="BY25" s="185">
        <v>0</v>
      </c>
      <c r="BZ25" s="185">
        <v>13</v>
      </c>
      <c r="CA25" s="185">
        <v>3</v>
      </c>
      <c r="CB25" s="185">
        <v>0</v>
      </c>
      <c r="CC25" s="185">
        <v>6</v>
      </c>
      <c r="CD25" s="185">
        <v>0</v>
      </c>
      <c r="CE25" s="185">
        <v>12</v>
      </c>
      <c r="CF25" s="185">
        <v>4</v>
      </c>
      <c r="CG25" s="185">
        <v>44</v>
      </c>
      <c r="CH25" s="185">
        <v>1</v>
      </c>
      <c r="CI25" s="185">
        <v>1</v>
      </c>
      <c r="CJ25" s="185">
        <v>2</v>
      </c>
      <c r="CK25" s="185">
        <v>0</v>
      </c>
      <c r="CL25" s="185">
        <v>7</v>
      </c>
      <c r="CM25" s="185">
        <v>1</v>
      </c>
      <c r="CN25" s="185">
        <v>0</v>
      </c>
      <c r="CO25" s="185">
        <v>3</v>
      </c>
      <c r="CP25" s="185">
        <v>0</v>
      </c>
      <c r="CQ25" s="185">
        <v>0</v>
      </c>
      <c r="CR25" s="185">
        <v>0</v>
      </c>
      <c r="CS25" s="185">
        <v>0</v>
      </c>
      <c r="CT25" s="185">
        <v>3</v>
      </c>
      <c r="CU25" s="185">
        <v>9</v>
      </c>
      <c r="CV25" s="185">
        <v>0</v>
      </c>
      <c r="CW25" s="185">
        <v>0</v>
      </c>
      <c r="CX25" s="185">
        <v>27</v>
      </c>
      <c r="CY25" s="185">
        <v>23</v>
      </c>
      <c r="CZ25" s="185">
        <v>37</v>
      </c>
      <c r="DA25" s="145">
        <f>SUM(DB25:EF25)</f>
        <v>2</v>
      </c>
      <c r="DB25" s="145">
        <f>'SKB1'!F30</f>
        <v>0</v>
      </c>
      <c r="DC25" s="145">
        <f>'SKB1'!G30</f>
        <v>1</v>
      </c>
      <c r="DD25" s="145">
        <f>'SKB1'!H30</f>
        <v>0</v>
      </c>
      <c r="DE25" s="145">
        <f>'SKB1'!I30</f>
        <v>1</v>
      </c>
      <c r="DF25" s="145">
        <f>'SKB1'!J30</f>
        <v>0</v>
      </c>
      <c r="DG25" s="145">
        <f>'SKB1'!K30</f>
        <v>0</v>
      </c>
      <c r="DH25" s="145">
        <f>'SKB1'!L30</f>
        <v>0</v>
      </c>
      <c r="DI25" s="145">
        <f>'SKB1'!M30</f>
        <v>0</v>
      </c>
      <c r="DJ25" s="145">
        <f>'SKB1'!N30</f>
        <v>0</v>
      </c>
      <c r="DK25" s="145">
        <f>'SKB1'!O30</f>
        <v>0</v>
      </c>
      <c r="DL25" s="145">
        <f>'SKB1'!P30</f>
        <v>0</v>
      </c>
      <c r="DM25" s="145">
        <f>'SKB1'!Q30</f>
        <v>0</v>
      </c>
      <c r="DN25" s="145">
        <f>'SKB1'!R30</f>
        <v>0</v>
      </c>
      <c r="DO25" s="145">
        <f>'SKB1'!S30</f>
        <v>0</v>
      </c>
      <c r="DP25" s="145">
        <f>'SKB1'!T30</f>
        <v>0</v>
      </c>
      <c r="DQ25" s="145">
        <f>'SKB1'!U30</f>
        <v>0</v>
      </c>
      <c r="DR25" s="145">
        <f>'SKB1'!V30</f>
        <v>0</v>
      </c>
      <c r="DS25" s="145">
        <f>'SKB1'!W30</f>
        <v>0</v>
      </c>
      <c r="DT25" s="145">
        <f>'SKB1'!X30</f>
        <v>0</v>
      </c>
      <c r="DU25" s="145">
        <f>'SKB1'!Y30</f>
        <v>0</v>
      </c>
      <c r="DV25" s="145">
        <f>'SKB1'!Z30</f>
        <v>0</v>
      </c>
      <c r="DW25" s="145">
        <f>'SKB1'!AA30</f>
        <v>0</v>
      </c>
      <c r="DX25" s="145">
        <f>'SKB1'!AB30</f>
        <v>0</v>
      </c>
      <c r="DY25" s="145">
        <f>'SKB1'!AC30</f>
        <v>0</v>
      </c>
      <c r="DZ25" s="145">
        <f>'SKB1'!AD30</f>
        <v>0</v>
      </c>
      <c r="EA25" s="145">
        <f>'SKB1'!AE30</f>
        <v>0</v>
      </c>
      <c r="EB25" s="145">
        <f>'SKB1'!AF30</f>
        <v>0</v>
      </c>
      <c r="EC25" s="145">
        <f>'SKB1'!AG30</f>
        <v>0</v>
      </c>
      <c r="ED25" s="145">
        <f>'SKB1'!AH30</f>
        <v>0</v>
      </c>
      <c r="EE25" s="145">
        <f>'SKB1'!AI30</f>
        <v>0</v>
      </c>
      <c r="EF25" s="145">
        <f>'SKB1'!AJ30</f>
        <v>0</v>
      </c>
    </row>
    <row r="26" spans="1:148" ht="17.25" customHeight="1">
      <c r="A26" s="140" t="s">
        <v>7</v>
      </c>
      <c r="B26" s="141">
        <v>0</v>
      </c>
      <c r="C26" s="141">
        <v>0</v>
      </c>
      <c r="D26" s="141">
        <v>0</v>
      </c>
      <c r="E26" s="141">
        <v>0</v>
      </c>
      <c r="F26" s="141">
        <v>0</v>
      </c>
      <c r="G26" s="141">
        <v>0</v>
      </c>
      <c r="H26" s="141">
        <v>0</v>
      </c>
      <c r="I26" s="141">
        <v>1</v>
      </c>
      <c r="J26" s="141">
        <v>106</v>
      </c>
      <c r="K26" s="141">
        <v>86</v>
      </c>
      <c r="L26" s="141">
        <v>36</v>
      </c>
      <c r="M26" s="141">
        <v>3</v>
      </c>
      <c r="N26" s="141">
        <v>13</v>
      </c>
      <c r="O26" s="141">
        <v>1</v>
      </c>
      <c r="P26" s="141">
        <v>1</v>
      </c>
      <c r="Q26" s="141">
        <v>6</v>
      </c>
      <c r="R26" s="141">
        <v>78</v>
      </c>
      <c r="S26" s="141">
        <v>36</v>
      </c>
      <c r="T26" s="141">
        <v>3</v>
      </c>
      <c r="U26" s="141">
        <v>2</v>
      </c>
      <c r="V26" s="141">
        <v>2</v>
      </c>
      <c r="W26" s="141">
        <v>27</v>
      </c>
      <c r="X26" s="141">
        <v>0</v>
      </c>
      <c r="Y26" s="141">
        <v>1</v>
      </c>
      <c r="Z26" s="141">
        <v>2</v>
      </c>
      <c r="AA26" s="141">
        <v>5</v>
      </c>
      <c r="AB26" s="141">
        <v>25</v>
      </c>
      <c r="AC26" s="141">
        <v>4</v>
      </c>
      <c r="AD26" s="141">
        <v>4</v>
      </c>
      <c r="AE26" s="141">
        <v>0</v>
      </c>
      <c r="AF26" s="141">
        <v>39</v>
      </c>
      <c r="AG26" s="141">
        <v>22</v>
      </c>
      <c r="AH26" s="141">
        <v>7</v>
      </c>
      <c r="AI26" s="141">
        <v>4</v>
      </c>
      <c r="AJ26" s="141">
        <v>0</v>
      </c>
      <c r="AK26" s="141">
        <v>11</v>
      </c>
      <c r="AL26" s="141">
        <v>345</v>
      </c>
      <c r="AM26" s="141">
        <v>240</v>
      </c>
      <c r="AN26" s="141">
        <v>95</v>
      </c>
      <c r="AO26" s="141">
        <v>13</v>
      </c>
      <c r="AP26" s="141">
        <v>0</v>
      </c>
      <c r="AQ26" s="141">
        <v>1</v>
      </c>
      <c r="AR26" s="141">
        <v>1</v>
      </c>
      <c r="AS26" s="141">
        <v>165</v>
      </c>
      <c r="AT26" s="141">
        <f>'SKB1'!B31</f>
        <v>0</v>
      </c>
      <c r="AU26" s="141">
        <f>'SKB1'!C31</f>
        <v>0</v>
      </c>
      <c r="AV26" s="141">
        <f>'SKB1'!D31</f>
        <v>0</v>
      </c>
      <c r="AW26" s="141">
        <v>0</v>
      </c>
      <c r="AX26" s="141">
        <v>61</v>
      </c>
      <c r="AY26" s="185">
        <v>114</v>
      </c>
      <c r="AZ26" s="185">
        <v>106</v>
      </c>
      <c r="BA26" s="185">
        <v>41</v>
      </c>
      <c r="BB26" s="185">
        <v>191</v>
      </c>
      <c r="BC26" s="185">
        <v>42</v>
      </c>
      <c r="BD26" s="185">
        <v>8</v>
      </c>
      <c r="BE26" s="185">
        <v>3</v>
      </c>
      <c r="BF26" s="185">
        <v>10</v>
      </c>
      <c r="BG26" s="141">
        <v>18</v>
      </c>
      <c r="BH26" s="185">
        <v>19</v>
      </c>
      <c r="BI26" s="185">
        <v>10</v>
      </c>
      <c r="BJ26" s="185">
        <v>0</v>
      </c>
      <c r="BK26" s="141">
        <v>10</v>
      </c>
      <c r="BL26" s="185">
        <v>51</v>
      </c>
      <c r="BM26" s="185">
        <v>38</v>
      </c>
      <c r="BN26" s="185">
        <v>51</v>
      </c>
      <c r="BO26" s="185">
        <v>8</v>
      </c>
      <c r="BP26" s="185">
        <v>13</v>
      </c>
      <c r="BQ26" s="185">
        <v>0</v>
      </c>
      <c r="BR26" s="185">
        <v>0</v>
      </c>
      <c r="BS26" s="185">
        <v>0</v>
      </c>
      <c r="BT26" s="185">
        <v>0</v>
      </c>
      <c r="BU26" s="185">
        <v>0</v>
      </c>
      <c r="BV26" s="185">
        <v>0</v>
      </c>
      <c r="BW26" s="185">
        <v>0</v>
      </c>
      <c r="BX26" s="185">
        <v>0</v>
      </c>
      <c r="BY26" s="185">
        <v>3</v>
      </c>
      <c r="BZ26" s="185">
        <v>2</v>
      </c>
      <c r="CA26" s="185">
        <v>2</v>
      </c>
      <c r="CB26" s="185">
        <v>0</v>
      </c>
      <c r="CC26" s="185">
        <v>0</v>
      </c>
      <c r="CD26" s="185">
        <v>0</v>
      </c>
      <c r="CE26" s="185">
        <v>8</v>
      </c>
      <c r="CF26" s="185">
        <v>4</v>
      </c>
      <c r="CG26" s="185">
        <v>0</v>
      </c>
      <c r="CH26" s="185">
        <v>0</v>
      </c>
      <c r="CI26" s="185">
        <v>1</v>
      </c>
      <c r="CJ26" s="185">
        <v>0</v>
      </c>
      <c r="CK26" s="185">
        <v>0</v>
      </c>
      <c r="CL26" s="185">
        <v>0</v>
      </c>
      <c r="CM26" s="185">
        <v>0</v>
      </c>
      <c r="CN26" s="185">
        <v>0</v>
      </c>
      <c r="CO26" s="185">
        <v>0</v>
      </c>
      <c r="CP26" s="185">
        <v>0</v>
      </c>
      <c r="CQ26" s="185">
        <v>0</v>
      </c>
      <c r="CR26" s="185">
        <v>0</v>
      </c>
      <c r="CS26" s="185">
        <v>0</v>
      </c>
      <c r="CT26" s="185">
        <v>0</v>
      </c>
      <c r="CU26" s="185">
        <v>0</v>
      </c>
      <c r="CV26" s="185">
        <v>0</v>
      </c>
      <c r="CW26" s="185">
        <v>0</v>
      </c>
      <c r="CX26" s="185">
        <v>4</v>
      </c>
      <c r="CY26" s="185">
        <v>0</v>
      </c>
      <c r="CZ26" s="185">
        <v>0</v>
      </c>
      <c r="DA26" s="145">
        <f>SUM(DB26:EF26)</f>
        <v>0</v>
      </c>
      <c r="DB26" s="145">
        <f>'SKB1'!F31</f>
        <v>0</v>
      </c>
      <c r="DC26" s="145">
        <f>'SKB1'!G31</f>
        <v>0</v>
      </c>
      <c r="DD26" s="145">
        <f>'SKB1'!H31</f>
        <v>0</v>
      </c>
      <c r="DE26" s="145">
        <f>'SKB1'!I31</f>
        <v>0</v>
      </c>
      <c r="DF26" s="145">
        <f>'SKB1'!J31</f>
        <v>0</v>
      </c>
      <c r="DG26" s="145">
        <f>'SKB1'!K31</f>
        <v>0</v>
      </c>
      <c r="DH26" s="145">
        <f>'SKB1'!L31</f>
        <v>0</v>
      </c>
      <c r="DI26" s="145">
        <f>'SKB1'!M31</f>
        <v>0</v>
      </c>
      <c r="DJ26" s="145">
        <f>'SKB1'!N31</f>
        <v>0</v>
      </c>
      <c r="DK26" s="145">
        <f>'SKB1'!O31</f>
        <v>0</v>
      </c>
      <c r="DL26" s="145">
        <f>'SKB1'!P31</f>
        <v>0</v>
      </c>
      <c r="DM26" s="145">
        <f>'SKB1'!Q31</f>
        <v>0</v>
      </c>
      <c r="DN26" s="145">
        <f>'SKB1'!R31</f>
        <v>0</v>
      </c>
      <c r="DO26" s="145">
        <f>'SKB1'!S31</f>
        <v>0</v>
      </c>
      <c r="DP26" s="145">
        <f>'SKB1'!T31</f>
        <v>0</v>
      </c>
      <c r="DQ26" s="145">
        <f>'SKB1'!U31</f>
        <v>0</v>
      </c>
      <c r="DR26" s="145">
        <f>'SKB1'!V31</f>
        <v>0</v>
      </c>
      <c r="DS26" s="145">
        <f>'SKB1'!W31</f>
        <v>0</v>
      </c>
      <c r="DT26" s="145">
        <f>'SKB1'!X31</f>
        <v>0</v>
      </c>
      <c r="DU26" s="145">
        <f>'SKB1'!Y31</f>
        <v>0</v>
      </c>
      <c r="DV26" s="145">
        <f>'SKB1'!Z31</f>
        <v>0</v>
      </c>
      <c r="DW26" s="145">
        <f>'SKB1'!AA31</f>
        <v>0</v>
      </c>
      <c r="DX26" s="145">
        <f>'SKB1'!AB31</f>
        <v>0</v>
      </c>
      <c r="DY26" s="145">
        <f>'SKB1'!AC31</f>
        <v>0</v>
      </c>
      <c r="DZ26" s="145">
        <f>'SKB1'!AD31</f>
        <v>0</v>
      </c>
      <c r="EA26" s="145">
        <f>'SKB1'!AE31</f>
        <v>0</v>
      </c>
      <c r="EB26" s="145">
        <f>'SKB1'!AF31</f>
        <v>0</v>
      </c>
      <c r="EC26" s="145">
        <f>'SKB1'!AG31</f>
        <v>0</v>
      </c>
      <c r="ED26" s="145">
        <f>'SKB1'!AH31</f>
        <v>0</v>
      </c>
      <c r="EE26" s="145">
        <f>'SKB1'!AI31</f>
        <v>0</v>
      </c>
      <c r="EF26" s="145">
        <f>'SKB1'!AJ31</f>
        <v>0</v>
      </c>
    </row>
    <row r="27" spans="1:148" ht="17.25" customHeight="1">
      <c r="A27" s="140" t="s">
        <v>8</v>
      </c>
      <c r="B27" s="141">
        <v>0</v>
      </c>
      <c r="C27" s="141">
        <v>0</v>
      </c>
      <c r="D27" s="141">
        <v>0</v>
      </c>
      <c r="E27" s="141">
        <v>0</v>
      </c>
      <c r="F27" s="141">
        <v>0</v>
      </c>
      <c r="G27" s="141">
        <v>0</v>
      </c>
      <c r="H27" s="141">
        <v>0</v>
      </c>
      <c r="I27" s="141">
        <v>0</v>
      </c>
      <c r="J27" s="141">
        <v>0</v>
      </c>
      <c r="K27" s="141">
        <v>0</v>
      </c>
      <c r="L27" s="141">
        <v>0</v>
      </c>
      <c r="M27" s="141">
        <v>0</v>
      </c>
      <c r="N27" s="141">
        <v>0</v>
      </c>
      <c r="O27" s="141">
        <v>0</v>
      </c>
      <c r="P27" s="141">
        <v>0</v>
      </c>
      <c r="Q27" s="141">
        <v>0</v>
      </c>
      <c r="R27" s="141">
        <v>0</v>
      </c>
      <c r="S27" s="141">
        <v>0</v>
      </c>
      <c r="T27" s="141">
        <v>0</v>
      </c>
      <c r="U27" s="141">
        <v>0</v>
      </c>
      <c r="V27" s="141">
        <v>0</v>
      </c>
      <c r="W27" s="141">
        <v>0</v>
      </c>
      <c r="X27" s="141">
        <v>0</v>
      </c>
      <c r="Y27" s="141">
        <v>0</v>
      </c>
      <c r="Z27" s="141">
        <v>0</v>
      </c>
      <c r="AA27" s="141">
        <v>0</v>
      </c>
      <c r="AB27" s="141">
        <v>0</v>
      </c>
      <c r="AC27" s="141">
        <v>0</v>
      </c>
      <c r="AD27" s="141">
        <v>0</v>
      </c>
      <c r="AE27" s="141">
        <v>0</v>
      </c>
      <c r="AF27" s="141">
        <v>0</v>
      </c>
      <c r="AG27" s="141">
        <v>0</v>
      </c>
      <c r="AH27" s="141">
        <v>0</v>
      </c>
      <c r="AI27" s="141">
        <v>0</v>
      </c>
      <c r="AJ27" s="141">
        <v>0</v>
      </c>
      <c r="AK27" s="141">
        <v>0</v>
      </c>
      <c r="AL27" s="141">
        <v>0</v>
      </c>
      <c r="AM27" s="141">
        <v>0</v>
      </c>
      <c r="AN27" s="141">
        <v>0</v>
      </c>
      <c r="AO27" s="141">
        <v>0</v>
      </c>
      <c r="AP27" s="141">
        <v>0</v>
      </c>
      <c r="AQ27" s="141">
        <v>0</v>
      </c>
      <c r="AR27" s="141">
        <v>0</v>
      </c>
      <c r="AS27" s="141">
        <v>0</v>
      </c>
      <c r="AT27" s="141">
        <f>'SKB1'!B32</f>
        <v>0</v>
      </c>
      <c r="AU27" s="141">
        <f>'SKB1'!C32</f>
        <v>0</v>
      </c>
      <c r="AV27" s="141">
        <f>'SKB1'!D32</f>
        <v>0</v>
      </c>
      <c r="AW27" s="141">
        <v>0</v>
      </c>
      <c r="AX27" s="141">
        <v>0</v>
      </c>
      <c r="AY27" s="185">
        <v>0</v>
      </c>
      <c r="AZ27" s="185">
        <v>0</v>
      </c>
      <c r="BA27" s="185">
        <v>0</v>
      </c>
      <c r="BB27" s="185">
        <v>0</v>
      </c>
      <c r="BC27" s="185">
        <v>0</v>
      </c>
      <c r="BD27" s="185">
        <v>0</v>
      </c>
      <c r="BE27" s="185">
        <v>0</v>
      </c>
      <c r="BF27" s="185">
        <v>0</v>
      </c>
      <c r="BG27" s="141">
        <v>0</v>
      </c>
      <c r="BH27" s="185">
        <v>0</v>
      </c>
      <c r="BI27" s="185">
        <v>0</v>
      </c>
      <c r="BJ27" s="185">
        <v>0</v>
      </c>
      <c r="BK27" s="141">
        <v>0</v>
      </c>
      <c r="BL27" s="185">
        <v>0</v>
      </c>
      <c r="BM27" s="185">
        <v>0</v>
      </c>
      <c r="BN27" s="185">
        <v>0</v>
      </c>
      <c r="BO27" s="185">
        <v>0</v>
      </c>
      <c r="BP27" s="185">
        <v>0</v>
      </c>
      <c r="BQ27" s="185">
        <v>0</v>
      </c>
      <c r="BR27" s="185">
        <v>0</v>
      </c>
      <c r="BS27" s="185">
        <v>0</v>
      </c>
      <c r="BT27" s="185">
        <v>0</v>
      </c>
      <c r="BU27" s="185">
        <v>0</v>
      </c>
      <c r="BV27" s="185">
        <v>0</v>
      </c>
      <c r="BW27" s="185">
        <v>0</v>
      </c>
      <c r="BX27" s="185">
        <v>0</v>
      </c>
      <c r="BY27" s="185">
        <v>0</v>
      </c>
      <c r="BZ27" s="185">
        <v>0</v>
      </c>
      <c r="CA27" s="185">
        <v>0</v>
      </c>
      <c r="CB27" s="185">
        <v>0</v>
      </c>
      <c r="CC27" s="185">
        <v>0</v>
      </c>
      <c r="CD27" s="185">
        <v>0</v>
      </c>
      <c r="CE27" s="185">
        <v>0</v>
      </c>
      <c r="CF27" s="185">
        <v>0</v>
      </c>
      <c r="CG27" s="185">
        <v>0</v>
      </c>
      <c r="CH27" s="185">
        <v>0</v>
      </c>
      <c r="CI27" s="185">
        <v>0</v>
      </c>
      <c r="CJ27" s="185">
        <v>0</v>
      </c>
      <c r="CK27" s="185">
        <v>0</v>
      </c>
      <c r="CL27" s="185">
        <v>0</v>
      </c>
      <c r="CM27" s="185">
        <v>0</v>
      </c>
      <c r="CN27" s="185">
        <v>0</v>
      </c>
      <c r="CO27" s="185">
        <v>0</v>
      </c>
      <c r="CP27" s="185">
        <v>0</v>
      </c>
      <c r="CQ27" s="185">
        <v>0</v>
      </c>
      <c r="CR27" s="185">
        <v>0</v>
      </c>
      <c r="CS27" s="185">
        <v>0</v>
      </c>
      <c r="CT27" s="185">
        <v>0</v>
      </c>
      <c r="CU27" s="185">
        <v>0</v>
      </c>
      <c r="CV27" s="185">
        <v>0</v>
      </c>
      <c r="CW27" s="185">
        <v>0</v>
      </c>
      <c r="CX27" s="185">
        <v>0</v>
      </c>
      <c r="CY27" s="185">
        <v>0</v>
      </c>
      <c r="CZ27" s="185">
        <v>0</v>
      </c>
      <c r="DA27" s="145">
        <f>SUM(DB27:EF27)</f>
        <v>0</v>
      </c>
      <c r="DB27" s="145">
        <f>'SKB1'!F32</f>
        <v>0</v>
      </c>
      <c r="DC27" s="145">
        <f>'SKB1'!G32</f>
        <v>0</v>
      </c>
      <c r="DD27" s="145">
        <f>'SKB1'!H32</f>
        <v>0</v>
      </c>
      <c r="DE27" s="145">
        <f>'SKB1'!I32</f>
        <v>0</v>
      </c>
      <c r="DF27" s="145">
        <f>'SKB1'!J32</f>
        <v>0</v>
      </c>
      <c r="DG27" s="145">
        <f>'SKB1'!K32</f>
        <v>0</v>
      </c>
      <c r="DH27" s="145">
        <f>'SKB1'!L32</f>
        <v>0</v>
      </c>
      <c r="DI27" s="145">
        <f>'SKB1'!M32</f>
        <v>0</v>
      </c>
      <c r="DJ27" s="145">
        <f>'SKB1'!N32</f>
        <v>0</v>
      </c>
      <c r="DK27" s="145">
        <f>'SKB1'!O32</f>
        <v>0</v>
      </c>
      <c r="DL27" s="145">
        <f>'SKB1'!P32</f>
        <v>0</v>
      </c>
      <c r="DM27" s="145">
        <f>'SKB1'!Q32</f>
        <v>0</v>
      </c>
      <c r="DN27" s="145">
        <f>'SKB1'!R32</f>
        <v>0</v>
      </c>
      <c r="DO27" s="145">
        <f>'SKB1'!S32</f>
        <v>0</v>
      </c>
      <c r="DP27" s="145">
        <f>'SKB1'!T32</f>
        <v>0</v>
      </c>
      <c r="DQ27" s="145">
        <f>'SKB1'!U32</f>
        <v>0</v>
      </c>
      <c r="DR27" s="145">
        <f>'SKB1'!V32</f>
        <v>0</v>
      </c>
      <c r="DS27" s="145">
        <f>'SKB1'!W32</f>
        <v>0</v>
      </c>
      <c r="DT27" s="145">
        <f>'SKB1'!X32</f>
        <v>0</v>
      </c>
      <c r="DU27" s="145">
        <f>'SKB1'!Y32</f>
        <v>0</v>
      </c>
      <c r="DV27" s="145">
        <f>'SKB1'!Z32</f>
        <v>0</v>
      </c>
      <c r="DW27" s="145">
        <f>'SKB1'!AA32</f>
        <v>0</v>
      </c>
      <c r="DX27" s="145">
        <f>'SKB1'!AB32</f>
        <v>0</v>
      </c>
      <c r="DY27" s="145">
        <f>'SKB1'!AC32</f>
        <v>0</v>
      </c>
      <c r="DZ27" s="145">
        <f>'SKB1'!AD32</f>
        <v>0</v>
      </c>
      <c r="EA27" s="145">
        <f>'SKB1'!AE32</f>
        <v>0</v>
      </c>
      <c r="EB27" s="145">
        <f>'SKB1'!AF32</f>
        <v>0</v>
      </c>
      <c r="EC27" s="145">
        <f>'SKB1'!AG32</f>
        <v>0</v>
      </c>
      <c r="ED27" s="145">
        <f>'SKB1'!AH32</f>
        <v>0</v>
      </c>
      <c r="EE27" s="145">
        <f>'SKB1'!AI32</f>
        <v>0</v>
      </c>
      <c r="EF27" s="145">
        <f>'SKB1'!AJ32</f>
        <v>0</v>
      </c>
    </row>
    <row r="28" spans="1:148" ht="17.25" customHeight="1">
      <c r="A28" s="140" t="s">
        <v>9</v>
      </c>
      <c r="B28" s="141">
        <v>0</v>
      </c>
      <c r="C28" s="141">
        <v>0</v>
      </c>
      <c r="D28" s="141">
        <v>0</v>
      </c>
      <c r="E28" s="141">
        <v>0</v>
      </c>
      <c r="F28" s="141">
        <v>1</v>
      </c>
      <c r="G28" s="141">
        <v>0</v>
      </c>
      <c r="H28" s="141">
        <v>0</v>
      </c>
      <c r="I28" s="141">
        <v>2</v>
      </c>
      <c r="J28" s="141">
        <v>4</v>
      </c>
      <c r="K28" s="141">
        <v>8</v>
      </c>
      <c r="L28" s="141">
        <v>2</v>
      </c>
      <c r="M28" s="141">
        <v>0</v>
      </c>
      <c r="N28" s="141">
        <v>2</v>
      </c>
      <c r="O28" s="141">
        <v>2</v>
      </c>
      <c r="P28" s="141">
        <v>11</v>
      </c>
      <c r="Q28" s="141">
        <v>0</v>
      </c>
      <c r="R28" s="141">
        <v>13</v>
      </c>
      <c r="S28" s="141">
        <v>2</v>
      </c>
      <c r="T28" s="141">
        <v>0</v>
      </c>
      <c r="U28" s="141">
        <v>1</v>
      </c>
      <c r="V28" s="141">
        <v>5</v>
      </c>
      <c r="W28" s="141">
        <v>0</v>
      </c>
      <c r="X28" s="141">
        <v>0</v>
      </c>
      <c r="Y28" s="141">
        <v>1</v>
      </c>
      <c r="Z28" s="141">
        <v>0</v>
      </c>
      <c r="AA28" s="141">
        <v>3</v>
      </c>
      <c r="AB28" s="141">
        <v>2</v>
      </c>
      <c r="AC28" s="141">
        <v>4</v>
      </c>
      <c r="AD28" s="141">
        <v>1</v>
      </c>
      <c r="AE28" s="141">
        <v>2</v>
      </c>
      <c r="AF28" s="141">
        <v>2</v>
      </c>
      <c r="AG28" s="141">
        <v>14</v>
      </c>
      <c r="AH28" s="141">
        <v>8</v>
      </c>
      <c r="AI28" s="141">
        <v>1</v>
      </c>
      <c r="AJ28" s="141">
        <v>0</v>
      </c>
      <c r="AK28" s="141">
        <v>7</v>
      </c>
      <c r="AL28" s="141">
        <v>4</v>
      </c>
      <c r="AM28" s="141">
        <v>3</v>
      </c>
      <c r="AN28" s="141">
        <v>7</v>
      </c>
      <c r="AO28" s="141">
        <v>0</v>
      </c>
      <c r="AP28" s="141">
        <v>1</v>
      </c>
      <c r="AQ28" s="141">
        <v>0</v>
      </c>
      <c r="AR28" s="141">
        <v>1</v>
      </c>
      <c r="AS28" s="141">
        <v>1</v>
      </c>
      <c r="AT28" s="141">
        <f>'SKB1'!B33</f>
        <v>0</v>
      </c>
      <c r="AU28" s="141">
        <f>'SKB1'!C33</f>
        <v>0</v>
      </c>
      <c r="AV28" s="141">
        <f>'SKB1'!D33</f>
        <v>0</v>
      </c>
      <c r="AW28" s="141">
        <v>0</v>
      </c>
      <c r="AX28" s="141">
        <v>9</v>
      </c>
      <c r="AY28" s="185">
        <v>2</v>
      </c>
      <c r="AZ28" s="185">
        <v>2</v>
      </c>
      <c r="BA28" s="185">
        <v>6</v>
      </c>
      <c r="BB28" s="185">
        <v>3</v>
      </c>
      <c r="BC28" s="185">
        <v>3</v>
      </c>
      <c r="BD28" s="185">
        <v>7</v>
      </c>
      <c r="BE28" s="185">
        <v>0</v>
      </c>
      <c r="BF28" s="185">
        <v>0</v>
      </c>
      <c r="BG28" s="141">
        <v>0</v>
      </c>
      <c r="BH28" s="185">
        <v>0</v>
      </c>
      <c r="BI28" s="185">
        <v>0</v>
      </c>
      <c r="BJ28" s="185">
        <v>0</v>
      </c>
      <c r="BK28" s="141">
        <v>0</v>
      </c>
      <c r="BL28" s="185">
        <v>0</v>
      </c>
      <c r="BM28" s="185">
        <v>3</v>
      </c>
      <c r="BN28" s="185">
        <v>1</v>
      </c>
      <c r="BO28" s="185">
        <v>3</v>
      </c>
      <c r="BP28" s="185">
        <v>0</v>
      </c>
      <c r="BQ28" s="185">
        <v>0</v>
      </c>
      <c r="BR28" s="185">
        <v>0</v>
      </c>
      <c r="BS28" s="185">
        <v>0</v>
      </c>
      <c r="BT28" s="185">
        <v>0</v>
      </c>
      <c r="BU28" s="185">
        <v>0</v>
      </c>
      <c r="BV28" s="185">
        <v>0</v>
      </c>
      <c r="BW28" s="185">
        <v>0</v>
      </c>
      <c r="BX28" s="185">
        <v>0</v>
      </c>
      <c r="BY28" s="185">
        <v>0</v>
      </c>
      <c r="BZ28" s="185">
        <v>1</v>
      </c>
      <c r="CA28" s="185">
        <v>0</v>
      </c>
      <c r="CB28" s="185">
        <v>0</v>
      </c>
      <c r="CC28" s="185">
        <v>0</v>
      </c>
      <c r="CD28" s="185">
        <v>0</v>
      </c>
      <c r="CE28" s="185">
        <v>1</v>
      </c>
      <c r="CF28" s="185">
        <v>0</v>
      </c>
      <c r="CG28" s="185">
        <v>0</v>
      </c>
      <c r="CH28" s="185">
        <v>0</v>
      </c>
      <c r="CI28" s="185">
        <v>0</v>
      </c>
      <c r="CJ28" s="185">
        <v>0</v>
      </c>
      <c r="CK28" s="185">
        <v>0</v>
      </c>
      <c r="CL28" s="185">
        <v>1</v>
      </c>
      <c r="CM28" s="185">
        <v>1</v>
      </c>
      <c r="CN28" s="185">
        <v>0</v>
      </c>
      <c r="CO28" s="185">
        <v>0</v>
      </c>
      <c r="CP28" s="185">
        <v>0</v>
      </c>
      <c r="CQ28" s="185">
        <v>0</v>
      </c>
      <c r="CR28" s="185">
        <v>0</v>
      </c>
      <c r="CS28" s="185">
        <v>0</v>
      </c>
      <c r="CT28" s="185">
        <v>0</v>
      </c>
      <c r="CU28" s="185">
        <v>0</v>
      </c>
      <c r="CV28" s="185">
        <v>1</v>
      </c>
      <c r="CW28" s="185">
        <v>0</v>
      </c>
      <c r="CX28" s="185">
        <v>0</v>
      </c>
      <c r="CY28" s="185">
        <v>0</v>
      </c>
      <c r="CZ28" s="185">
        <v>1</v>
      </c>
      <c r="DA28" s="145">
        <f>SUM(DB28:EF28)</f>
        <v>0</v>
      </c>
      <c r="DB28" s="145">
        <f>'SKB1'!F33</f>
        <v>0</v>
      </c>
      <c r="DC28" s="145">
        <f>'SKB1'!G33</f>
        <v>0</v>
      </c>
      <c r="DD28" s="145">
        <f>'SKB1'!H33</f>
        <v>0</v>
      </c>
      <c r="DE28" s="145">
        <f>'SKB1'!I33</f>
        <v>0</v>
      </c>
      <c r="DF28" s="145">
        <f>'SKB1'!J33</f>
        <v>0</v>
      </c>
      <c r="DG28" s="145">
        <f>'SKB1'!K33</f>
        <v>0</v>
      </c>
      <c r="DH28" s="145">
        <f>'SKB1'!L33</f>
        <v>0</v>
      </c>
      <c r="DI28" s="145">
        <f>'SKB1'!M33</f>
        <v>0</v>
      </c>
      <c r="DJ28" s="145">
        <f>'SKB1'!N33</f>
        <v>0</v>
      </c>
      <c r="DK28" s="145">
        <f>'SKB1'!O33</f>
        <v>0</v>
      </c>
      <c r="DL28" s="145">
        <f>'SKB1'!P33</f>
        <v>0</v>
      </c>
      <c r="DM28" s="145">
        <f>'SKB1'!Q33</f>
        <v>0</v>
      </c>
      <c r="DN28" s="145">
        <f>'SKB1'!R33</f>
        <v>0</v>
      </c>
      <c r="DO28" s="145">
        <f>'SKB1'!S33</f>
        <v>0</v>
      </c>
      <c r="DP28" s="145">
        <f>'SKB1'!T33</f>
        <v>0</v>
      </c>
      <c r="DQ28" s="145">
        <f>'SKB1'!U33</f>
        <v>0</v>
      </c>
      <c r="DR28" s="145">
        <f>'SKB1'!V33</f>
        <v>0</v>
      </c>
      <c r="DS28" s="145">
        <f>'SKB1'!W33</f>
        <v>0</v>
      </c>
      <c r="DT28" s="145">
        <f>'SKB1'!X33</f>
        <v>0</v>
      </c>
      <c r="DU28" s="145">
        <f>'SKB1'!Y33</f>
        <v>0</v>
      </c>
      <c r="DV28" s="145">
        <f>'SKB1'!Z33</f>
        <v>0</v>
      </c>
      <c r="DW28" s="145">
        <f>'SKB1'!AA33</f>
        <v>0</v>
      </c>
      <c r="DX28" s="145">
        <f>'SKB1'!AB33</f>
        <v>0</v>
      </c>
      <c r="DY28" s="145">
        <f>'SKB1'!AC33</f>
        <v>0</v>
      </c>
      <c r="DZ28" s="145">
        <f>'SKB1'!AD33</f>
        <v>0</v>
      </c>
      <c r="EA28" s="145">
        <f>'SKB1'!AE33</f>
        <v>0</v>
      </c>
      <c r="EB28" s="145">
        <f>'SKB1'!AF33</f>
        <v>0</v>
      </c>
      <c r="EC28" s="145">
        <f>'SKB1'!AG33</f>
        <v>0</v>
      </c>
      <c r="ED28" s="145">
        <f>'SKB1'!AH33</f>
        <v>0</v>
      </c>
      <c r="EE28" s="145">
        <f>'SKB1'!AI33</f>
        <v>0</v>
      </c>
      <c r="EF28" s="145">
        <f>'SKB1'!AJ33</f>
        <v>0</v>
      </c>
    </row>
    <row r="29" spans="1:148" s="179" customFormat="1" ht="18" customHeight="1">
      <c r="A29" s="179" t="s">
        <v>214</v>
      </c>
      <c r="Z29" s="182">
        <v>2E-3</v>
      </c>
      <c r="AA29" s="182">
        <v>2E-3</v>
      </c>
      <c r="AB29" s="182">
        <v>2E-3</v>
      </c>
      <c r="AC29" s="182">
        <v>2E-3</v>
      </c>
      <c r="AD29" s="182">
        <v>2E-3</v>
      </c>
      <c r="AE29" s="182">
        <v>2E-3</v>
      </c>
      <c r="AF29" s="182">
        <v>2E-3</v>
      </c>
      <c r="AG29" s="182">
        <v>2E-3</v>
      </c>
      <c r="AH29" s="182">
        <v>2E-3</v>
      </c>
      <c r="AI29" s="182">
        <v>2E-3</v>
      </c>
      <c r="AJ29" s="182">
        <v>2E-3</v>
      </c>
      <c r="AK29" s="182">
        <v>2E-3</v>
      </c>
      <c r="AL29" s="182">
        <v>5.0000000000000001E-3</v>
      </c>
      <c r="AM29" s="182">
        <v>5.0000000000000001E-3</v>
      </c>
      <c r="AN29" s="182">
        <v>5.0000000000000001E-3</v>
      </c>
      <c r="AO29" s="182">
        <v>5.0000000000000001E-3</v>
      </c>
      <c r="AP29" s="182">
        <v>5.0000000000000001E-3</v>
      </c>
      <c r="AQ29" s="182">
        <v>5.0000000000000001E-3</v>
      </c>
      <c r="AR29" s="182">
        <v>5.0000000000000001E-3</v>
      </c>
      <c r="AS29" s="182">
        <v>5.0000000000000001E-3</v>
      </c>
      <c r="AT29" s="182">
        <v>5.0000000000000001E-3</v>
      </c>
      <c r="AU29" s="182">
        <v>5.0000000000000001E-3</v>
      </c>
      <c r="AV29" s="182">
        <v>5.0000000000000001E-3</v>
      </c>
      <c r="AW29" s="182">
        <v>5.0000000000000001E-3</v>
      </c>
      <c r="AX29" s="182">
        <v>2E-3</v>
      </c>
      <c r="AY29" s="182">
        <v>2E-3</v>
      </c>
      <c r="AZ29" s="182">
        <v>2E-3</v>
      </c>
      <c r="BA29" s="182">
        <v>2E-3</v>
      </c>
      <c r="BB29" s="182">
        <v>2E-3</v>
      </c>
      <c r="BC29" s="182">
        <v>2E-3</v>
      </c>
      <c r="BD29" s="182">
        <v>2E-3</v>
      </c>
      <c r="BE29" s="182">
        <v>2E-3</v>
      </c>
      <c r="BF29" s="182">
        <v>2E-3</v>
      </c>
      <c r="BG29" s="182">
        <v>2E-3</v>
      </c>
      <c r="BH29" s="182">
        <v>2E-3</v>
      </c>
      <c r="BI29" s="182">
        <v>2E-3</v>
      </c>
      <c r="BJ29" s="182">
        <v>2E-3</v>
      </c>
      <c r="BK29" s="182">
        <v>2E-3</v>
      </c>
      <c r="BL29" s="182">
        <v>2E-3</v>
      </c>
      <c r="BM29" s="182">
        <v>5.0000000000000001E-4</v>
      </c>
      <c r="BN29" s="182">
        <v>5.0000000000000001E-4</v>
      </c>
      <c r="BO29" s="182">
        <v>5.0000000000000001E-4</v>
      </c>
      <c r="BP29" s="182">
        <v>5.0000000000000001E-4</v>
      </c>
      <c r="BQ29" s="182">
        <v>5.0000000000000001E-4</v>
      </c>
      <c r="BR29" s="182">
        <v>5.0000000000000001E-4</v>
      </c>
      <c r="BS29" s="182">
        <v>5.0000000000000001E-4</v>
      </c>
      <c r="BT29" s="182">
        <v>5.0000000000000001E-4</v>
      </c>
      <c r="BU29" s="182">
        <v>5.0000000000000001E-4</v>
      </c>
      <c r="BV29" s="182">
        <v>5.0000000000000001E-4</v>
      </c>
      <c r="BW29" s="182">
        <v>5.0000000000000001E-4</v>
      </c>
      <c r="BX29" s="182">
        <v>5.0000000000000001E-4</v>
      </c>
      <c r="BY29" s="182">
        <v>5.0000000000000001E-4</v>
      </c>
      <c r="BZ29" s="182">
        <v>5.0000000000000001E-4</v>
      </c>
      <c r="CA29" s="182">
        <v>5.0000000000000001E-4</v>
      </c>
      <c r="CB29" s="182">
        <v>5.0000000000000001E-4</v>
      </c>
      <c r="CC29" s="182">
        <v>5.0000000000000001E-4</v>
      </c>
      <c r="CD29" s="182">
        <v>5.0000000000000001E-4</v>
      </c>
      <c r="CE29" s="182">
        <v>5.0000000000000001E-4</v>
      </c>
      <c r="CF29" s="182">
        <v>5.0000000000000001E-4</v>
      </c>
      <c r="CG29" s="182">
        <v>5.0000000000000001E-4</v>
      </c>
      <c r="CH29" s="182">
        <v>5.0000000000000001E-4</v>
      </c>
      <c r="CI29" s="182">
        <v>5.0000000000000001E-4</v>
      </c>
      <c r="CJ29" s="182">
        <v>5.0000000000000001E-4</v>
      </c>
      <c r="CK29" s="182">
        <v>5.0000000000000001E-4</v>
      </c>
      <c r="CL29" s="182">
        <v>5.0000000000000001E-4</v>
      </c>
      <c r="CM29" s="182">
        <v>5.0000000000000001E-4</v>
      </c>
      <c r="CN29" s="182">
        <v>5.0000000000000001E-4</v>
      </c>
      <c r="CO29" s="182">
        <v>5.0000000000000001E-4</v>
      </c>
      <c r="CP29" s="182">
        <v>5.0000000000000001E-4</v>
      </c>
      <c r="CQ29" s="182">
        <v>5.0000000000000001E-4</v>
      </c>
      <c r="CR29" s="182">
        <v>5.0000000000000001E-4</v>
      </c>
      <c r="CS29" s="182">
        <v>5.0000000000000001E-4</v>
      </c>
      <c r="CT29" s="182">
        <v>5.0000000000000001E-4</v>
      </c>
      <c r="CU29" s="182">
        <v>5.0000000000000001E-4</v>
      </c>
      <c r="CV29" s="182">
        <v>5.0000000000000001E-4</v>
      </c>
      <c r="CW29" s="182">
        <v>5.0000000000000001E-4</v>
      </c>
      <c r="CX29" s="182">
        <v>5.0000000000000001E-4</v>
      </c>
      <c r="CY29" s="182">
        <v>5.0000000000000001E-4</v>
      </c>
      <c r="CZ29" s="182">
        <v>5.0000000000000001E-4</v>
      </c>
      <c r="DA29" s="182">
        <v>5.0000000000000001E-4</v>
      </c>
      <c r="DB29" s="182">
        <v>5.0000000000000001E-4</v>
      </c>
      <c r="DC29" s="182">
        <v>5.0000000000000001E-4</v>
      </c>
      <c r="DD29" s="182">
        <v>5.0000000000000001E-4</v>
      </c>
      <c r="DE29" s="182">
        <v>5.0000000000000001E-4</v>
      </c>
      <c r="DF29" s="182">
        <v>5.0000000000000001E-4</v>
      </c>
      <c r="DG29" s="182">
        <v>5.0000000000000001E-4</v>
      </c>
      <c r="DH29" s="182">
        <v>5.0000000000000001E-4</v>
      </c>
      <c r="DI29" s="182">
        <v>5.0000000000000001E-4</v>
      </c>
      <c r="DJ29" s="182">
        <v>5.0000000000000001E-4</v>
      </c>
      <c r="DK29" s="182">
        <v>5.0000000000000001E-4</v>
      </c>
      <c r="DL29" s="182">
        <v>5.0000000000000001E-4</v>
      </c>
      <c r="DM29" s="182">
        <v>5.0000000000000001E-4</v>
      </c>
      <c r="DN29" s="182">
        <v>5.0000000000000001E-4</v>
      </c>
      <c r="DO29" s="182">
        <v>5.0000000000000001E-4</v>
      </c>
      <c r="DP29" s="182">
        <v>5.0000000000000001E-4</v>
      </c>
      <c r="DQ29" s="182">
        <v>5.0000000000000001E-4</v>
      </c>
      <c r="DR29" s="182">
        <v>5.0000000000000001E-4</v>
      </c>
      <c r="DS29" s="182">
        <v>5.0000000000000001E-4</v>
      </c>
      <c r="DT29" s="182">
        <v>5.0000000000000001E-4</v>
      </c>
      <c r="DU29" s="182">
        <v>5.0000000000000001E-4</v>
      </c>
      <c r="DV29" s="182">
        <v>5.0000000000000001E-4</v>
      </c>
      <c r="DW29" s="182">
        <v>5.0000000000000001E-4</v>
      </c>
      <c r="DX29" s="182">
        <v>5.0000000000000001E-4</v>
      </c>
      <c r="DY29" s="182">
        <v>5.0000000000000001E-4</v>
      </c>
      <c r="DZ29" s="182">
        <v>5.0000000000000001E-4</v>
      </c>
      <c r="EA29" s="182">
        <v>5.0000000000000001E-4</v>
      </c>
      <c r="EB29" s="182">
        <v>5.0000000000000001E-4</v>
      </c>
      <c r="EC29" s="182">
        <v>5.0000000000000001E-4</v>
      </c>
      <c r="ED29" s="182">
        <v>5.0000000000000001E-4</v>
      </c>
      <c r="EE29" s="182">
        <v>5.0000000000000001E-4</v>
      </c>
      <c r="EF29" s="182">
        <v>5.0000000000000001E-4</v>
      </c>
      <c r="EG29" s="180"/>
      <c r="EH29" s="180"/>
      <c r="EI29" s="180"/>
      <c r="EJ29" s="180"/>
      <c r="EK29" s="180"/>
      <c r="EL29" s="180"/>
      <c r="EM29" s="180"/>
      <c r="EN29" s="180"/>
      <c r="EO29" s="180"/>
      <c r="EP29" s="180"/>
      <c r="EQ29" s="180"/>
      <c r="ER29" s="180"/>
    </row>
    <row r="30" spans="1:148" ht="27" customHeight="1">
      <c r="A30" s="284" t="s">
        <v>44</v>
      </c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285"/>
      <c r="AF30" s="285"/>
      <c r="AG30" s="285"/>
      <c r="AH30" s="285"/>
      <c r="AI30" s="285"/>
      <c r="AJ30" s="285"/>
      <c r="AK30" s="285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285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285"/>
      <c r="BV30" s="285"/>
      <c r="BW30" s="285"/>
      <c r="BX30" s="285"/>
      <c r="BY30" s="285"/>
      <c r="BZ30" s="285"/>
      <c r="CA30" s="285"/>
      <c r="CB30" s="285"/>
      <c r="CC30" s="285"/>
      <c r="CD30" s="285"/>
      <c r="CE30" s="285"/>
      <c r="CF30" s="285"/>
      <c r="CG30" s="285"/>
      <c r="CH30" s="285"/>
      <c r="CI30" s="285"/>
      <c r="CJ30" s="285"/>
      <c r="CK30" s="285"/>
      <c r="CL30" s="285"/>
      <c r="CM30" s="285"/>
      <c r="CN30" s="285"/>
      <c r="CO30" s="285"/>
      <c r="CP30" s="285"/>
      <c r="CQ30" s="285"/>
      <c r="CR30" s="285"/>
      <c r="CS30" s="285"/>
      <c r="CT30" s="285"/>
      <c r="CU30" s="285"/>
      <c r="CV30" s="285"/>
      <c r="CW30" s="285"/>
      <c r="CX30" s="285"/>
      <c r="CY30" s="285"/>
      <c r="CZ30" s="285"/>
      <c r="DA30" s="285"/>
      <c r="DB30" s="285"/>
      <c r="DC30" s="285"/>
      <c r="DD30" s="285"/>
      <c r="DE30" s="285"/>
      <c r="DF30" s="285"/>
      <c r="DG30" s="285"/>
      <c r="DH30" s="285"/>
      <c r="DI30" s="285"/>
      <c r="DJ30" s="285"/>
      <c r="DK30" s="285"/>
      <c r="DL30" s="285"/>
      <c r="DM30" s="285"/>
      <c r="DN30" s="285"/>
      <c r="DO30" s="285"/>
      <c r="DP30" s="285"/>
      <c r="DQ30" s="285"/>
      <c r="DR30" s="285"/>
      <c r="DS30" s="285"/>
      <c r="DT30" s="285"/>
      <c r="DU30" s="285"/>
      <c r="DV30" s="285"/>
      <c r="DW30" s="285"/>
      <c r="DX30" s="285"/>
      <c r="DY30" s="285"/>
      <c r="DZ30" s="285"/>
      <c r="EA30" s="285"/>
      <c r="EB30" s="285"/>
      <c r="EC30" s="285"/>
      <c r="ED30" s="285"/>
      <c r="EE30" s="285"/>
      <c r="EF30" s="285"/>
    </row>
    <row r="47" spans="1:136" s="4" customFormat="1" ht="17.25" customHeight="1">
      <c r="A47" s="13" t="s">
        <v>0</v>
      </c>
      <c r="B47" s="2" t="s">
        <v>12</v>
      </c>
      <c r="C47" s="2" t="s">
        <v>20</v>
      </c>
      <c r="D47" s="2" t="s">
        <v>21</v>
      </c>
      <c r="E47" s="2" t="s">
        <v>22</v>
      </c>
      <c r="F47" s="2" t="s">
        <v>23</v>
      </c>
      <c r="G47" s="2" t="s">
        <v>24</v>
      </c>
      <c r="H47" s="2" t="s">
        <v>25</v>
      </c>
      <c r="I47" s="2" t="s">
        <v>26</v>
      </c>
      <c r="J47" s="2" t="s">
        <v>27</v>
      </c>
      <c r="K47" s="2" t="s">
        <v>28</v>
      </c>
      <c r="L47" s="2" t="s">
        <v>29</v>
      </c>
      <c r="M47" s="2" t="s">
        <v>30</v>
      </c>
      <c r="N47" s="2" t="s">
        <v>11</v>
      </c>
      <c r="O47" s="2" t="s">
        <v>13</v>
      </c>
      <c r="P47" s="2" t="s">
        <v>14</v>
      </c>
      <c r="Q47" s="2" t="s">
        <v>15</v>
      </c>
      <c r="R47" s="2" t="s">
        <v>16</v>
      </c>
      <c r="S47" s="2" t="s">
        <v>17</v>
      </c>
      <c r="T47" s="2" t="s">
        <v>18</v>
      </c>
      <c r="U47" s="2" t="s">
        <v>19</v>
      </c>
      <c r="V47" s="2" t="s">
        <v>109</v>
      </c>
      <c r="W47" s="2" t="s">
        <v>111</v>
      </c>
      <c r="X47" s="2" t="s">
        <v>117</v>
      </c>
      <c r="Y47" s="2" t="s">
        <v>118</v>
      </c>
      <c r="Z47" s="2" t="s">
        <v>120</v>
      </c>
      <c r="AA47" s="2" t="s">
        <v>123</v>
      </c>
      <c r="AB47" s="2" t="s">
        <v>130</v>
      </c>
      <c r="AC47" s="2" t="s">
        <v>134</v>
      </c>
      <c r="AD47" s="2" t="s">
        <v>142</v>
      </c>
      <c r="AE47" s="2" t="s">
        <v>143</v>
      </c>
      <c r="AF47" s="2" t="s">
        <v>148</v>
      </c>
      <c r="AG47" s="2" t="s">
        <v>153</v>
      </c>
      <c r="AH47" s="2" t="s">
        <v>154</v>
      </c>
      <c r="AI47" s="2" t="s">
        <v>156</v>
      </c>
      <c r="AJ47" s="2" t="s">
        <v>157</v>
      </c>
      <c r="AK47" s="2" t="s">
        <v>159</v>
      </c>
      <c r="AL47" s="2" t="s">
        <v>163</v>
      </c>
      <c r="AM47" s="2" t="s">
        <v>166</v>
      </c>
      <c r="AN47" s="2" t="s">
        <v>169</v>
      </c>
      <c r="AO47" s="2" t="s">
        <v>177</v>
      </c>
      <c r="AP47" s="2" t="e">
        <f>STT!#REF!</f>
        <v>#REF!</v>
      </c>
      <c r="AQ47" s="2" t="e">
        <f>STT!#REF!</f>
        <v>#REF!</v>
      </c>
      <c r="AR47" s="2" t="e">
        <f>STT!#REF!</f>
        <v>#REF!</v>
      </c>
      <c r="AS47" s="2" t="e">
        <f>STT!#REF!</f>
        <v>#REF!</v>
      </c>
      <c r="AT47" s="2" t="s">
        <v>195</v>
      </c>
      <c r="AU47" s="2" t="s">
        <v>197</v>
      </c>
      <c r="AV47" s="2" t="s">
        <v>199</v>
      </c>
      <c r="AW47" s="174" t="e">
        <f>STT!#REF!</f>
        <v>#REF!</v>
      </c>
      <c r="AX47" s="174" t="e">
        <f>STT!#REF!</f>
        <v>#REF!</v>
      </c>
      <c r="AY47" s="190" t="e">
        <f>STT!#REF!</f>
        <v>#REF!</v>
      </c>
      <c r="AZ47" s="190" t="e">
        <f>STT!#REF!</f>
        <v>#REF!</v>
      </c>
      <c r="BA47" s="190" t="e">
        <f>STT!#REF!</f>
        <v>#REF!</v>
      </c>
      <c r="BB47" s="190" t="e">
        <f>STT!#REF!</f>
        <v>#REF!</v>
      </c>
      <c r="BC47" s="190" t="e">
        <f>STT!#REF!</f>
        <v>#REF!</v>
      </c>
      <c r="BD47" s="190" t="e">
        <f>STT!#REF!</f>
        <v>#REF!</v>
      </c>
      <c r="BE47" s="190" t="e">
        <f>STT!#REF!</f>
        <v>#REF!</v>
      </c>
      <c r="BF47" s="190" t="e">
        <f>STT!#REF!</f>
        <v>#REF!</v>
      </c>
      <c r="BG47" s="174" t="e">
        <f>STT!#REF!</f>
        <v>#REF!</v>
      </c>
      <c r="BH47" s="190" t="e">
        <f>STT!#REF!</f>
        <v>#REF!</v>
      </c>
      <c r="BI47" s="190" t="e">
        <f>STT!#REF!</f>
        <v>#REF!</v>
      </c>
      <c r="BJ47" s="190" t="e">
        <f>STT!#REF!</f>
        <v>#REF!</v>
      </c>
      <c r="BK47" s="174" t="e">
        <f>STT!#REF!</f>
        <v>#REF!</v>
      </c>
      <c r="BL47" s="190" t="e">
        <f>STT!#REF!</f>
        <v>#REF!</v>
      </c>
      <c r="BM47" s="190" t="e">
        <f>STT!#REF!</f>
        <v>#REF!</v>
      </c>
      <c r="BN47" s="190" t="e">
        <f>STT!#REF!</f>
        <v>#REF!</v>
      </c>
      <c r="BO47" s="190" t="e">
        <f>STT!#REF!</f>
        <v>#REF!</v>
      </c>
      <c r="BP47" s="190" t="e">
        <f>STT!#REF!</f>
        <v>#REF!</v>
      </c>
      <c r="BQ47" s="190" t="e">
        <f>STT!#REF!</f>
        <v>#REF!</v>
      </c>
      <c r="BR47" s="190" t="e">
        <f>STT!#REF!</f>
        <v>#REF!</v>
      </c>
      <c r="BS47" s="190" t="s">
        <v>264</v>
      </c>
      <c r="BT47" s="190" t="s">
        <v>265</v>
      </c>
      <c r="BU47" s="190" t="s">
        <v>266</v>
      </c>
      <c r="BV47" s="190" t="s">
        <v>267</v>
      </c>
      <c r="BW47" s="190" t="s">
        <v>270</v>
      </c>
      <c r="BX47" s="190" t="s">
        <v>272</v>
      </c>
      <c r="BY47" s="190" t="s">
        <v>276</v>
      </c>
      <c r="BZ47" s="190" t="s">
        <v>277</v>
      </c>
      <c r="CA47" s="190" t="s">
        <v>279</v>
      </c>
      <c r="CB47" s="190" t="s">
        <v>281</v>
      </c>
      <c r="CC47" s="190" t="s">
        <v>282</v>
      </c>
      <c r="CD47" s="190" t="s">
        <v>288</v>
      </c>
      <c r="CE47" s="190" t="s">
        <v>289</v>
      </c>
      <c r="CF47" s="190" t="s">
        <v>292</v>
      </c>
      <c r="CG47" s="190" t="s">
        <v>294</v>
      </c>
      <c r="CH47" s="190" t="s">
        <v>297</v>
      </c>
      <c r="CI47" s="190" t="s">
        <v>301</v>
      </c>
      <c r="CJ47" s="190" t="s">
        <v>303</v>
      </c>
      <c r="CK47" s="190" t="s">
        <v>308</v>
      </c>
      <c r="CL47" s="190" t="s">
        <v>310</v>
      </c>
      <c r="CM47" s="190" t="s">
        <v>311</v>
      </c>
      <c r="CN47" s="190" t="s">
        <v>313</v>
      </c>
      <c r="CO47" s="190" t="s">
        <v>319</v>
      </c>
      <c r="CP47" s="190" t="s">
        <v>322</v>
      </c>
      <c r="CQ47" s="190" t="s">
        <v>325</v>
      </c>
      <c r="CR47" s="190" t="s">
        <v>330</v>
      </c>
      <c r="CS47" s="190" t="s">
        <v>332</v>
      </c>
      <c r="CT47" s="190" t="s">
        <v>336</v>
      </c>
      <c r="CU47" s="190" t="s">
        <v>339</v>
      </c>
      <c r="CV47" s="190" t="s">
        <v>349</v>
      </c>
      <c r="CW47" s="190" t="s">
        <v>350</v>
      </c>
      <c r="CX47" s="190" t="s">
        <v>351</v>
      </c>
      <c r="CY47" s="190" t="s">
        <v>357</v>
      </c>
      <c r="CZ47" s="190" t="s">
        <v>360</v>
      </c>
      <c r="DA47" s="107" t="str">
        <f>+DA75</f>
        <v>Aug'25</v>
      </c>
      <c r="DB47" s="3">
        <v>1</v>
      </c>
      <c r="DC47" s="3">
        <v>2</v>
      </c>
      <c r="DD47" s="3">
        <v>3</v>
      </c>
      <c r="DE47" s="3">
        <v>4</v>
      </c>
      <c r="DF47" s="3">
        <v>5</v>
      </c>
      <c r="DG47" s="3">
        <v>6</v>
      </c>
      <c r="DH47" s="3">
        <v>7</v>
      </c>
      <c r="DI47" s="3">
        <v>8</v>
      </c>
      <c r="DJ47" s="3">
        <v>9</v>
      </c>
      <c r="DK47" s="3">
        <v>10</v>
      </c>
      <c r="DL47" s="3">
        <v>11</v>
      </c>
      <c r="DM47" s="3">
        <v>12</v>
      </c>
      <c r="DN47" s="3">
        <v>13</v>
      </c>
      <c r="DO47" s="3">
        <v>14</v>
      </c>
      <c r="DP47" s="3">
        <v>15</v>
      </c>
      <c r="DQ47" s="3">
        <v>16</v>
      </c>
      <c r="DR47" s="3">
        <v>17</v>
      </c>
      <c r="DS47" s="3">
        <v>18</v>
      </c>
      <c r="DT47" s="3">
        <v>19</v>
      </c>
      <c r="DU47" s="3">
        <v>20</v>
      </c>
      <c r="DV47" s="3">
        <v>21</v>
      </c>
      <c r="DW47" s="3">
        <v>22</v>
      </c>
      <c r="DX47" s="3">
        <v>23</v>
      </c>
      <c r="DY47" s="3">
        <v>24</v>
      </c>
      <c r="DZ47" s="3">
        <v>25</v>
      </c>
      <c r="EA47" s="3">
        <v>26</v>
      </c>
      <c r="EB47" s="3">
        <v>27</v>
      </c>
      <c r="EC47" s="3">
        <v>28</v>
      </c>
      <c r="ED47" s="3">
        <v>29</v>
      </c>
      <c r="EE47" s="3">
        <v>30</v>
      </c>
      <c r="EF47" s="3">
        <v>31</v>
      </c>
    </row>
    <row r="48" spans="1:136" ht="17.25" customHeight="1">
      <c r="A48" s="140" t="s">
        <v>1</v>
      </c>
      <c r="B48" s="141">
        <v>0</v>
      </c>
      <c r="C48" s="141">
        <v>2</v>
      </c>
      <c r="D48" s="141">
        <v>0</v>
      </c>
      <c r="E48" s="141">
        <v>5363</v>
      </c>
      <c r="F48" s="141">
        <v>17624</v>
      </c>
      <c r="G48" s="141">
        <v>3730</v>
      </c>
      <c r="H48" s="141">
        <v>0</v>
      </c>
      <c r="I48" s="141">
        <v>17747</v>
      </c>
      <c r="J48" s="141">
        <v>20534</v>
      </c>
      <c r="K48" s="141">
        <v>51470</v>
      </c>
      <c r="L48" s="141">
        <v>26469</v>
      </c>
      <c r="M48" s="141">
        <v>118300</v>
      </c>
      <c r="N48" s="141">
        <v>86363</v>
      </c>
      <c r="O48" s="141">
        <v>48706</v>
      </c>
      <c r="P48" s="141">
        <v>70535</v>
      </c>
      <c r="Q48" s="141">
        <v>58645</v>
      </c>
      <c r="R48" s="141">
        <v>106153</v>
      </c>
      <c r="S48" s="141">
        <v>26479</v>
      </c>
      <c r="T48" s="141">
        <v>118300</v>
      </c>
      <c r="U48" s="141">
        <v>131294</v>
      </c>
      <c r="V48" s="141">
        <v>203629</v>
      </c>
      <c r="W48" s="141">
        <v>45025</v>
      </c>
      <c r="X48" s="141">
        <v>134618</v>
      </c>
      <c r="Y48" s="141">
        <v>56436</v>
      </c>
      <c r="Z48" s="141">
        <v>26798</v>
      </c>
      <c r="AA48" s="141">
        <v>81263</v>
      </c>
      <c r="AB48" s="141">
        <v>114207</v>
      </c>
      <c r="AC48" s="141">
        <v>72537</v>
      </c>
      <c r="AD48" s="141">
        <v>112311</v>
      </c>
      <c r="AE48" s="141">
        <v>72405</v>
      </c>
      <c r="AF48" s="141">
        <v>79367</v>
      </c>
      <c r="AG48" s="141">
        <v>116341</v>
      </c>
      <c r="AH48" s="141">
        <v>80493</v>
      </c>
      <c r="AI48" s="141">
        <v>32627</v>
      </c>
      <c r="AJ48" s="141">
        <v>14084</v>
      </c>
      <c r="AK48" s="141">
        <v>87812</v>
      </c>
      <c r="AL48" s="141">
        <v>103804</v>
      </c>
      <c r="AM48" s="141">
        <v>114495</v>
      </c>
      <c r="AN48" s="141">
        <v>202867</v>
      </c>
      <c r="AO48" s="141">
        <v>67189</v>
      </c>
      <c r="AP48" s="141">
        <v>71258</v>
      </c>
      <c r="AQ48" s="141">
        <v>73479</v>
      </c>
      <c r="AR48" s="141">
        <v>106903</v>
      </c>
      <c r="AS48" s="141">
        <v>84368</v>
      </c>
      <c r="AT48" s="141">
        <f>'SKB1'!B99</f>
        <v>0</v>
      </c>
      <c r="AU48" s="141">
        <f>'SKB1'!C99</f>
        <v>0</v>
      </c>
      <c r="AV48" s="141">
        <f>'SKB1'!D99</f>
        <v>0</v>
      </c>
      <c r="AW48" s="141">
        <v>1013</v>
      </c>
      <c r="AX48" s="141">
        <v>124593</v>
      </c>
      <c r="AY48" s="185">
        <v>154196</v>
      </c>
      <c r="AZ48" s="185">
        <v>114245</v>
      </c>
      <c r="BA48" s="185">
        <v>86579</v>
      </c>
      <c r="BB48" s="185">
        <v>145107</v>
      </c>
      <c r="BC48" s="185">
        <v>89519</v>
      </c>
      <c r="BD48" s="185">
        <v>134977</v>
      </c>
      <c r="BE48" s="185">
        <v>114994</v>
      </c>
      <c r="BF48" s="185">
        <v>90998</v>
      </c>
      <c r="BG48" s="141">
        <v>58211</v>
      </c>
      <c r="BH48" s="185">
        <v>100796</v>
      </c>
      <c r="BI48" s="185">
        <v>120825</v>
      </c>
      <c r="BJ48" s="185"/>
      <c r="BK48" s="240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185"/>
      <c r="BZ48" s="185"/>
      <c r="CA48" s="185"/>
      <c r="CB48" s="185"/>
      <c r="CC48" s="185"/>
      <c r="CD48" s="185"/>
      <c r="CE48" s="185"/>
      <c r="CF48" s="185"/>
      <c r="CG48" s="185"/>
      <c r="CH48" s="185"/>
      <c r="CI48" s="185"/>
      <c r="CJ48" s="185"/>
      <c r="CK48" s="185"/>
      <c r="CL48" s="185"/>
      <c r="CM48" s="185"/>
      <c r="CN48" s="185"/>
      <c r="CO48" s="185"/>
      <c r="CP48" s="185">
        <v>0</v>
      </c>
      <c r="CQ48" s="185">
        <v>8069</v>
      </c>
      <c r="CR48" s="185">
        <v>512</v>
      </c>
      <c r="CS48" s="185">
        <v>10118</v>
      </c>
      <c r="CT48" s="185">
        <v>33089</v>
      </c>
      <c r="CU48" s="185">
        <v>0</v>
      </c>
      <c r="CV48" s="185">
        <v>0</v>
      </c>
      <c r="CW48" s="185">
        <v>0</v>
      </c>
      <c r="CX48" s="185">
        <v>0</v>
      </c>
      <c r="CY48" s="185">
        <v>9033</v>
      </c>
      <c r="CZ48" s="185">
        <v>28916</v>
      </c>
      <c r="DA48" s="142">
        <f>SUM(DB48:EF48)</f>
        <v>29490</v>
      </c>
      <c r="DB48" s="142">
        <f>+'SKB2'!F13</f>
        <v>4627</v>
      </c>
      <c r="DC48" s="142">
        <f>+'SKB2'!G13</f>
        <v>62</v>
      </c>
      <c r="DD48" s="142">
        <f>+'SKB2'!H13</f>
        <v>0</v>
      </c>
      <c r="DE48" s="142">
        <f>+'SKB2'!I13</f>
        <v>885</v>
      </c>
      <c r="DF48" s="142">
        <f>+'SKB2'!J13</f>
        <v>473</v>
      </c>
      <c r="DG48" s="142">
        <f>+'SKB2'!K13</f>
        <v>3754</v>
      </c>
      <c r="DH48" s="142">
        <f>+'SKB2'!L13</f>
        <v>1922</v>
      </c>
      <c r="DI48" s="142">
        <f>+'SKB2'!M13</f>
        <v>3423</v>
      </c>
      <c r="DJ48" s="142">
        <f>+'SKB2'!N13</f>
        <v>1507</v>
      </c>
      <c r="DK48" s="142">
        <f>+'SKB2'!O13</f>
        <v>0</v>
      </c>
      <c r="DL48" s="142">
        <f>+'SKB2'!P13</f>
        <v>1597</v>
      </c>
      <c r="DM48" s="142">
        <f>+'SKB2'!Q13</f>
        <v>0</v>
      </c>
      <c r="DN48" s="142">
        <f>+'SKB2'!R13</f>
        <v>495</v>
      </c>
      <c r="DO48" s="142">
        <f>+'SKB2'!S13</f>
        <v>0</v>
      </c>
      <c r="DP48" s="142">
        <f>+'SKB2'!T13</f>
        <v>457</v>
      </c>
      <c r="DQ48" s="142">
        <f>+'SKB2'!U13</f>
        <v>1007</v>
      </c>
      <c r="DR48" s="142">
        <f>+'SKB2'!V13</f>
        <v>0</v>
      </c>
      <c r="DS48" s="142">
        <f>+'SKB2'!W13</f>
        <v>0</v>
      </c>
      <c r="DT48" s="142">
        <f>+'SKB2'!X13</f>
        <v>3596</v>
      </c>
      <c r="DU48" s="142">
        <f>+'SKB2'!Y13</f>
        <v>462</v>
      </c>
      <c r="DV48" s="142">
        <f>+'SKB2'!Z13</f>
        <v>0</v>
      </c>
      <c r="DW48" s="142">
        <f>+'SKB2'!AA13</f>
        <v>3744</v>
      </c>
      <c r="DX48" s="142">
        <f>+'SKB2'!AB13</f>
        <v>1479</v>
      </c>
      <c r="DY48" s="142">
        <f>+'SKB2'!AC13</f>
        <v>0</v>
      </c>
      <c r="DZ48" s="142">
        <f>+'SKB2'!AD13</f>
        <v>0</v>
      </c>
      <c r="EA48" s="142">
        <f>+'SKB2'!AE13</f>
        <v>0</v>
      </c>
      <c r="EB48" s="142">
        <f>+'SKB2'!AF13</f>
        <v>0</v>
      </c>
      <c r="EC48" s="142">
        <f>+'SKB2'!AG13</f>
        <v>0</v>
      </c>
      <c r="ED48" s="142">
        <f>+'SKB2'!AH13</f>
        <v>0</v>
      </c>
      <c r="EE48" s="142">
        <f>+'SKB2'!AI13</f>
        <v>0</v>
      </c>
      <c r="EF48" s="142">
        <f>+'SKB2'!AJ13</f>
        <v>0</v>
      </c>
    </row>
    <row r="49" spans="1:148" ht="17.25" customHeight="1">
      <c r="A49" s="140" t="s">
        <v>2</v>
      </c>
      <c r="B49" s="141">
        <f>B48-B50</f>
        <v>0</v>
      </c>
      <c r="C49" s="141">
        <f t="shared" ref="C49:AW49" si="18">C48-C50</f>
        <v>2</v>
      </c>
      <c r="D49" s="141">
        <f t="shared" si="18"/>
        <v>0</v>
      </c>
      <c r="E49" s="141">
        <f t="shared" si="18"/>
        <v>5360</v>
      </c>
      <c r="F49" s="141">
        <f t="shared" si="18"/>
        <v>17480</v>
      </c>
      <c r="G49" s="141">
        <f t="shared" si="18"/>
        <v>3678</v>
      </c>
      <c r="H49" s="141">
        <f t="shared" si="18"/>
        <v>0</v>
      </c>
      <c r="I49" s="141">
        <f t="shared" si="18"/>
        <v>17598</v>
      </c>
      <c r="J49" s="141">
        <f t="shared" si="18"/>
        <v>20287</v>
      </c>
      <c r="K49" s="141">
        <f t="shared" si="18"/>
        <v>51179</v>
      </c>
      <c r="L49" s="141">
        <f t="shared" si="18"/>
        <v>26295</v>
      </c>
      <c r="M49" s="141">
        <f t="shared" si="18"/>
        <v>118075</v>
      </c>
      <c r="N49" s="141">
        <f t="shared" si="18"/>
        <v>86042</v>
      </c>
      <c r="O49" s="141">
        <f t="shared" si="18"/>
        <v>48644</v>
      </c>
      <c r="P49" s="141">
        <f t="shared" si="18"/>
        <v>70419</v>
      </c>
      <c r="Q49" s="141">
        <f t="shared" si="18"/>
        <v>58502</v>
      </c>
      <c r="R49" s="141">
        <f t="shared" si="18"/>
        <v>105593</v>
      </c>
      <c r="S49" s="141">
        <f t="shared" si="18"/>
        <v>26305</v>
      </c>
      <c r="T49" s="141">
        <f t="shared" si="18"/>
        <v>118075</v>
      </c>
      <c r="U49" s="141">
        <f t="shared" si="18"/>
        <v>131162</v>
      </c>
      <c r="V49" s="141">
        <f t="shared" si="18"/>
        <v>203395</v>
      </c>
      <c r="W49" s="141">
        <f t="shared" si="18"/>
        <v>44966</v>
      </c>
      <c r="X49" s="141">
        <f t="shared" si="18"/>
        <v>134471</v>
      </c>
      <c r="Y49" s="141">
        <f t="shared" si="18"/>
        <v>56384</v>
      </c>
      <c r="Z49" s="141">
        <f t="shared" si="18"/>
        <v>26785</v>
      </c>
      <c r="AA49" s="141">
        <f t="shared" si="18"/>
        <v>81183</v>
      </c>
      <c r="AB49" s="141">
        <f t="shared" si="18"/>
        <v>113793</v>
      </c>
      <c r="AC49" s="141">
        <f t="shared" si="18"/>
        <v>72452</v>
      </c>
      <c r="AD49" s="141">
        <f t="shared" si="18"/>
        <v>112019</v>
      </c>
      <c r="AE49" s="141">
        <f t="shared" si="18"/>
        <v>72307</v>
      </c>
      <c r="AF49" s="141">
        <f t="shared" si="18"/>
        <v>79136</v>
      </c>
      <c r="AG49" s="141">
        <f t="shared" si="18"/>
        <v>116099</v>
      </c>
      <c r="AH49" s="141">
        <f t="shared" si="18"/>
        <v>80278</v>
      </c>
      <c r="AI49" s="141">
        <f t="shared" si="18"/>
        <v>32593</v>
      </c>
      <c r="AJ49" s="141">
        <f t="shared" si="18"/>
        <v>14069</v>
      </c>
      <c r="AK49" s="141">
        <f t="shared" si="18"/>
        <v>87704</v>
      </c>
      <c r="AL49" s="141">
        <f t="shared" si="18"/>
        <v>103267</v>
      </c>
      <c r="AM49" s="141">
        <f t="shared" si="18"/>
        <v>113818</v>
      </c>
      <c r="AN49" s="141">
        <f t="shared" si="18"/>
        <v>202198</v>
      </c>
      <c r="AO49" s="141">
        <f t="shared" si="18"/>
        <v>67147</v>
      </c>
      <c r="AP49" s="141">
        <f t="shared" si="18"/>
        <v>71202</v>
      </c>
      <c r="AQ49" s="141">
        <f t="shared" si="18"/>
        <v>73429</v>
      </c>
      <c r="AR49" s="141">
        <f t="shared" si="18"/>
        <v>106848</v>
      </c>
      <c r="AS49" s="141">
        <f t="shared" si="18"/>
        <v>84127</v>
      </c>
      <c r="AT49" s="141">
        <f t="shared" si="18"/>
        <v>0</v>
      </c>
      <c r="AU49" s="141">
        <f t="shared" si="18"/>
        <v>0</v>
      </c>
      <c r="AV49" s="141">
        <f t="shared" si="18"/>
        <v>0</v>
      </c>
      <c r="AW49" s="141">
        <f t="shared" si="18"/>
        <v>1013</v>
      </c>
      <c r="AX49" s="141">
        <f>AX48-AX50</f>
        <v>124409</v>
      </c>
      <c r="AY49" s="185">
        <f>AY48-AY50</f>
        <v>153994</v>
      </c>
      <c r="AZ49" s="185">
        <v>114068</v>
      </c>
      <c r="BA49" s="185">
        <f t="shared" ref="BA49:BN49" si="19">BA48-BA50</f>
        <v>86484</v>
      </c>
      <c r="BB49" s="185">
        <f t="shared" si="19"/>
        <v>144878</v>
      </c>
      <c r="BC49" s="185">
        <f t="shared" si="19"/>
        <v>89432</v>
      </c>
      <c r="BD49" s="185">
        <f t="shared" si="19"/>
        <v>134753</v>
      </c>
      <c r="BE49" s="185">
        <f t="shared" si="19"/>
        <v>114894</v>
      </c>
      <c r="BF49" s="185">
        <f t="shared" si="19"/>
        <v>90969</v>
      </c>
      <c r="BG49" s="141">
        <f t="shared" si="19"/>
        <v>58192</v>
      </c>
      <c r="BH49" s="185">
        <f t="shared" si="19"/>
        <v>100752</v>
      </c>
      <c r="BI49" s="185">
        <f t="shared" si="19"/>
        <v>120795</v>
      </c>
      <c r="BJ49" s="185">
        <f t="shared" si="19"/>
        <v>0</v>
      </c>
      <c r="BK49" s="240">
        <f t="shared" si="19"/>
        <v>0</v>
      </c>
      <c r="BL49" s="185">
        <f t="shared" si="19"/>
        <v>0</v>
      </c>
      <c r="BM49" s="185">
        <f t="shared" si="19"/>
        <v>0</v>
      </c>
      <c r="BN49" s="185">
        <f t="shared" si="19"/>
        <v>0</v>
      </c>
      <c r="BO49" s="185"/>
      <c r="BP49" s="185"/>
      <c r="BQ49" s="185"/>
      <c r="BR49" s="185"/>
      <c r="BS49" s="185"/>
      <c r="BT49" s="185"/>
      <c r="BU49" s="185"/>
      <c r="BV49" s="185"/>
      <c r="BW49" s="185"/>
      <c r="BX49" s="185"/>
      <c r="BY49" s="185"/>
      <c r="BZ49" s="185"/>
      <c r="CA49" s="185"/>
      <c r="CB49" s="185"/>
      <c r="CC49" s="185"/>
      <c r="CD49" s="185"/>
      <c r="CE49" s="185"/>
      <c r="CF49" s="185"/>
      <c r="CG49" s="185"/>
      <c r="CH49" s="185"/>
      <c r="CI49" s="185"/>
      <c r="CJ49" s="185"/>
      <c r="CK49" s="185"/>
      <c r="CL49" s="185"/>
      <c r="CM49" s="185"/>
      <c r="CN49" s="185"/>
      <c r="CO49" s="185"/>
      <c r="CP49" s="185">
        <v>0</v>
      </c>
      <c r="CQ49" s="185">
        <v>8068</v>
      </c>
      <c r="CR49" s="185">
        <v>512</v>
      </c>
      <c r="CS49" s="185">
        <v>10104</v>
      </c>
      <c r="CT49" s="185">
        <v>33089</v>
      </c>
      <c r="CU49" s="185">
        <v>0</v>
      </c>
      <c r="CV49" s="185">
        <v>0</v>
      </c>
      <c r="CW49" s="185">
        <v>0</v>
      </c>
      <c r="CX49" s="185">
        <v>0</v>
      </c>
      <c r="CY49" s="185">
        <v>9030</v>
      </c>
      <c r="CZ49" s="185">
        <v>28874</v>
      </c>
      <c r="DA49" s="142">
        <f t="shared" ref="DA49:EF49" si="20">DA48-DA50</f>
        <v>29474</v>
      </c>
      <c r="DB49" s="142">
        <f t="shared" si="20"/>
        <v>4625</v>
      </c>
      <c r="DC49" s="142">
        <f t="shared" si="20"/>
        <v>62</v>
      </c>
      <c r="DD49" s="142">
        <f t="shared" si="20"/>
        <v>0</v>
      </c>
      <c r="DE49" s="142">
        <f t="shared" si="20"/>
        <v>885</v>
      </c>
      <c r="DF49" s="142">
        <f t="shared" si="20"/>
        <v>473</v>
      </c>
      <c r="DG49" s="142">
        <f t="shared" si="20"/>
        <v>3752</v>
      </c>
      <c r="DH49" s="142">
        <f t="shared" si="20"/>
        <v>1918</v>
      </c>
      <c r="DI49" s="142">
        <f t="shared" si="20"/>
        <v>3423</v>
      </c>
      <c r="DJ49" s="142">
        <f t="shared" si="20"/>
        <v>1505</v>
      </c>
      <c r="DK49" s="142">
        <f t="shared" si="20"/>
        <v>0</v>
      </c>
      <c r="DL49" s="142">
        <f t="shared" si="20"/>
        <v>1597</v>
      </c>
      <c r="DM49" s="142">
        <f t="shared" si="20"/>
        <v>0</v>
      </c>
      <c r="DN49" s="142">
        <f t="shared" si="20"/>
        <v>492</v>
      </c>
      <c r="DO49" s="142">
        <f t="shared" si="20"/>
        <v>0</v>
      </c>
      <c r="DP49" s="142">
        <f t="shared" si="20"/>
        <v>456</v>
      </c>
      <c r="DQ49" s="142">
        <f t="shared" si="20"/>
        <v>1007</v>
      </c>
      <c r="DR49" s="142">
        <f t="shared" si="20"/>
        <v>0</v>
      </c>
      <c r="DS49" s="142">
        <f t="shared" si="20"/>
        <v>0</v>
      </c>
      <c r="DT49" s="142">
        <f t="shared" si="20"/>
        <v>3596</v>
      </c>
      <c r="DU49" s="142">
        <f t="shared" si="20"/>
        <v>462</v>
      </c>
      <c r="DV49" s="142">
        <f t="shared" si="20"/>
        <v>0</v>
      </c>
      <c r="DW49" s="142">
        <f t="shared" si="20"/>
        <v>3742</v>
      </c>
      <c r="DX49" s="142">
        <f t="shared" si="20"/>
        <v>1479</v>
      </c>
      <c r="DY49" s="142">
        <f t="shared" si="20"/>
        <v>0</v>
      </c>
      <c r="DZ49" s="142">
        <f t="shared" si="20"/>
        <v>0</v>
      </c>
      <c r="EA49" s="142">
        <f t="shared" si="20"/>
        <v>0</v>
      </c>
      <c r="EB49" s="142">
        <f t="shared" si="20"/>
        <v>0</v>
      </c>
      <c r="EC49" s="142">
        <f t="shared" si="20"/>
        <v>0</v>
      </c>
      <c r="ED49" s="142">
        <f t="shared" si="20"/>
        <v>0</v>
      </c>
      <c r="EE49" s="142">
        <f t="shared" si="20"/>
        <v>0</v>
      </c>
      <c r="EF49" s="142">
        <f t="shared" si="20"/>
        <v>0</v>
      </c>
    </row>
    <row r="50" spans="1:148" ht="17.25" customHeight="1">
      <c r="A50" s="140" t="s">
        <v>3</v>
      </c>
      <c r="B50" s="141">
        <f>SUM(B53:B56)</f>
        <v>0</v>
      </c>
      <c r="C50" s="141">
        <f t="shared" ref="C50:AW50" si="21">SUM(C53:C56)</f>
        <v>0</v>
      </c>
      <c r="D50" s="141">
        <f t="shared" si="21"/>
        <v>0</v>
      </c>
      <c r="E50" s="141">
        <f t="shared" si="21"/>
        <v>3</v>
      </c>
      <c r="F50" s="141">
        <f t="shared" si="21"/>
        <v>144</v>
      </c>
      <c r="G50" s="141">
        <f t="shared" si="21"/>
        <v>52</v>
      </c>
      <c r="H50" s="141">
        <f t="shared" si="21"/>
        <v>0</v>
      </c>
      <c r="I50" s="141">
        <f t="shared" si="21"/>
        <v>149</v>
      </c>
      <c r="J50" s="141">
        <f t="shared" si="21"/>
        <v>247</v>
      </c>
      <c r="K50" s="141">
        <f t="shared" si="21"/>
        <v>291</v>
      </c>
      <c r="L50" s="141">
        <f t="shared" si="21"/>
        <v>174</v>
      </c>
      <c r="M50" s="141">
        <f t="shared" si="21"/>
        <v>225</v>
      </c>
      <c r="N50" s="141">
        <f t="shared" si="21"/>
        <v>321</v>
      </c>
      <c r="O50" s="141">
        <f t="shared" si="21"/>
        <v>62</v>
      </c>
      <c r="P50" s="141">
        <f t="shared" si="21"/>
        <v>116</v>
      </c>
      <c r="Q50" s="141">
        <f t="shared" si="21"/>
        <v>143</v>
      </c>
      <c r="R50" s="141">
        <f t="shared" si="21"/>
        <v>560</v>
      </c>
      <c r="S50" s="141">
        <f t="shared" si="21"/>
        <v>174</v>
      </c>
      <c r="T50" s="141">
        <f t="shared" si="21"/>
        <v>225</v>
      </c>
      <c r="U50" s="141">
        <f t="shared" si="21"/>
        <v>132</v>
      </c>
      <c r="V50" s="141">
        <f t="shared" si="21"/>
        <v>234</v>
      </c>
      <c r="W50" s="141">
        <f t="shared" si="21"/>
        <v>59</v>
      </c>
      <c r="X50" s="141">
        <f t="shared" si="21"/>
        <v>147</v>
      </c>
      <c r="Y50" s="141">
        <f t="shared" si="21"/>
        <v>52</v>
      </c>
      <c r="Z50" s="141">
        <f t="shared" si="21"/>
        <v>13</v>
      </c>
      <c r="AA50" s="141">
        <f t="shared" si="21"/>
        <v>80</v>
      </c>
      <c r="AB50" s="141">
        <f t="shared" si="21"/>
        <v>414</v>
      </c>
      <c r="AC50" s="141">
        <f t="shared" si="21"/>
        <v>85</v>
      </c>
      <c r="AD50" s="141">
        <f t="shared" si="21"/>
        <v>292</v>
      </c>
      <c r="AE50" s="141">
        <f t="shared" si="21"/>
        <v>98</v>
      </c>
      <c r="AF50" s="141">
        <f t="shared" si="21"/>
        <v>231</v>
      </c>
      <c r="AG50" s="141">
        <f t="shared" si="21"/>
        <v>242</v>
      </c>
      <c r="AH50" s="141">
        <f t="shared" si="21"/>
        <v>215</v>
      </c>
      <c r="AI50" s="141">
        <f t="shared" si="21"/>
        <v>34</v>
      </c>
      <c r="AJ50" s="141">
        <f t="shared" si="21"/>
        <v>15</v>
      </c>
      <c r="AK50" s="141">
        <f t="shared" si="21"/>
        <v>108</v>
      </c>
      <c r="AL50" s="141">
        <f t="shared" si="21"/>
        <v>537</v>
      </c>
      <c r="AM50" s="141">
        <f t="shared" si="21"/>
        <v>677</v>
      </c>
      <c r="AN50" s="141">
        <f t="shared" si="21"/>
        <v>669</v>
      </c>
      <c r="AO50" s="141">
        <f t="shared" si="21"/>
        <v>42</v>
      </c>
      <c r="AP50" s="141">
        <f t="shared" si="21"/>
        <v>56</v>
      </c>
      <c r="AQ50" s="141">
        <f t="shared" si="21"/>
        <v>50</v>
      </c>
      <c r="AR50" s="141">
        <f t="shared" si="21"/>
        <v>55</v>
      </c>
      <c r="AS50" s="141">
        <f t="shared" si="21"/>
        <v>241</v>
      </c>
      <c r="AT50" s="141">
        <f t="shared" si="21"/>
        <v>0</v>
      </c>
      <c r="AU50" s="141">
        <f t="shared" si="21"/>
        <v>0</v>
      </c>
      <c r="AV50" s="141">
        <f t="shared" si="21"/>
        <v>0</v>
      </c>
      <c r="AW50" s="141">
        <f t="shared" si="21"/>
        <v>0</v>
      </c>
      <c r="AX50" s="141">
        <f>SUM(AX53:AX56)</f>
        <v>184</v>
      </c>
      <c r="AY50" s="185">
        <f>SUM(AY53:AY56)</f>
        <v>202</v>
      </c>
      <c r="AZ50" s="185">
        <v>177</v>
      </c>
      <c r="BA50" s="185">
        <f t="shared" ref="BA50:BN50" si="22">SUM(BA53:BA56)</f>
        <v>95</v>
      </c>
      <c r="BB50" s="185">
        <f t="shared" si="22"/>
        <v>229</v>
      </c>
      <c r="BC50" s="185">
        <f t="shared" si="22"/>
        <v>87</v>
      </c>
      <c r="BD50" s="185">
        <f t="shared" si="22"/>
        <v>224</v>
      </c>
      <c r="BE50" s="185">
        <f t="shared" si="22"/>
        <v>100</v>
      </c>
      <c r="BF50" s="185">
        <f t="shared" si="22"/>
        <v>29</v>
      </c>
      <c r="BG50" s="141">
        <f t="shared" si="22"/>
        <v>19</v>
      </c>
      <c r="BH50" s="185">
        <f t="shared" si="22"/>
        <v>44</v>
      </c>
      <c r="BI50" s="185">
        <f t="shared" si="22"/>
        <v>30</v>
      </c>
      <c r="BJ50" s="185">
        <f t="shared" si="22"/>
        <v>0</v>
      </c>
      <c r="BK50" s="240">
        <f t="shared" si="22"/>
        <v>0</v>
      </c>
      <c r="BL50" s="185">
        <f t="shared" si="22"/>
        <v>0</v>
      </c>
      <c r="BM50" s="185">
        <f t="shared" si="22"/>
        <v>0</v>
      </c>
      <c r="BN50" s="185">
        <f t="shared" si="22"/>
        <v>0</v>
      </c>
      <c r="BO50" s="185">
        <f>SUM(BO53:BO56)</f>
        <v>0</v>
      </c>
      <c r="BP50" s="185"/>
      <c r="BQ50" s="185">
        <v>0</v>
      </c>
      <c r="BR50" s="185"/>
      <c r="BS50" s="185"/>
      <c r="BT50" s="185"/>
      <c r="BU50" s="185"/>
      <c r="BV50" s="185"/>
      <c r="BW50" s="185"/>
      <c r="BX50" s="185"/>
      <c r="BY50" s="185"/>
      <c r="BZ50" s="185"/>
      <c r="CA50" s="185"/>
      <c r="CB50" s="185"/>
      <c r="CC50" s="185"/>
      <c r="CD50" s="185"/>
      <c r="CE50" s="185"/>
      <c r="CF50" s="185"/>
      <c r="CG50" s="185"/>
      <c r="CH50" s="185"/>
      <c r="CI50" s="185"/>
      <c r="CJ50" s="185"/>
      <c r="CK50" s="185"/>
      <c r="CL50" s="185"/>
      <c r="CM50" s="185"/>
      <c r="CN50" s="185"/>
      <c r="CO50" s="185"/>
      <c r="CP50" s="185">
        <v>0</v>
      </c>
      <c r="CQ50" s="185">
        <v>1</v>
      </c>
      <c r="CR50" s="185">
        <v>0</v>
      </c>
      <c r="CS50" s="185">
        <v>14</v>
      </c>
      <c r="CT50" s="185">
        <v>0</v>
      </c>
      <c r="CU50" s="185">
        <v>0</v>
      </c>
      <c r="CV50" s="185">
        <v>0</v>
      </c>
      <c r="CW50" s="185">
        <v>0</v>
      </c>
      <c r="CX50" s="185">
        <v>0</v>
      </c>
      <c r="CY50" s="185">
        <v>3</v>
      </c>
      <c r="CZ50" s="185">
        <v>42</v>
      </c>
      <c r="DA50" s="142">
        <f t="shared" ref="DA50:EF50" si="23">SUM(DA53:DA56)</f>
        <v>16</v>
      </c>
      <c r="DB50" s="142">
        <f t="shared" si="23"/>
        <v>2</v>
      </c>
      <c r="DC50" s="142">
        <f t="shared" si="23"/>
        <v>0</v>
      </c>
      <c r="DD50" s="142">
        <f t="shared" si="23"/>
        <v>0</v>
      </c>
      <c r="DE50" s="142">
        <f t="shared" si="23"/>
        <v>0</v>
      </c>
      <c r="DF50" s="142">
        <f t="shared" si="23"/>
        <v>0</v>
      </c>
      <c r="DG50" s="142">
        <f t="shared" si="23"/>
        <v>2</v>
      </c>
      <c r="DH50" s="142">
        <f t="shared" si="23"/>
        <v>4</v>
      </c>
      <c r="DI50" s="142">
        <f t="shared" si="23"/>
        <v>0</v>
      </c>
      <c r="DJ50" s="142">
        <f t="shared" si="23"/>
        <v>2</v>
      </c>
      <c r="DK50" s="142">
        <f t="shared" si="23"/>
        <v>0</v>
      </c>
      <c r="DL50" s="142">
        <f t="shared" si="23"/>
        <v>0</v>
      </c>
      <c r="DM50" s="142">
        <f t="shared" si="23"/>
        <v>0</v>
      </c>
      <c r="DN50" s="142">
        <f t="shared" si="23"/>
        <v>3</v>
      </c>
      <c r="DO50" s="142">
        <f t="shared" si="23"/>
        <v>0</v>
      </c>
      <c r="DP50" s="142">
        <f t="shared" si="23"/>
        <v>1</v>
      </c>
      <c r="DQ50" s="142">
        <f t="shared" si="23"/>
        <v>0</v>
      </c>
      <c r="DR50" s="142">
        <f t="shared" si="23"/>
        <v>0</v>
      </c>
      <c r="DS50" s="142">
        <f t="shared" si="23"/>
        <v>0</v>
      </c>
      <c r="DT50" s="142">
        <f t="shared" si="23"/>
        <v>0</v>
      </c>
      <c r="DU50" s="142">
        <f t="shared" si="23"/>
        <v>0</v>
      </c>
      <c r="DV50" s="142">
        <f t="shared" si="23"/>
        <v>0</v>
      </c>
      <c r="DW50" s="142">
        <f t="shared" si="23"/>
        <v>2</v>
      </c>
      <c r="DX50" s="142">
        <f t="shared" si="23"/>
        <v>0</v>
      </c>
      <c r="DY50" s="142">
        <f t="shared" si="23"/>
        <v>0</v>
      </c>
      <c r="DZ50" s="142">
        <f t="shared" si="23"/>
        <v>0</v>
      </c>
      <c r="EA50" s="142">
        <f t="shared" si="23"/>
        <v>0</v>
      </c>
      <c r="EB50" s="142">
        <f t="shared" si="23"/>
        <v>0</v>
      </c>
      <c r="EC50" s="142">
        <f t="shared" si="23"/>
        <v>0</v>
      </c>
      <c r="ED50" s="142">
        <f t="shared" si="23"/>
        <v>0</v>
      </c>
      <c r="EE50" s="142">
        <f t="shared" si="23"/>
        <v>0</v>
      </c>
      <c r="EF50" s="142">
        <f t="shared" si="23"/>
        <v>0</v>
      </c>
    </row>
    <row r="51" spans="1:148" ht="17.25" customHeight="1">
      <c r="A51" s="140" t="s">
        <v>10</v>
      </c>
      <c r="B51" s="143" t="e">
        <f>B50/B48</f>
        <v>#DIV/0!</v>
      </c>
      <c r="C51" s="143">
        <f t="shared" ref="C51:AW51" si="24">C50/C48</f>
        <v>0</v>
      </c>
      <c r="D51" s="143" t="e">
        <f t="shared" si="24"/>
        <v>#DIV/0!</v>
      </c>
      <c r="E51" s="143">
        <f t="shared" si="24"/>
        <v>5.593884020137983E-4</v>
      </c>
      <c r="F51" s="143">
        <f t="shared" si="24"/>
        <v>8.1706763504312309E-3</v>
      </c>
      <c r="G51" s="143">
        <f t="shared" si="24"/>
        <v>1.3941018766756031E-2</v>
      </c>
      <c r="H51" s="143" t="e">
        <f t="shared" si="24"/>
        <v>#DIV/0!</v>
      </c>
      <c r="I51" s="143">
        <f t="shared" si="24"/>
        <v>8.395785203132923E-3</v>
      </c>
      <c r="J51" s="143">
        <f t="shared" si="24"/>
        <v>1.202883023278465E-2</v>
      </c>
      <c r="K51" s="143">
        <f t="shared" si="24"/>
        <v>5.6537789003302894E-3</v>
      </c>
      <c r="L51" s="143">
        <f t="shared" si="24"/>
        <v>6.5737277569987533E-3</v>
      </c>
      <c r="M51" s="143">
        <f t="shared" si="24"/>
        <v>1.9019442096365174E-3</v>
      </c>
      <c r="N51" s="143">
        <f t="shared" si="24"/>
        <v>3.7168694927225778E-3</v>
      </c>
      <c r="O51" s="143">
        <f t="shared" si="24"/>
        <v>1.2729437851599391E-3</v>
      </c>
      <c r="P51" s="143">
        <f t="shared" si="24"/>
        <v>1.6445736159353512E-3</v>
      </c>
      <c r="Q51" s="143">
        <f t="shared" si="24"/>
        <v>2.4384005456560662E-3</v>
      </c>
      <c r="R51" s="143">
        <f t="shared" si="24"/>
        <v>5.2754043691652618E-3</v>
      </c>
      <c r="S51" s="143">
        <f t="shared" si="24"/>
        <v>6.571245137656256E-3</v>
      </c>
      <c r="T51" s="143">
        <f t="shared" si="24"/>
        <v>1.9019442096365174E-3</v>
      </c>
      <c r="U51" s="143">
        <f t="shared" si="24"/>
        <v>1.005377244961689E-3</v>
      </c>
      <c r="V51" s="143">
        <f t="shared" si="24"/>
        <v>1.1491486968948431E-3</v>
      </c>
      <c r="W51" s="143">
        <f t="shared" si="24"/>
        <v>1.3103831204886174E-3</v>
      </c>
      <c r="X51" s="143">
        <f t="shared" si="24"/>
        <v>1.0919787844121886E-3</v>
      </c>
      <c r="Y51" s="143">
        <f t="shared" si="24"/>
        <v>9.2139768941810194E-4</v>
      </c>
      <c r="Z51" s="143">
        <f t="shared" si="24"/>
        <v>4.8511082916635572E-4</v>
      </c>
      <c r="AA51" s="143">
        <f t="shared" si="24"/>
        <v>9.8445787135596763E-4</v>
      </c>
      <c r="AB51" s="143">
        <f t="shared" si="24"/>
        <v>3.6249967164884815E-3</v>
      </c>
      <c r="AC51" s="143">
        <f t="shared" si="24"/>
        <v>1.1718157629899224E-3</v>
      </c>
      <c r="AD51" s="143">
        <f t="shared" si="24"/>
        <v>2.5999234269127691E-3</v>
      </c>
      <c r="AE51" s="143">
        <f t="shared" si="24"/>
        <v>1.3534976866238519E-3</v>
      </c>
      <c r="AF51" s="143">
        <f t="shared" si="24"/>
        <v>2.9105295651845227E-3</v>
      </c>
      <c r="AG51" s="143">
        <f t="shared" si="24"/>
        <v>2.0800921429246781E-3</v>
      </c>
      <c r="AH51" s="143">
        <f t="shared" si="24"/>
        <v>2.6710397177394309E-3</v>
      </c>
      <c r="AI51" s="143">
        <f t="shared" si="24"/>
        <v>1.0420817114659639E-3</v>
      </c>
      <c r="AJ51" s="143">
        <f t="shared" si="24"/>
        <v>1.0650383413802896E-3</v>
      </c>
      <c r="AK51" s="143">
        <f t="shared" si="24"/>
        <v>1.2299002414248622E-3</v>
      </c>
      <c r="AL51" s="143">
        <f t="shared" si="24"/>
        <v>5.1732110515972408E-3</v>
      </c>
      <c r="AM51" s="143">
        <f t="shared" si="24"/>
        <v>5.9129219616577142E-3</v>
      </c>
      <c r="AN51" s="143">
        <f t="shared" si="24"/>
        <v>3.2977270822755794E-3</v>
      </c>
      <c r="AO51" s="143">
        <f t="shared" si="24"/>
        <v>6.2510232329696829E-4</v>
      </c>
      <c r="AP51" s="143">
        <f t="shared" si="24"/>
        <v>7.858766734963092E-4</v>
      </c>
      <c r="AQ51" s="143">
        <f t="shared" si="24"/>
        <v>6.8046652785149495E-4</v>
      </c>
      <c r="AR51" s="143">
        <f t="shared" si="24"/>
        <v>5.1448509396368673E-4</v>
      </c>
      <c r="AS51" s="143">
        <f t="shared" si="24"/>
        <v>2.8565332827612364E-3</v>
      </c>
      <c r="AT51" s="143" t="e">
        <f t="shared" si="24"/>
        <v>#DIV/0!</v>
      </c>
      <c r="AU51" s="143" t="e">
        <f t="shared" si="24"/>
        <v>#DIV/0!</v>
      </c>
      <c r="AV51" s="143" t="e">
        <f t="shared" si="24"/>
        <v>#DIV/0!</v>
      </c>
      <c r="AW51" s="143">
        <f t="shared" si="24"/>
        <v>0</v>
      </c>
      <c r="AX51" s="143">
        <f>AX50/AX48</f>
        <v>1.4768084884383553E-3</v>
      </c>
      <c r="AY51" s="186">
        <f>AY50/AY48</f>
        <v>1.3100210122182158E-3</v>
      </c>
      <c r="AZ51" s="186">
        <v>1.549301938815703E-3</v>
      </c>
      <c r="BA51" s="186">
        <f t="shared" ref="BA51:BU51" si="25">BA50/BA48</f>
        <v>1.0972637706603218E-3</v>
      </c>
      <c r="BB51" s="186">
        <f t="shared" si="25"/>
        <v>1.5781457820780527E-3</v>
      </c>
      <c r="BC51" s="186">
        <f t="shared" si="25"/>
        <v>9.7186072230476207E-4</v>
      </c>
      <c r="BD51" s="186">
        <f t="shared" si="25"/>
        <v>1.6595419960437705E-3</v>
      </c>
      <c r="BE51" s="186">
        <f t="shared" si="25"/>
        <v>8.6961058837852412E-4</v>
      </c>
      <c r="BF51" s="186">
        <f t="shared" si="25"/>
        <v>3.1868832282028176E-4</v>
      </c>
      <c r="BG51" s="143">
        <f t="shared" si="25"/>
        <v>3.2639879060658637E-4</v>
      </c>
      <c r="BH51" s="186">
        <f t="shared" si="25"/>
        <v>4.3652525893884676E-4</v>
      </c>
      <c r="BI51" s="186">
        <f t="shared" si="25"/>
        <v>2.4829298572315333E-4</v>
      </c>
      <c r="BJ51" s="186" t="e">
        <f t="shared" si="25"/>
        <v>#DIV/0!</v>
      </c>
      <c r="BK51" s="241" t="e">
        <f t="shared" si="25"/>
        <v>#DIV/0!</v>
      </c>
      <c r="BL51" s="186" t="e">
        <f t="shared" si="25"/>
        <v>#DIV/0!</v>
      </c>
      <c r="BM51" s="186" t="e">
        <f t="shared" si="25"/>
        <v>#DIV/0!</v>
      </c>
      <c r="BN51" s="186" t="e">
        <f t="shared" si="25"/>
        <v>#DIV/0!</v>
      </c>
      <c r="BO51" s="186" t="e">
        <f t="shared" si="25"/>
        <v>#DIV/0!</v>
      </c>
      <c r="BP51" s="186" t="e">
        <f t="shared" si="25"/>
        <v>#DIV/0!</v>
      </c>
      <c r="BQ51" s="186" t="e">
        <f t="shared" si="25"/>
        <v>#DIV/0!</v>
      </c>
      <c r="BR51" s="186" t="e">
        <f t="shared" si="25"/>
        <v>#DIV/0!</v>
      </c>
      <c r="BS51" s="186" t="e">
        <f t="shared" si="25"/>
        <v>#DIV/0!</v>
      </c>
      <c r="BT51" s="186" t="e">
        <f t="shared" si="25"/>
        <v>#DIV/0!</v>
      </c>
      <c r="BU51" s="186" t="e">
        <f t="shared" si="25"/>
        <v>#DIV/0!</v>
      </c>
      <c r="BV51" s="186" t="e">
        <v>#DIV/0!</v>
      </c>
      <c r="BW51" s="186" t="e">
        <v>#DIV/0!</v>
      </c>
      <c r="BX51" s="186" t="e">
        <v>#DIV/0!</v>
      </c>
      <c r="BY51" s="186" t="e">
        <v>#DIV/0!</v>
      </c>
      <c r="BZ51" s="186" t="e">
        <v>#DIV/0!</v>
      </c>
      <c r="CA51" s="186" t="e">
        <v>#DIV/0!</v>
      </c>
      <c r="CB51" s="186" t="e">
        <v>#DIV/0!</v>
      </c>
      <c r="CC51" s="186" t="e">
        <v>#DIV/0!</v>
      </c>
      <c r="CD51" s="186" t="e">
        <v>#DIV/0!</v>
      </c>
      <c r="CE51" s="186" t="e">
        <v>#DIV/0!</v>
      </c>
      <c r="CF51" s="186" t="e">
        <v>#DIV/0!</v>
      </c>
      <c r="CG51" s="186" t="e">
        <v>#DIV/0!</v>
      </c>
      <c r="CH51" s="186" t="e">
        <v>#DIV/0!</v>
      </c>
      <c r="CI51" s="186" t="e">
        <v>#DIV/0!</v>
      </c>
      <c r="CJ51" s="186" t="e">
        <v>#DIV/0!</v>
      </c>
      <c r="CK51" s="186" t="e">
        <v>#DIV/0!</v>
      </c>
      <c r="CL51" s="186" t="e">
        <v>#DIV/0!</v>
      </c>
      <c r="CM51" s="186" t="e">
        <v>#DIV/0!</v>
      </c>
      <c r="CN51" s="186" t="e">
        <v>#DIV/0!</v>
      </c>
      <c r="CO51" s="186" t="e">
        <v>#DIV/0!</v>
      </c>
      <c r="CP51" s="186" t="e">
        <v>#DIV/0!</v>
      </c>
      <c r="CQ51" s="186">
        <v>1.2393109431156277E-4</v>
      </c>
      <c r="CR51" s="186">
        <v>0</v>
      </c>
      <c r="CS51" s="186">
        <v>1.3836726625815379E-3</v>
      </c>
      <c r="CT51" s="186">
        <v>0</v>
      </c>
      <c r="CU51" s="186" t="e">
        <v>#DIV/0!</v>
      </c>
      <c r="CV51" s="186" t="e">
        <v>#DIV/0!</v>
      </c>
      <c r="CW51" s="186" t="e">
        <v>#DIV/0!</v>
      </c>
      <c r="CX51" s="186" t="e">
        <v>#DIV/0!</v>
      </c>
      <c r="CY51" s="186">
        <v>3.3211557622052476E-4</v>
      </c>
      <c r="CZ51" s="186">
        <v>1.4524830543643657E-3</v>
      </c>
      <c r="DA51" s="144">
        <f t="shared" ref="DA51:EF51" si="26">DA50/DA48</f>
        <v>5.4255679891488642E-4</v>
      </c>
      <c r="DB51" s="144">
        <f t="shared" si="26"/>
        <v>4.3224551545277719E-4</v>
      </c>
      <c r="DC51" s="144">
        <f t="shared" si="26"/>
        <v>0</v>
      </c>
      <c r="DD51" s="144" t="e">
        <f t="shared" si="26"/>
        <v>#DIV/0!</v>
      </c>
      <c r="DE51" s="144">
        <f t="shared" si="26"/>
        <v>0</v>
      </c>
      <c r="DF51" s="144">
        <f t="shared" si="26"/>
        <v>0</v>
      </c>
      <c r="DG51" s="144">
        <f t="shared" si="26"/>
        <v>5.3276505061267978E-4</v>
      </c>
      <c r="DH51" s="144">
        <f t="shared" si="26"/>
        <v>2.0811654526534861E-3</v>
      </c>
      <c r="DI51" s="144">
        <f t="shared" si="26"/>
        <v>0</v>
      </c>
      <c r="DJ51" s="144">
        <f t="shared" si="26"/>
        <v>1.3271400132714001E-3</v>
      </c>
      <c r="DK51" s="144" t="e">
        <f t="shared" si="26"/>
        <v>#DIV/0!</v>
      </c>
      <c r="DL51" s="144">
        <f t="shared" si="26"/>
        <v>0</v>
      </c>
      <c r="DM51" s="144" t="e">
        <f t="shared" si="26"/>
        <v>#DIV/0!</v>
      </c>
      <c r="DN51" s="144">
        <f t="shared" si="26"/>
        <v>6.0606060606060606E-3</v>
      </c>
      <c r="DO51" s="144" t="e">
        <f t="shared" si="26"/>
        <v>#DIV/0!</v>
      </c>
      <c r="DP51" s="144">
        <f t="shared" si="26"/>
        <v>2.1881838074398249E-3</v>
      </c>
      <c r="DQ51" s="144">
        <f t="shared" si="26"/>
        <v>0</v>
      </c>
      <c r="DR51" s="144" t="e">
        <f t="shared" si="26"/>
        <v>#DIV/0!</v>
      </c>
      <c r="DS51" s="144" t="e">
        <f t="shared" si="26"/>
        <v>#DIV/0!</v>
      </c>
      <c r="DT51" s="144">
        <f t="shared" si="26"/>
        <v>0</v>
      </c>
      <c r="DU51" s="144">
        <f t="shared" si="26"/>
        <v>0</v>
      </c>
      <c r="DV51" s="144" t="e">
        <f t="shared" si="26"/>
        <v>#DIV/0!</v>
      </c>
      <c r="DW51" s="144">
        <f t="shared" si="26"/>
        <v>5.3418803418803424E-4</v>
      </c>
      <c r="DX51" s="144">
        <f t="shared" si="26"/>
        <v>0</v>
      </c>
      <c r="DY51" s="144" t="e">
        <f t="shared" si="26"/>
        <v>#DIV/0!</v>
      </c>
      <c r="DZ51" s="144" t="e">
        <f t="shared" si="26"/>
        <v>#DIV/0!</v>
      </c>
      <c r="EA51" s="144" t="e">
        <f t="shared" si="26"/>
        <v>#DIV/0!</v>
      </c>
      <c r="EB51" s="144" t="e">
        <f t="shared" si="26"/>
        <v>#DIV/0!</v>
      </c>
      <c r="EC51" s="144" t="e">
        <f t="shared" si="26"/>
        <v>#DIV/0!</v>
      </c>
      <c r="ED51" s="144" t="e">
        <f t="shared" si="26"/>
        <v>#DIV/0!</v>
      </c>
      <c r="EE51" s="144" t="e">
        <f t="shared" si="26"/>
        <v>#DIV/0!</v>
      </c>
      <c r="EF51" s="144" t="e">
        <f t="shared" si="26"/>
        <v>#DIV/0!</v>
      </c>
    </row>
    <row r="52" spans="1:148" ht="12" customHeight="1">
      <c r="A52" s="11" t="s">
        <v>5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</row>
    <row r="53" spans="1:148" ht="17.25" customHeight="1">
      <c r="A53" s="140" t="s">
        <v>6</v>
      </c>
      <c r="B53" s="141">
        <v>0</v>
      </c>
      <c r="C53" s="141">
        <v>0</v>
      </c>
      <c r="D53" s="141">
        <v>0</v>
      </c>
      <c r="E53" s="141">
        <v>3</v>
      </c>
      <c r="F53" s="141">
        <v>143</v>
      </c>
      <c r="G53" s="141">
        <v>52</v>
      </c>
      <c r="H53" s="141">
        <v>0</v>
      </c>
      <c r="I53" s="141">
        <v>146</v>
      </c>
      <c r="J53" s="141">
        <v>137</v>
      </c>
      <c r="K53" s="141">
        <v>197</v>
      </c>
      <c r="L53" s="141">
        <v>136</v>
      </c>
      <c r="M53" s="141">
        <v>222</v>
      </c>
      <c r="N53" s="141">
        <v>306</v>
      </c>
      <c r="O53" s="141">
        <v>59</v>
      </c>
      <c r="P53" s="141">
        <v>104</v>
      </c>
      <c r="Q53" s="141">
        <v>137</v>
      </c>
      <c r="R53" s="141">
        <v>469</v>
      </c>
      <c r="S53" s="141">
        <v>136</v>
      </c>
      <c r="T53" s="141">
        <v>222</v>
      </c>
      <c r="U53" s="141">
        <v>129</v>
      </c>
      <c r="V53" s="141">
        <v>227</v>
      </c>
      <c r="W53" s="141">
        <v>32</v>
      </c>
      <c r="X53" s="141">
        <v>147</v>
      </c>
      <c r="Y53" s="141">
        <v>50</v>
      </c>
      <c r="Z53" s="141">
        <v>11</v>
      </c>
      <c r="AA53" s="141">
        <v>72</v>
      </c>
      <c r="AB53" s="141">
        <v>387</v>
      </c>
      <c r="AC53" s="141">
        <v>77</v>
      </c>
      <c r="AD53" s="141">
        <v>287</v>
      </c>
      <c r="AE53" s="141">
        <v>96</v>
      </c>
      <c r="AF53" s="141">
        <v>190</v>
      </c>
      <c r="AG53" s="141">
        <v>206</v>
      </c>
      <c r="AH53" s="141">
        <v>200</v>
      </c>
      <c r="AI53" s="141">
        <v>29</v>
      </c>
      <c r="AJ53" s="141">
        <v>15</v>
      </c>
      <c r="AK53" s="141">
        <v>90</v>
      </c>
      <c r="AL53" s="141">
        <v>188</v>
      </c>
      <c r="AM53" s="141">
        <v>434</v>
      </c>
      <c r="AN53" s="141">
        <v>567</v>
      </c>
      <c r="AO53" s="141">
        <v>29</v>
      </c>
      <c r="AP53" s="141">
        <v>55</v>
      </c>
      <c r="AQ53" s="141">
        <v>49</v>
      </c>
      <c r="AR53" s="141">
        <v>53</v>
      </c>
      <c r="AS53" s="141">
        <v>75</v>
      </c>
      <c r="AT53" s="141">
        <f>'SKB1'!B114</f>
        <v>0</v>
      </c>
      <c r="AU53" s="141">
        <f>'SKB1'!C114</f>
        <v>0</v>
      </c>
      <c r="AV53" s="141">
        <f>'SKB1'!D114</f>
        <v>0</v>
      </c>
      <c r="AW53" s="141">
        <v>0</v>
      </c>
      <c r="AX53" s="141">
        <v>114</v>
      </c>
      <c r="AY53" s="185">
        <v>86</v>
      </c>
      <c r="AZ53" s="185">
        <v>69</v>
      </c>
      <c r="BA53" s="185">
        <v>48</v>
      </c>
      <c r="BB53" s="185">
        <v>35</v>
      </c>
      <c r="BC53" s="185">
        <v>42</v>
      </c>
      <c r="BD53" s="185">
        <v>209</v>
      </c>
      <c r="BE53" s="185">
        <v>97</v>
      </c>
      <c r="BF53" s="185">
        <v>19</v>
      </c>
      <c r="BG53" s="141">
        <v>1</v>
      </c>
      <c r="BH53" s="185">
        <v>25</v>
      </c>
      <c r="BI53" s="185">
        <v>20</v>
      </c>
      <c r="BJ53" s="185"/>
      <c r="BK53" s="141"/>
      <c r="BL53" s="185"/>
      <c r="BM53" s="185"/>
      <c r="BN53" s="185"/>
      <c r="BO53" s="185"/>
      <c r="BP53" s="185"/>
      <c r="BQ53" s="185"/>
      <c r="BR53" s="185"/>
      <c r="BS53" s="185"/>
      <c r="BT53" s="185"/>
      <c r="BU53" s="185"/>
      <c r="BV53" s="185"/>
      <c r="BW53" s="185"/>
      <c r="BX53" s="185"/>
      <c r="BY53" s="185"/>
      <c r="BZ53" s="185"/>
      <c r="CA53" s="185"/>
      <c r="CB53" s="185"/>
      <c r="CC53" s="185"/>
      <c r="CD53" s="185"/>
      <c r="CE53" s="185"/>
      <c r="CF53" s="185"/>
      <c r="CG53" s="185"/>
      <c r="CH53" s="185"/>
      <c r="CI53" s="185"/>
      <c r="CJ53" s="185"/>
      <c r="CK53" s="185"/>
      <c r="CL53" s="185"/>
      <c r="CM53" s="185"/>
      <c r="CN53" s="185"/>
      <c r="CO53" s="185"/>
      <c r="CP53" s="185">
        <v>0</v>
      </c>
      <c r="CQ53" s="185">
        <v>0</v>
      </c>
      <c r="CR53" s="185">
        <v>0</v>
      </c>
      <c r="CS53" s="185">
        <v>14</v>
      </c>
      <c r="CT53" s="185">
        <v>0</v>
      </c>
      <c r="CU53" s="185">
        <v>0</v>
      </c>
      <c r="CV53" s="185">
        <v>0</v>
      </c>
      <c r="CW53" s="185">
        <v>0</v>
      </c>
      <c r="CX53" s="185">
        <v>0</v>
      </c>
      <c r="CY53" s="185">
        <v>3</v>
      </c>
      <c r="CZ53" s="185">
        <v>37</v>
      </c>
      <c r="DA53" s="145">
        <f>SUM(DB53:EF53)</f>
        <v>10</v>
      </c>
      <c r="DB53" s="145">
        <f>+'SKB2'!F30</f>
        <v>2</v>
      </c>
      <c r="DC53" s="145">
        <f>+'SKB2'!G30</f>
        <v>0</v>
      </c>
      <c r="DD53" s="145">
        <f>+'SKB2'!H30</f>
        <v>0</v>
      </c>
      <c r="DE53" s="145">
        <f>+'SKB2'!I30</f>
        <v>0</v>
      </c>
      <c r="DF53" s="145">
        <f>+'SKB2'!J30</f>
        <v>0</v>
      </c>
      <c r="DG53" s="145">
        <f>+'SKB2'!K30</f>
        <v>2</v>
      </c>
      <c r="DH53" s="145">
        <f>+'SKB2'!L30</f>
        <v>0</v>
      </c>
      <c r="DI53" s="145">
        <f>+'SKB2'!M30</f>
        <v>0</v>
      </c>
      <c r="DJ53" s="145">
        <f>+'SKB2'!N30</f>
        <v>2</v>
      </c>
      <c r="DK53" s="145">
        <f>+'SKB2'!O30</f>
        <v>0</v>
      </c>
      <c r="DL53" s="145">
        <f>+'SKB2'!P30</f>
        <v>0</v>
      </c>
      <c r="DM53" s="145">
        <f>+'SKB2'!Q30</f>
        <v>0</v>
      </c>
      <c r="DN53" s="145">
        <f>+'SKB2'!R30</f>
        <v>3</v>
      </c>
      <c r="DO53" s="145">
        <f>+'SKB2'!S30</f>
        <v>0</v>
      </c>
      <c r="DP53" s="145">
        <f>+'SKB2'!T30</f>
        <v>1</v>
      </c>
      <c r="DQ53" s="145">
        <f>+'SKB2'!U30</f>
        <v>0</v>
      </c>
      <c r="DR53" s="145">
        <f>+'SKB2'!V30</f>
        <v>0</v>
      </c>
      <c r="DS53" s="145">
        <f>+'SKB2'!W30</f>
        <v>0</v>
      </c>
      <c r="DT53" s="145">
        <f>+'SKB2'!X30</f>
        <v>0</v>
      </c>
      <c r="DU53" s="145">
        <f>+'SKB2'!Y30</f>
        <v>0</v>
      </c>
      <c r="DV53" s="145">
        <f>+'SKB2'!Z30</f>
        <v>0</v>
      </c>
      <c r="DW53" s="145">
        <f>+'SKB2'!AA30</f>
        <v>0</v>
      </c>
      <c r="DX53" s="145">
        <f>+'SKB2'!AB30</f>
        <v>0</v>
      </c>
      <c r="DY53" s="145">
        <f>+'SKB2'!AC30</f>
        <v>0</v>
      </c>
      <c r="DZ53" s="145">
        <f>+'SKB2'!AD30</f>
        <v>0</v>
      </c>
      <c r="EA53" s="145">
        <f>+'SKB2'!AE30</f>
        <v>0</v>
      </c>
      <c r="EB53" s="145">
        <f>+'SKB2'!AF30</f>
        <v>0</v>
      </c>
      <c r="EC53" s="145">
        <f>+'SKB2'!AG30</f>
        <v>0</v>
      </c>
      <c r="ED53" s="145">
        <f>+'SKB2'!AH30</f>
        <v>0</v>
      </c>
      <c r="EE53" s="145">
        <f>+'SKB2'!AI30</f>
        <v>0</v>
      </c>
      <c r="EF53" s="145">
        <f>+'SKB2'!AJ30</f>
        <v>0</v>
      </c>
    </row>
    <row r="54" spans="1:148" ht="17.25" customHeight="1">
      <c r="A54" s="140" t="s">
        <v>7</v>
      </c>
      <c r="B54" s="141">
        <v>0</v>
      </c>
      <c r="C54" s="141">
        <v>0</v>
      </c>
      <c r="D54" s="141">
        <v>0</v>
      </c>
      <c r="E54" s="141">
        <v>0</v>
      </c>
      <c r="F54" s="141">
        <v>0</v>
      </c>
      <c r="G54" s="141">
        <v>0</v>
      </c>
      <c r="H54" s="141">
        <v>0</v>
      </c>
      <c r="I54" s="141">
        <v>1</v>
      </c>
      <c r="J54" s="141">
        <v>106</v>
      </c>
      <c r="K54" s="141">
        <v>86</v>
      </c>
      <c r="L54" s="141">
        <v>36</v>
      </c>
      <c r="M54" s="141">
        <v>3</v>
      </c>
      <c r="N54" s="141">
        <v>13</v>
      </c>
      <c r="O54" s="141">
        <v>1</v>
      </c>
      <c r="P54" s="141">
        <v>1</v>
      </c>
      <c r="Q54" s="141">
        <v>6</v>
      </c>
      <c r="R54" s="141">
        <v>78</v>
      </c>
      <c r="S54" s="141">
        <v>36</v>
      </c>
      <c r="T54" s="141">
        <v>3</v>
      </c>
      <c r="U54" s="141">
        <v>2</v>
      </c>
      <c r="V54" s="141">
        <v>2</v>
      </c>
      <c r="W54" s="141">
        <v>27</v>
      </c>
      <c r="X54" s="141">
        <v>0</v>
      </c>
      <c r="Y54" s="141">
        <v>1</v>
      </c>
      <c r="Z54" s="141">
        <v>2</v>
      </c>
      <c r="AA54" s="141">
        <v>5</v>
      </c>
      <c r="AB54" s="141">
        <v>25</v>
      </c>
      <c r="AC54" s="141">
        <v>4</v>
      </c>
      <c r="AD54" s="141">
        <v>4</v>
      </c>
      <c r="AE54" s="141">
        <v>0</v>
      </c>
      <c r="AF54" s="141">
        <v>39</v>
      </c>
      <c r="AG54" s="141">
        <v>22</v>
      </c>
      <c r="AH54" s="141">
        <v>7</v>
      </c>
      <c r="AI54" s="141">
        <v>4</v>
      </c>
      <c r="AJ54" s="141">
        <v>0</v>
      </c>
      <c r="AK54" s="141">
        <v>11</v>
      </c>
      <c r="AL54" s="141">
        <v>345</v>
      </c>
      <c r="AM54" s="141">
        <v>240</v>
      </c>
      <c r="AN54" s="141">
        <v>95</v>
      </c>
      <c r="AO54" s="141">
        <v>13</v>
      </c>
      <c r="AP54" s="141">
        <v>0</v>
      </c>
      <c r="AQ54" s="141">
        <v>1</v>
      </c>
      <c r="AR54" s="141">
        <v>1</v>
      </c>
      <c r="AS54" s="141">
        <v>165</v>
      </c>
      <c r="AT54" s="141">
        <f>'SKB1'!B115</f>
        <v>0</v>
      </c>
      <c r="AU54" s="141">
        <f>'SKB1'!C115</f>
        <v>0</v>
      </c>
      <c r="AV54" s="141">
        <f>'SKB1'!D115</f>
        <v>0</v>
      </c>
      <c r="AW54" s="141">
        <v>0</v>
      </c>
      <c r="AX54" s="141">
        <v>61</v>
      </c>
      <c r="AY54" s="185">
        <v>114</v>
      </c>
      <c r="AZ54" s="185">
        <v>106</v>
      </c>
      <c r="BA54" s="185">
        <v>41</v>
      </c>
      <c r="BB54" s="185">
        <v>191</v>
      </c>
      <c r="BC54" s="185">
        <v>42</v>
      </c>
      <c r="BD54" s="185">
        <v>8</v>
      </c>
      <c r="BE54" s="185">
        <v>3</v>
      </c>
      <c r="BF54" s="185">
        <v>10</v>
      </c>
      <c r="BG54" s="141">
        <v>18</v>
      </c>
      <c r="BH54" s="185">
        <v>19</v>
      </c>
      <c r="BI54" s="185">
        <v>10</v>
      </c>
      <c r="BJ54" s="185"/>
      <c r="BK54" s="141"/>
      <c r="BL54" s="185"/>
      <c r="BM54" s="185"/>
      <c r="BN54" s="185"/>
      <c r="BO54" s="185"/>
      <c r="BP54" s="185"/>
      <c r="BQ54" s="185"/>
      <c r="BR54" s="185"/>
      <c r="BS54" s="185"/>
      <c r="BT54" s="185"/>
      <c r="BU54" s="185"/>
      <c r="BV54" s="185"/>
      <c r="BW54" s="185"/>
      <c r="BX54" s="185"/>
      <c r="BY54" s="185"/>
      <c r="BZ54" s="185"/>
      <c r="CA54" s="185"/>
      <c r="CB54" s="185"/>
      <c r="CC54" s="185"/>
      <c r="CD54" s="185"/>
      <c r="CE54" s="185"/>
      <c r="CF54" s="185"/>
      <c r="CG54" s="185"/>
      <c r="CH54" s="185"/>
      <c r="CI54" s="185"/>
      <c r="CJ54" s="185"/>
      <c r="CK54" s="185"/>
      <c r="CL54" s="185"/>
      <c r="CM54" s="185"/>
      <c r="CN54" s="185"/>
      <c r="CO54" s="185"/>
      <c r="CP54" s="185">
        <v>0</v>
      </c>
      <c r="CQ54" s="185">
        <v>1</v>
      </c>
      <c r="CR54" s="185">
        <v>0</v>
      </c>
      <c r="CS54" s="185">
        <v>0</v>
      </c>
      <c r="CT54" s="185">
        <v>0</v>
      </c>
      <c r="CU54" s="185">
        <v>0</v>
      </c>
      <c r="CV54" s="185">
        <v>0</v>
      </c>
      <c r="CW54" s="185">
        <v>0</v>
      </c>
      <c r="CX54" s="185">
        <v>0</v>
      </c>
      <c r="CY54" s="185">
        <v>0</v>
      </c>
      <c r="CZ54" s="185">
        <v>5</v>
      </c>
      <c r="DA54" s="145">
        <f>SUM(DB54:EF54)</f>
        <v>6</v>
      </c>
      <c r="DB54" s="145">
        <f>+'SKB2'!F31</f>
        <v>0</v>
      </c>
      <c r="DC54" s="145">
        <f>+'SKB2'!G31</f>
        <v>0</v>
      </c>
      <c r="DD54" s="145">
        <f>+'SKB2'!H31</f>
        <v>0</v>
      </c>
      <c r="DE54" s="145">
        <f>+'SKB2'!I31</f>
        <v>0</v>
      </c>
      <c r="DF54" s="145">
        <f>+'SKB2'!J31</f>
        <v>0</v>
      </c>
      <c r="DG54" s="145">
        <f>+'SKB2'!K31</f>
        <v>0</v>
      </c>
      <c r="DH54" s="145">
        <f>+'SKB2'!L31</f>
        <v>4</v>
      </c>
      <c r="DI54" s="145">
        <f>+'SKB2'!M31</f>
        <v>0</v>
      </c>
      <c r="DJ54" s="145">
        <f>+'SKB2'!N31</f>
        <v>0</v>
      </c>
      <c r="DK54" s="145">
        <f>+'SKB2'!O31</f>
        <v>0</v>
      </c>
      <c r="DL54" s="145">
        <f>+'SKB2'!P31</f>
        <v>0</v>
      </c>
      <c r="DM54" s="145">
        <f>+'SKB2'!Q31</f>
        <v>0</v>
      </c>
      <c r="DN54" s="145">
        <f>+'SKB2'!R31</f>
        <v>0</v>
      </c>
      <c r="DO54" s="145">
        <f>+'SKB2'!S31</f>
        <v>0</v>
      </c>
      <c r="DP54" s="145">
        <f>+'SKB2'!T31</f>
        <v>0</v>
      </c>
      <c r="DQ54" s="145">
        <f>+'SKB2'!U31</f>
        <v>0</v>
      </c>
      <c r="DR54" s="145">
        <f>+'SKB2'!V31</f>
        <v>0</v>
      </c>
      <c r="DS54" s="145">
        <f>+'SKB2'!W31</f>
        <v>0</v>
      </c>
      <c r="DT54" s="145">
        <f>+'SKB2'!X31</f>
        <v>0</v>
      </c>
      <c r="DU54" s="145">
        <f>+'SKB2'!Y31</f>
        <v>0</v>
      </c>
      <c r="DV54" s="145">
        <f>+'SKB2'!Z31</f>
        <v>0</v>
      </c>
      <c r="DW54" s="145">
        <f>+'SKB2'!AA31</f>
        <v>2</v>
      </c>
      <c r="DX54" s="145">
        <f>+'SKB2'!AB31</f>
        <v>0</v>
      </c>
      <c r="DY54" s="145">
        <f>+'SKB2'!AC31</f>
        <v>0</v>
      </c>
      <c r="DZ54" s="145">
        <f>+'SKB2'!AD31</f>
        <v>0</v>
      </c>
      <c r="EA54" s="145">
        <f>+'SKB2'!AE31</f>
        <v>0</v>
      </c>
      <c r="EB54" s="145">
        <f>+'SKB2'!AF31</f>
        <v>0</v>
      </c>
      <c r="EC54" s="145">
        <f>+'SKB2'!AG31</f>
        <v>0</v>
      </c>
      <c r="ED54" s="145">
        <f>+'SKB2'!AH31</f>
        <v>0</v>
      </c>
      <c r="EE54" s="145">
        <f>+'SKB2'!AI31</f>
        <v>0</v>
      </c>
      <c r="EF54" s="145">
        <f>+'SKB2'!AJ31</f>
        <v>0</v>
      </c>
    </row>
    <row r="55" spans="1:148" ht="17.25" customHeight="1">
      <c r="A55" s="140" t="s">
        <v>8</v>
      </c>
      <c r="B55" s="141">
        <v>0</v>
      </c>
      <c r="C55" s="141">
        <v>0</v>
      </c>
      <c r="D55" s="141">
        <v>0</v>
      </c>
      <c r="E55" s="141">
        <v>0</v>
      </c>
      <c r="F55" s="141">
        <v>0</v>
      </c>
      <c r="G55" s="141">
        <v>0</v>
      </c>
      <c r="H55" s="141">
        <v>0</v>
      </c>
      <c r="I55" s="141">
        <v>0</v>
      </c>
      <c r="J55" s="141">
        <v>0</v>
      </c>
      <c r="K55" s="141">
        <v>0</v>
      </c>
      <c r="L55" s="141">
        <v>0</v>
      </c>
      <c r="M55" s="141">
        <v>0</v>
      </c>
      <c r="N55" s="141">
        <v>0</v>
      </c>
      <c r="O55" s="141">
        <v>0</v>
      </c>
      <c r="P55" s="141">
        <v>0</v>
      </c>
      <c r="Q55" s="141">
        <v>0</v>
      </c>
      <c r="R55" s="141">
        <v>0</v>
      </c>
      <c r="S55" s="141">
        <v>0</v>
      </c>
      <c r="T55" s="141">
        <v>0</v>
      </c>
      <c r="U55" s="141">
        <v>0</v>
      </c>
      <c r="V55" s="141">
        <v>0</v>
      </c>
      <c r="W55" s="141">
        <v>0</v>
      </c>
      <c r="X55" s="141">
        <v>0</v>
      </c>
      <c r="Y55" s="141">
        <v>0</v>
      </c>
      <c r="Z55" s="141">
        <v>0</v>
      </c>
      <c r="AA55" s="141">
        <v>0</v>
      </c>
      <c r="AB55" s="141">
        <v>0</v>
      </c>
      <c r="AC55" s="141">
        <v>0</v>
      </c>
      <c r="AD55" s="141">
        <v>0</v>
      </c>
      <c r="AE55" s="141">
        <v>0</v>
      </c>
      <c r="AF55" s="141">
        <v>0</v>
      </c>
      <c r="AG55" s="141">
        <v>0</v>
      </c>
      <c r="AH55" s="141">
        <v>0</v>
      </c>
      <c r="AI55" s="141">
        <v>0</v>
      </c>
      <c r="AJ55" s="141">
        <v>0</v>
      </c>
      <c r="AK55" s="141">
        <v>0</v>
      </c>
      <c r="AL55" s="141">
        <v>0</v>
      </c>
      <c r="AM55" s="141">
        <v>0</v>
      </c>
      <c r="AN55" s="141">
        <v>0</v>
      </c>
      <c r="AO55" s="141">
        <v>0</v>
      </c>
      <c r="AP55" s="141">
        <v>0</v>
      </c>
      <c r="AQ55" s="141">
        <v>0</v>
      </c>
      <c r="AR55" s="141">
        <v>0</v>
      </c>
      <c r="AS55" s="141">
        <v>0</v>
      </c>
      <c r="AT55" s="141">
        <f>'SKB1'!B116</f>
        <v>0</v>
      </c>
      <c r="AU55" s="141">
        <f>'SKB1'!C116</f>
        <v>0</v>
      </c>
      <c r="AV55" s="141">
        <f>'SKB1'!D116</f>
        <v>0</v>
      </c>
      <c r="AW55" s="141">
        <v>0</v>
      </c>
      <c r="AX55" s="141">
        <v>0</v>
      </c>
      <c r="AY55" s="185">
        <v>0</v>
      </c>
      <c r="AZ55" s="185">
        <v>0</v>
      </c>
      <c r="BA55" s="185">
        <v>0</v>
      </c>
      <c r="BB55" s="185">
        <v>0</v>
      </c>
      <c r="BC55" s="185">
        <v>0</v>
      </c>
      <c r="BD55" s="185">
        <v>0</v>
      </c>
      <c r="BE55" s="185">
        <v>0</v>
      </c>
      <c r="BF55" s="185">
        <v>0</v>
      </c>
      <c r="BG55" s="141">
        <v>0</v>
      </c>
      <c r="BH55" s="185">
        <v>0</v>
      </c>
      <c r="BI55" s="185">
        <v>0</v>
      </c>
      <c r="BJ55" s="185"/>
      <c r="BK55" s="141"/>
      <c r="BL55" s="185"/>
      <c r="BM55" s="185"/>
      <c r="BN55" s="185"/>
      <c r="BO55" s="185"/>
      <c r="BP55" s="185"/>
      <c r="BQ55" s="185"/>
      <c r="BR55" s="185"/>
      <c r="BS55" s="185"/>
      <c r="BT55" s="185"/>
      <c r="BU55" s="185"/>
      <c r="BV55" s="185"/>
      <c r="BW55" s="185"/>
      <c r="BX55" s="185"/>
      <c r="BY55" s="185"/>
      <c r="BZ55" s="185"/>
      <c r="CA55" s="185"/>
      <c r="CB55" s="185"/>
      <c r="CC55" s="185"/>
      <c r="CD55" s="185"/>
      <c r="CE55" s="185"/>
      <c r="CF55" s="185"/>
      <c r="CG55" s="185"/>
      <c r="CH55" s="185"/>
      <c r="CI55" s="185"/>
      <c r="CJ55" s="185"/>
      <c r="CK55" s="185"/>
      <c r="CL55" s="185"/>
      <c r="CM55" s="185"/>
      <c r="CN55" s="185"/>
      <c r="CO55" s="185"/>
      <c r="CP55" s="185">
        <v>0</v>
      </c>
      <c r="CQ55" s="185">
        <v>0</v>
      </c>
      <c r="CR55" s="185">
        <v>0</v>
      </c>
      <c r="CS55" s="185">
        <v>0</v>
      </c>
      <c r="CT55" s="185">
        <v>0</v>
      </c>
      <c r="CU55" s="185">
        <v>0</v>
      </c>
      <c r="CV55" s="185">
        <v>0</v>
      </c>
      <c r="CW55" s="185">
        <v>0</v>
      </c>
      <c r="CX55" s="185">
        <v>0</v>
      </c>
      <c r="CY55" s="185">
        <v>0</v>
      </c>
      <c r="CZ55" s="185">
        <v>0</v>
      </c>
      <c r="DA55" s="145">
        <f>SUM(DB55:EF55)</f>
        <v>0</v>
      </c>
      <c r="DB55" s="145">
        <f>+'SKB2'!F32</f>
        <v>0</v>
      </c>
      <c r="DC55" s="145">
        <f>+'SKB2'!G32</f>
        <v>0</v>
      </c>
      <c r="DD55" s="145">
        <f>+'SKB2'!H32</f>
        <v>0</v>
      </c>
      <c r="DE55" s="145">
        <f>+'SKB2'!I32</f>
        <v>0</v>
      </c>
      <c r="DF55" s="145">
        <f>+'SKB2'!J32</f>
        <v>0</v>
      </c>
      <c r="DG55" s="145">
        <f>+'SKB2'!K32</f>
        <v>0</v>
      </c>
      <c r="DH55" s="145">
        <f>+'SKB2'!L32</f>
        <v>0</v>
      </c>
      <c r="DI55" s="145">
        <f>+'SKB2'!M32</f>
        <v>0</v>
      </c>
      <c r="DJ55" s="145">
        <f>+'SKB2'!N32</f>
        <v>0</v>
      </c>
      <c r="DK55" s="145">
        <f>+'SKB2'!O32</f>
        <v>0</v>
      </c>
      <c r="DL55" s="145">
        <f>+'SKB2'!P32</f>
        <v>0</v>
      </c>
      <c r="DM55" s="145">
        <f>+'SKB2'!Q32</f>
        <v>0</v>
      </c>
      <c r="DN55" s="145">
        <f>+'SKB2'!R32</f>
        <v>0</v>
      </c>
      <c r="DO55" s="145">
        <f>+'SKB2'!S32</f>
        <v>0</v>
      </c>
      <c r="DP55" s="145">
        <f>+'SKB2'!T32</f>
        <v>0</v>
      </c>
      <c r="DQ55" s="145">
        <f>+'SKB2'!U32</f>
        <v>0</v>
      </c>
      <c r="DR55" s="145">
        <f>+'SKB2'!V32</f>
        <v>0</v>
      </c>
      <c r="DS55" s="145">
        <f>+'SKB2'!W32</f>
        <v>0</v>
      </c>
      <c r="DT55" s="145">
        <f>+'SKB2'!X32</f>
        <v>0</v>
      </c>
      <c r="DU55" s="145">
        <f>+'SKB2'!Y32</f>
        <v>0</v>
      </c>
      <c r="DV55" s="145">
        <f>+'SKB2'!Z32</f>
        <v>0</v>
      </c>
      <c r="DW55" s="145">
        <f>+'SKB2'!AA32</f>
        <v>0</v>
      </c>
      <c r="DX55" s="145">
        <f>+'SKB2'!AB32</f>
        <v>0</v>
      </c>
      <c r="DY55" s="145">
        <f>+'SKB2'!AC32</f>
        <v>0</v>
      </c>
      <c r="DZ55" s="145">
        <f>+'SKB2'!AD32</f>
        <v>0</v>
      </c>
      <c r="EA55" s="145">
        <f>+'SKB2'!AE32</f>
        <v>0</v>
      </c>
      <c r="EB55" s="145">
        <f>+'SKB2'!AF32</f>
        <v>0</v>
      </c>
      <c r="EC55" s="145">
        <f>+'SKB2'!AG32</f>
        <v>0</v>
      </c>
      <c r="ED55" s="145">
        <f>+'SKB2'!AH32</f>
        <v>0</v>
      </c>
      <c r="EE55" s="145">
        <f>+'SKB2'!AI32</f>
        <v>0</v>
      </c>
      <c r="EF55" s="145">
        <f>+'SKB2'!AJ32</f>
        <v>0</v>
      </c>
    </row>
    <row r="56" spans="1:148" ht="17.25" customHeight="1">
      <c r="A56" s="140" t="s">
        <v>9</v>
      </c>
      <c r="B56" s="141">
        <v>0</v>
      </c>
      <c r="C56" s="141">
        <v>0</v>
      </c>
      <c r="D56" s="141">
        <v>0</v>
      </c>
      <c r="E56" s="141">
        <v>0</v>
      </c>
      <c r="F56" s="141">
        <v>1</v>
      </c>
      <c r="G56" s="141">
        <v>0</v>
      </c>
      <c r="H56" s="141">
        <v>0</v>
      </c>
      <c r="I56" s="141">
        <v>2</v>
      </c>
      <c r="J56" s="141">
        <v>4</v>
      </c>
      <c r="K56" s="141">
        <v>8</v>
      </c>
      <c r="L56" s="141">
        <v>2</v>
      </c>
      <c r="M56" s="141">
        <v>0</v>
      </c>
      <c r="N56" s="141">
        <v>2</v>
      </c>
      <c r="O56" s="141">
        <v>2</v>
      </c>
      <c r="P56" s="141">
        <v>11</v>
      </c>
      <c r="Q56" s="141">
        <v>0</v>
      </c>
      <c r="R56" s="141">
        <v>13</v>
      </c>
      <c r="S56" s="141">
        <v>2</v>
      </c>
      <c r="T56" s="141">
        <v>0</v>
      </c>
      <c r="U56" s="141">
        <v>1</v>
      </c>
      <c r="V56" s="141">
        <v>5</v>
      </c>
      <c r="W56" s="141">
        <v>0</v>
      </c>
      <c r="X56" s="141">
        <v>0</v>
      </c>
      <c r="Y56" s="141">
        <v>1</v>
      </c>
      <c r="Z56" s="141">
        <v>0</v>
      </c>
      <c r="AA56" s="141">
        <v>3</v>
      </c>
      <c r="AB56" s="141">
        <v>2</v>
      </c>
      <c r="AC56" s="141">
        <v>4</v>
      </c>
      <c r="AD56" s="141">
        <v>1</v>
      </c>
      <c r="AE56" s="141">
        <v>2</v>
      </c>
      <c r="AF56" s="141">
        <v>2</v>
      </c>
      <c r="AG56" s="141">
        <v>14</v>
      </c>
      <c r="AH56" s="141">
        <v>8</v>
      </c>
      <c r="AI56" s="141">
        <v>1</v>
      </c>
      <c r="AJ56" s="141">
        <v>0</v>
      </c>
      <c r="AK56" s="141">
        <v>7</v>
      </c>
      <c r="AL56" s="141">
        <v>4</v>
      </c>
      <c r="AM56" s="141">
        <v>3</v>
      </c>
      <c r="AN56" s="141">
        <v>7</v>
      </c>
      <c r="AO56" s="141">
        <v>0</v>
      </c>
      <c r="AP56" s="141">
        <v>1</v>
      </c>
      <c r="AQ56" s="141">
        <v>0</v>
      </c>
      <c r="AR56" s="141">
        <v>1</v>
      </c>
      <c r="AS56" s="141">
        <v>1</v>
      </c>
      <c r="AT56" s="141">
        <f>'SKB1'!B117</f>
        <v>0</v>
      </c>
      <c r="AU56" s="141">
        <f>'SKB1'!C117</f>
        <v>0</v>
      </c>
      <c r="AV56" s="141">
        <f>'SKB1'!D117</f>
        <v>0</v>
      </c>
      <c r="AW56" s="141">
        <v>0</v>
      </c>
      <c r="AX56" s="141">
        <v>9</v>
      </c>
      <c r="AY56" s="185">
        <v>2</v>
      </c>
      <c r="AZ56" s="185">
        <v>2</v>
      </c>
      <c r="BA56" s="185">
        <v>6</v>
      </c>
      <c r="BB56" s="185">
        <v>3</v>
      </c>
      <c r="BC56" s="185">
        <v>3</v>
      </c>
      <c r="BD56" s="185">
        <v>7</v>
      </c>
      <c r="BE56" s="185">
        <v>0</v>
      </c>
      <c r="BF56" s="185">
        <v>0</v>
      </c>
      <c r="BG56" s="141">
        <v>0</v>
      </c>
      <c r="BH56" s="185">
        <v>0</v>
      </c>
      <c r="BI56" s="185">
        <v>0</v>
      </c>
      <c r="BJ56" s="185"/>
      <c r="BK56" s="141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  <c r="BW56" s="185"/>
      <c r="BX56" s="185"/>
      <c r="BY56" s="185"/>
      <c r="BZ56" s="185"/>
      <c r="CA56" s="185"/>
      <c r="CB56" s="185"/>
      <c r="CC56" s="185"/>
      <c r="CD56" s="185"/>
      <c r="CE56" s="185"/>
      <c r="CF56" s="185"/>
      <c r="CG56" s="185"/>
      <c r="CH56" s="185"/>
      <c r="CI56" s="185"/>
      <c r="CJ56" s="185"/>
      <c r="CK56" s="185"/>
      <c r="CL56" s="185"/>
      <c r="CM56" s="185"/>
      <c r="CN56" s="185"/>
      <c r="CO56" s="185"/>
      <c r="CP56" s="185">
        <v>0</v>
      </c>
      <c r="CQ56" s="185">
        <v>0</v>
      </c>
      <c r="CR56" s="185">
        <v>0</v>
      </c>
      <c r="CS56" s="185">
        <v>0</v>
      </c>
      <c r="CT56" s="185">
        <v>0</v>
      </c>
      <c r="CU56" s="185">
        <v>0</v>
      </c>
      <c r="CV56" s="185">
        <v>0</v>
      </c>
      <c r="CW56" s="185">
        <v>0</v>
      </c>
      <c r="CX56" s="185">
        <v>0</v>
      </c>
      <c r="CY56" s="185">
        <v>0</v>
      </c>
      <c r="CZ56" s="185">
        <v>0</v>
      </c>
      <c r="DA56" s="145">
        <f>SUM(DB56:EF56)</f>
        <v>0</v>
      </c>
      <c r="DB56" s="145">
        <f>+'SKB2'!F33</f>
        <v>0</v>
      </c>
      <c r="DC56" s="145">
        <f>+'SKB2'!G33</f>
        <v>0</v>
      </c>
      <c r="DD56" s="145">
        <f>+'SKB2'!H33</f>
        <v>0</v>
      </c>
      <c r="DE56" s="145">
        <f>+'SKB2'!I33</f>
        <v>0</v>
      </c>
      <c r="DF56" s="145">
        <f>+'SKB2'!J33</f>
        <v>0</v>
      </c>
      <c r="DG56" s="145">
        <f>+'SKB2'!K33</f>
        <v>0</v>
      </c>
      <c r="DH56" s="145">
        <f>+'SKB2'!L33</f>
        <v>0</v>
      </c>
      <c r="DI56" s="145">
        <f>+'SKB2'!M33</f>
        <v>0</v>
      </c>
      <c r="DJ56" s="145">
        <f>+'SKB2'!N33</f>
        <v>0</v>
      </c>
      <c r="DK56" s="145">
        <f>+'SKB2'!O33</f>
        <v>0</v>
      </c>
      <c r="DL56" s="145">
        <f>+'SKB2'!P33</f>
        <v>0</v>
      </c>
      <c r="DM56" s="145">
        <f>+'SKB2'!Q33</f>
        <v>0</v>
      </c>
      <c r="DN56" s="145">
        <f>+'SKB2'!R33</f>
        <v>0</v>
      </c>
      <c r="DO56" s="145">
        <f>+'SKB2'!S33</f>
        <v>0</v>
      </c>
      <c r="DP56" s="145">
        <f>+'SKB2'!T33</f>
        <v>0</v>
      </c>
      <c r="DQ56" s="145">
        <f>+'SKB2'!U33</f>
        <v>0</v>
      </c>
      <c r="DR56" s="145">
        <f>+'SKB2'!V33</f>
        <v>0</v>
      </c>
      <c r="DS56" s="145">
        <f>+'SKB2'!W33</f>
        <v>0</v>
      </c>
      <c r="DT56" s="145">
        <f>+'SKB2'!X33</f>
        <v>0</v>
      </c>
      <c r="DU56" s="145">
        <f>+'SKB2'!Y33</f>
        <v>0</v>
      </c>
      <c r="DV56" s="145">
        <f>+'SKB2'!Z33</f>
        <v>0</v>
      </c>
      <c r="DW56" s="145">
        <f>+'SKB2'!AA33</f>
        <v>0</v>
      </c>
      <c r="DX56" s="145">
        <f>+'SKB2'!AB33</f>
        <v>0</v>
      </c>
      <c r="DY56" s="145">
        <f>+'SKB2'!AC33</f>
        <v>0</v>
      </c>
      <c r="DZ56" s="145">
        <f>+'SKB2'!AD33</f>
        <v>0</v>
      </c>
      <c r="EA56" s="145">
        <f>+'SKB2'!AE33</f>
        <v>0</v>
      </c>
      <c r="EB56" s="145">
        <f>+'SKB2'!AF33</f>
        <v>0</v>
      </c>
      <c r="EC56" s="145">
        <f>+'SKB2'!AG33</f>
        <v>0</v>
      </c>
      <c r="ED56" s="145">
        <f>+'SKB2'!AH33</f>
        <v>0</v>
      </c>
      <c r="EE56" s="145">
        <f>+'SKB2'!AI33</f>
        <v>0</v>
      </c>
      <c r="EF56" s="145">
        <f>+'SKB2'!AJ33</f>
        <v>0</v>
      </c>
    </row>
    <row r="57" spans="1:148" s="179" customFormat="1" ht="18" customHeight="1">
      <c r="A57" s="179" t="s">
        <v>214</v>
      </c>
      <c r="Z57" s="182">
        <v>2E-3</v>
      </c>
      <c r="AA57" s="182">
        <v>2E-3</v>
      </c>
      <c r="AB57" s="182">
        <v>2E-3</v>
      </c>
      <c r="AC57" s="182">
        <v>2E-3</v>
      </c>
      <c r="AD57" s="182">
        <v>2E-3</v>
      </c>
      <c r="AE57" s="182">
        <v>2E-3</v>
      </c>
      <c r="AF57" s="182">
        <v>2E-3</v>
      </c>
      <c r="AG57" s="182">
        <v>2E-3</v>
      </c>
      <c r="AH57" s="182">
        <v>2E-3</v>
      </c>
      <c r="AI57" s="182">
        <v>2E-3</v>
      </c>
      <c r="AJ57" s="182">
        <v>2E-3</v>
      </c>
      <c r="AK57" s="182">
        <v>2E-3</v>
      </c>
      <c r="AL57" s="182">
        <v>5.0000000000000001E-3</v>
      </c>
      <c r="AM57" s="182">
        <v>5.0000000000000001E-3</v>
      </c>
      <c r="AN57" s="182">
        <v>5.0000000000000001E-3</v>
      </c>
      <c r="AO57" s="182">
        <v>5.0000000000000001E-3</v>
      </c>
      <c r="AP57" s="182">
        <v>5.0000000000000001E-3</v>
      </c>
      <c r="AQ57" s="182">
        <v>5.0000000000000001E-3</v>
      </c>
      <c r="AR57" s="182">
        <v>5.0000000000000001E-3</v>
      </c>
      <c r="AS57" s="182">
        <v>5.0000000000000001E-3</v>
      </c>
      <c r="AT57" s="182">
        <v>5.0000000000000001E-3</v>
      </c>
      <c r="AU57" s="182">
        <v>5.0000000000000001E-3</v>
      </c>
      <c r="AV57" s="182">
        <v>5.0000000000000001E-3</v>
      </c>
      <c r="AW57" s="182">
        <v>5.0000000000000001E-3</v>
      </c>
      <c r="AX57" s="182">
        <v>2E-3</v>
      </c>
      <c r="AY57" s="182">
        <v>2E-3</v>
      </c>
      <c r="AZ57" s="182">
        <v>2E-3</v>
      </c>
      <c r="BA57" s="182">
        <v>2E-3</v>
      </c>
      <c r="BB57" s="182">
        <v>2E-3</v>
      </c>
      <c r="BC57" s="182">
        <v>2E-3</v>
      </c>
      <c r="BD57" s="182">
        <v>2E-3</v>
      </c>
      <c r="BE57" s="182">
        <v>2E-3</v>
      </c>
      <c r="BF57" s="182">
        <v>2E-3</v>
      </c>
      <c r="BG57" s="182">
        <v>2E-3</v>
      </c>
      <c r="BH57" s="182">
        <v>2E-3</v>
      </c>
      <c r="BI57" s="182">
        <v>2E-3</v>
      </c>
      <c r="BJ57" s="182">
        <v>2E-3</v>
      </c>
      <c r="BK57" s="182">
        <v>2E-3</v>
      </c>
      <c r="BL57" s="182">
        <v>2E-3</v>
      </c>
      <c r="BM57" s="182">
        <v>5.0000000000000001E-4</v>
      </c>
      <c r="BN57" s="182">
        <v>5.0000000000000001E-4</v>
      </c>
      <c r="BO57" s="182">
        <v>5.0000000000000001E-4</v>
      </c>
      <c r="BP57" s="182">
        <v>5.0000000000000001E-4</v>
      </c>
      <c r="BQ57" s="182">
        <v>5.0000000000000001E-4</v>
      </c>
      <c r="BR57" s="182">
        <v>5.0000000000000001E-4</v>
      </c>
      <c r="BS57" s="182">
        <v>5.0000000000000001E-4</v>
      </c>
      <c r="BT57" s="182">
        <v>5.0000000000000001E-4</v>
      </c>
      <c r="BU57" s="182">
        <v>5.0000000000000001E-4</v>
      </c>
      <c r="BV57" s="182">
        <v>5.0000000000000001E-4</v>
      </c>
      <c r="BW57" s="182">
        <v>5.0000000000000001E-4</v>
      </c>
      <c r="BX57" s="182">
        <v>5.0000000000000001E-4</v>
      </c>
      <c r="BY57" s="182">
        <v>5.0000000000000001E-4</v>
      </c>
      <c r="BZ57" s="182">
        <v>5.0000000000000001E-4</v>
      </c>
      <c r="CA57" s="182">
        <v>5.0000000000000001E-4</v>
      </c>
      <c r="CB57" s="182">
        <v>5.0000000000000001E-4</v>
      </c>
      <c r="CC57" s="182">
        <v>5.0000000000000001E-4</v>
      </c>
      <c r="CD57" s="182">
        <v>5.0000000000000001E-4</v>
      </c>
      <c r="CE57" s="182">
        <v>5.0000000000000001E-4</v>
      </c>
      <c r="CF57" s="182">
        <v>5.0000000000000001E-4</v>
      </c>
      <c r="CG57" s="182">
        <v>5.0000000000000001E-4</v>
      </c>
      <c r="CH57" s="182">
        <v>5.0000000000000001E-4</v>
      </c>
      <c r="CI57" s="182"/>
      <c r="CJ57" s="182">
        <v>5.0000000000000001E-4</v>
      </c>
      <c r="CK57" s="182">
        <v>5.0000000000000001E-4</v>
      </c>
      <c r="CL57" s="182">
        <v>5.0000000000000001E-4</v>
      </c>
      <c r="CM57" s="182">
        <v>5.0000000000000001E-4</v>
      </c>
      <c r="CN57" s="182">
        <v>5.0000000000000001E-4</v>
      </c>
      <c r="CO57" s="182">
        <v>5.0000000000000001E-4</v>
      </c>
      <c r="CP57" s="182">
        <v>5.0000000000000001E-4</v>
      </c>
      <c r="CQ57" s="182">
        <v>5.0000000000000001E-4</v>
      </c>
      <c r="CR57" s="182">
        <v>5.0000000000000001E-4</v>
      </c>
      <c r="CS57" s="182">
        <v>5.0000000000000001E-4</v>
      </c>
      <c r="CT57" s="182">
        <v>5.0000000000000001E-4</v>
      </c>
      <c r="CU57" s="182">
        <v>5.0000000000000001E-4</v>
      </c>
      <c r="CV57" s="182">
        <v>5.0000000000000001E-4</v>
      </c>
      <c r="CW57" s="182">
        <v>5.0000000000000001E-4</v>
      </c>
      <c r="CX57" s="182">
        <v>5.0000000000000001E-4</v>
      </c>
      <c r="CY57" s="182">
        <v>5.0000000000000001E-4</v>
      </c>
      <c r="CZ57" s="182">
        <v>5.0000000000000001E-4</v>
      </c>
      <c r="DA57" s="182">
        <v>5.0000000000000001E-4</v>
      </c>
      <c r="DB57" s="182">
        <v>5.0000000000000001E-4</v>
      </c>
      <c r="DC57" s="182">
        <v>5.0000000000000001E-4</v>
      </c>
      <c r="DD57" s="182">
        <v>5.0000000000000001E-4</v>
      </c>
      <c r="DE57" s="182">
        <v>5.0000000000000001E-4</v>
      </c>
      <c r="DF57" s="182">
        <v>5.0000000000000001E-4</v>
      </c>
      <c r="DG57" s="182">
        <v>5.0000000000000001E-4</v>
      </c>
      <c r="DH57" s="182">
        <v>5.0000000000000001E-4</v>
      </c>
      <c r="DI57" s="182">
        <v>5.0000000000000001E-4</v>
      </c>
      <c r="DJ57" s="182">
        <v>5.0000000000000001E-4</v>
      </c>
      <c r="DK57" s="182">
        <v>5.0000000000000001E-4</v>
      </c>
      <c r="DL57" s="182">
        <v>5.0000000000000001E-4</v>
      </c>
      <c r="DM57" s="182">
        <v>5.0000000000000001E-4</v>
      </c>
      <c r="DN57" s="182">
        <v>5.0000000000000001E-4</v>
      </c>
      <c r="DO57" s="182">
        <v>5.0000000000000001E-4</v>
      </c>
      <c r="DP57" s="182">
        <v>5.0000000000000001E-4</v>
      </c>
      <c r="DQ57" s="182">
        <v>5.0000000000000001E-4</v>
      </c>
      <c r="DR57" s="182">
        <v>5.0000000000000001E-4</v>
      </c>
      <c r="DS57" s="182">
        <v>5.0000000000000001E-4</v>
      </c>
      <c r="DT57" s="182">
        <v>5.0000000000000001E-4</v>
      </c>
      <c r="DU57" s="182">
        <v>5.0000000000000001E-4</v>
      </c>
      <c r="DV57" s="182">
        <v>5.0000000000000001E-4</v>
      </c>
      <c r="DW57" s="182">
        <v>5.0000000000000001E-4</v>
      </c>
      <c r="DX57" s="182">
        <v>5.0000000000000001E-4</v>
      </c>
      <c r="DY57" s="182">
        <v>5.0000000000000001E-4</v>
      </c>
      <c r="DZ57" s="182">
        <v>5.0000000000000001E-4</v>
      </c>
      <c r="EA57" s="182">
        <v>5.0000000000000001E-4</v>
      </c>
      <c r="EB57" s="182">
        <v>5.0000000000000001E-4</v>
      </c>
      <c r="EC57" s="182">
        <v>5.0000000000000001E-4</v>
      </c>
      <c r="ED57" s="182">
        <v>5.0000000000000001E-4</v>
      </c>
      <c r="EE57" s="182">
        <v>5.0000000000000001E-4</v>
      </c>
      <c r="EF57" s="182">
        <v>5.0000000000000001E-4</v>
      </c>
      <c r="EG57" s="180"/>
      <c r="EH57" s="180"/>
      <c r="EI57" s="180"/>
      <c r="EJ57" s="180"/>
      <c r="EK57" s="180"/>
      <c r="EL57" s="180"/>
      <c r="EM57" s="180"/>
      <c r="EN57" s="180"/>
      <c r="EO57" s="180"/>
      <c r="EP57" s="180"/>
      <c r="EQ57" s="180"/>
      <c r="ER57" s="180"/>
    </row>
    <row r="58" spans="1:148" ht="27" customHeight="1">
      <c r="A58" s="284" t="s">
        <v>34</v>
      </c>
      <c r="B58" s="285"/>
      <c r="C58" s="285"/>
      <c r="D58" s="285"/>
      <c r="E58" s="285"/>
      <c r="F58" s="285"/>
      <c r="G58" s="285"/>
      <c r="H58" s="285"/>
      <c r="I58" s="285"/>
      <c r="J58" s="285"/>
      <c r="K58" s="285"/>
      <c r="L58" s="285"/>
      <c r="M58" s="285"/>
      <c r="N58" s="285"/>
      <c r="O58" s="285"/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  <c r="AA58" s="285"/>
      <c r="AB58" s="285"/>
      <c r="AC58" s="285"/>
      <c r="AD58" s="285"/>
      <c r="AE58" s="285"/>
      <c r="AF58" s="285"/>
      <c r="AG58" s="285"/>
      <c r="AH58" s="285"/>
      <c r="AI58" s="285"/>
      <c r="AJ58" s="285"/>
      <c r="AK58" s="285"/>
      <c r="AL58" s="285"/>
      <c r="AM58" s="285"/>
      <c r="AN58" s="285"/>
      <c r="AO58" s="285"/>
      <c r="AP58" s="285"/>
      <c r="AQ58" s="285"/>
      <c r="AR58" s="285"/>
      <c r="AS58" s="285"/>
      <c r="AT58" s="285"/>
      <c r="AU58" s="285"/>
      <c r="AV58" s="285"/>
      <c r="AW58" s="285"/>
      <c r="AX58" s="285"/>
      <c r="AY58" s="285"/>
      <c r="AZ58" s="285"/>
      <c r="BA58" s="285"/>
      <c r="BB58" s="285"/>
      <c r="BC58" s="285"/>
      <c r="BD58" s="285"/>
      <c r="BE58" s="285"/>
      <c r="BF58" s="285"/>
      <c r="BG58" s="285"/>
      <c r="BH58" s="285"/>
      <c r="BI58" s="285"/>
      <c r="BJ58" s="285"/>
      <c r="BK58" s="285"/>
      <c r="BL58" s="285"/>
      <c r="BM58" s="285"/>
      <c r="BN58" s="285"/>
      <c r="BO58" s="285"/>
      <c r="BP58" s="285"/>
      <c r="BQ58" s="285"/>
      <c r="BR58" s="285"/>
      <c r="BS58" s="285"/>
      <c r="BT58" s="285"/>
      <c r="BU58" s="285"/>
      <c r="BV58" s="285"/>
      <c r="BW58" s="285"/>
      <c r="BX58" s="285"/>
      <c r="BY58" s="285"/>
      <c r="BZ58" s="285"/>
      <c r="CA58" s="285"/>
      <c r="CB58" s="285"/>
      <c r="CC58" s="285"/>
      <c r="CD58" s="285"/>
      <c r="CE58" s="285"/>
      <c r="CF58" s="285"/>
      <c r="CG58" s="285"/>
      <c r="CH58" s="285"/>
      <c r="CI58" s="285"/>
      <c r="CJ58" s="285"/>
      <c r="CK58" s="285"/>
      <c r="CL58" s="285"/>
      <c r="CM58" s="285"/>
      <c r="CN58" s="285"/>
      <c r="CO58" s="285"/>
      <c r="CP58" s="285"/>
      <c r="CQ58" s="285"/>
      <c r="CR58" s="285"/>
      <c r="CS58" s="285"/>
      <c r="CT58" s="285"/>
      <c r="CU58" s="285"/>
      <c r="CV58" s="285"/>
      <c r="CW58" s="285"/>
      <c r="CX58" s="285"/>
      <c r="CY58" s="285"/>
      <c r="CZ58" s="285"/>
      <c r="DA58" s="285"/>
      <c r="DB58" s="285"/>
      <c r="DC58" s="285"/>
      <c r="DD58" s="285"/>
      <c r="DE58" s="285"/>
      <c r="DF58" s="285"/>
      <c r="DG58" s="285"/>
      <c r="DH58" s="285"/>
      <c r="DI58" s="285"/>
      <c r="DJ58" s="285"/>
      <c r="DK58" s="285"/>
      <c r="DL58" s="285"/>
      <c r="DM58" s="285"/>
      <c r="DN58" s="285"/>
      <c r="DO58" s="285"/>
      <c r="DP58" s="285"/>
      <c r="DQ58" s="285"/>
      <c r="DR58" s="285"/>
      <c r="DS58" s="285"/>
      <c r="DT58" s="285"/>
      <c r="DU58" s="285"/>
      <c r="DV58" s="285"/>
      <c r="DW58" s="285"/>
      <c r="DX58" s="285"/>
      <c r="DY58" s="285"/>
      <c r="DZ58" s="285"/>
      <c r="EA58" s="285"/>
      <c r="EB58" s="285"/>
      <c r="EC58" s="285"/>
      <c r="ED58" s="285"/>
      <c r="EE58" s="285"/>
      <c r="EF58" s="285"/>
    </row>
    <row r="75" spans="1:136" s="4" customFormat="1" ht="17.25" customHeight="1">
      <c r="A75" s="13" t="s">
        <v>0</v>
      </c>
      <c r="B75" s="2" t="s">
        <v>12</v>
      </c>
      <c r="C75" s="2" t="s">
        <v>20</v>
      </c>
      <c r="D75" s="2" t="s">
        <v>21</v>
      </c>
      <c r="E75" s="2" t="s">
        <v>22</v>
      </c>
      <c r="F75" s="2" t="s">
        <v>23</v>
      </c>
      <c r="G75" s="2" t="s">
        <v>24</v>
      </c>
      <c r="H75" s="2" t="s">
        <v>25</v>
      </c>
      <c r="I75" s="2" t="s">
        <v>26</v>
      </c>
      <c r="J75" s="2" t="s">
        <v>27</v>
      </c>
      <c r="K75" s="2" t="s">
        <v>28</v>
      </c>
      <c r="L75" s="2" t="s">
        <v>29</v>
      </c>
      <c r="M75" s="2" t="s">
        <v>30</v>
      </c>
      <c r="N75" s="2" t="s">
        <v>11</v>
      </c>
      <c r="O75" s="2" t="s">
        <v>13</v>
      </c>
      <c r="P75" s="2" t="s">
        <v>14</v>
      </c>
      <c r="Q75" s="2" t="s">
        <v>15</v>
      </c>
      <c r="R75" s="2" t="s">
        <v>16</v>
      </c>
      <c r="S75" s="2" t="s">
        <v>17</v>
      </c>
      <c r="T75" s="2" t="s">
        <v>18</v>
      </c>
      <c r="U75" s="2" t="s">
        <v>19</v>
      </c>
      <c r="V75" s="2" t="s">
        <v>109</v>
      </c>
      <c r="W75" s="2" t="s">
        <v>111</v>
      </c>
      <c r="X75" s="2" t="s">
        <v>117</v>
      </c>
      <c r="Y75" s="2" t="s">
        <v>118</v>
      </c>
      <c r="Z75" s="2" t="s">
        <v>120</v>
      </c>
      <c r="AA75" s="2" t="s">
        <v>123</v>
      </c>
      <c r="AB75" s="2" t="s">
        <v>130</v>
      </c>
      <c r="AC75" s="107" t="s">
        <v>134</v>
      </c>
      <c r="AD75" s="107" t="s">
        <v>142</v>
      </c>
      <c r="AE75" s="107" t="s">
        <v>143</v>
      </c>
      <c r="AF75" s="107" t="s">
        <v>148</v>
      </c>
      <c r="AG75" s="107" t="s">
        <v>153</v>
      </c>
      <c r="AH75" s="107" t="s">
        <v>154</v>
      </c>
      <c r="AI75" s="107" t="s">
        <v>156</v>
      </c>
      <c r="AJ75" s="2" t="s">
        <v>157</v>
      </c>
      <c r="AK75" s="2" t="s">
        <v>159</v>
      </c>
      <c r="AL75" s="2" t="s">
        <v>163</v>
      </c>
      <c r="AM75" s="2" t="s">
        <v>166</v>
      </c>
      <c r="AN75" s="2" t="s">
        <v>169</v>
      </c>
      <c r="AO75" s="2" t="s">
        <v>177</v>
      </c>
      <c r="AP75" s="2" t="e">
        <f>STT!#REF!</f>
        <v>#REF!</v>
      </c>
      <c r="AQ75" s="2" t="e">
        <f>STT!#REF!</f>
        <v>#REF!</v>
      </c>
      <c r="AR75" s="2" t="e">
        <f>STT!#REF!</f>
        <v>#REF!</v>
      </c>
      <c r="AS75" s="2" t="e">
        <f>STT!#REF!</f>
        <v>#REF!</v>
      </c>
      <c r="AT75" s="2" t="s">
        <v>195</v>
      </c>
      <c r="AU75" s="2" t="s">
        <v>197</v>
      </c>
      <c r="AV75" s="2" t="s">
        <v>199</v>
      </c>
      <c r="AW75" s="107" t="s">
        <v>204</v>
      </c>
      <c r="AX75" s="107" t="s">
        <v>209</v>
      </c>
      <c r="AY75" s="190" t="e">
        <f>#REF!</f>
        <v>#REF!</v>
      </c>
      <c r="AZ75" s="107" t="e">
        <f>#REF!</f>
        <v>#REF!</v>
      </c>
      <c r="BA75" s="107" t="e">
        <f>#REF!</f>
        <v>#REF!</v>
      </c>
      <c r="BB75" s="107" t="e">
        <f>#REF!</f>
        <v>#REF!</v>
      </c>
      <c r="BC75" s="107" t="e">
        <f>#REF!</f>
        <v>#REF!</v>
      </c>
      <c r="BD75" s="190" t="e">
        <f>#REF!</f>
        <v>#REF!</v>
      </c>
      <c r="BE75" s="107" t="e">
        <f>#REF!</f>
        <v>#REF!</v>
      </c>
      <c r="BF75" s="107" t="e">
        <f>#REF!</f>
        <v>#REF!</v>
      </c>
      <c r="BG75" s="107" t="e">
        <f>#REF!</f>
        <v>#REF!</v>
      </c>
      <c r="BH75" s="190" t="e">
        <f>#REF!</f>
        <v>#REF!</v>
      </c>
      <c r="BI75" s="107" t="e">
        <f>#REF!</f>
        <v>#REF!</v>
      </c>
      <c r="BJ75" s="190" t="e">
        <f>#REF!</f>
        <v>#REF!</v>
      </c>
      <c r="BK75" s="107" t="e">
        <f>#REF!</f>
        <v>#REF!</v>
      </c>
      <c r="BL75" s="107" t="e">
        <f>#REF!</f>
        <v>#REF!</v>
      </c>
      <c r="BM75" s="107" t="e">
        <f>#REF!</f>
        <v>#REF!</v>
      </c>
      <c r="BN75" s="107" t="e">
        <f>#REF!</f>
        <v>#REF!</v>
      </c>
      <c r="BO75" s="107" t="e">
        <f>#REF!</f>
        <v>#REF!</v>
      </c>
      <c r="BP75" s="107" t="e">
        <f>#REF!</f>
        <v>#REF!</v>
      </c>
      <c r="BQ75" s="107" t="e">
        <f>#REF!</f>
        <v>#REF!</v>
      </c>
      <c r="BR75" s="107" t="e">
        <f>#REF!</f>
        <v>#REF!</v>
      </c>
      <c r="BS75" s="107" t="s">
        <v>264</v>
      </c>
      <c r="BT75" s="107" t="s">
        <v>265</v>
      </c>
      <c r="BU75" s="107" t="s">
        <v>266</v>
      </c>
      <c r="BV75" s="107" t="s">
        <v>267</v>
      </c>
      <c r="BW75" s="107" t="s">
        <v>270</v>
      </c>
      <c r="BX75" s="107" t="s">
        <v>272</v>
      </c>
      <c r="BY75" s="107" t="s">
        <v>276</v>
      </c>
      <c r="BZ75" s="107" t="s">
        <v>277</v>
      </c>
      <c r="CA75" s="107" t="s">
        <v>279</v>
      </c>
      <c r="CB75" s="107" t="s">
        <v>281</v>
      </c>
      <c r="CC75" s="107" t="s">
        <v>282</v>
      </c>
      <c r="CD75" s="107" t="s">
        <v>288</v>
      </c>
      <c r="CE75" s="107" t="s">
        <v>289</v>
      </c>
      <c r="CF75" s="107" t="s">
        <v>292</v>
      </c>
      <c r="CG75" s="107" t="s">
        <v>294</v>
      </c>
      <c r="CH75" s="107" t="s">
        <v>297</v>
      </c>
      <c r="CI75" s="107" t="s">
        <v>301</v>
      </c>
      <c r="CJ75" s="107" t="s">
        <v>303</v>
      </c>
      <c r="CK75" s="107" t="s">
        <v>308</v>
      </c>
      <c r="CL75" s="107" t="s">
        <v>310</v>
      </c>
      <c r="CM75" s="107" t="s">
        <v>311</v>
      </c>
      <c r="CN75" s="107" t="s">
        <v>313</v>
      </c>
      <c r="CO75" s="107" t="s">
        <v>319</v>
      </c>
      <c r="CP75" s="107" t="s">
        <v>322</v>
      </c>
      <c r="CQ75" s="107" t="s">
        <v>325</v>
      </c>
      <c r="CR75" s="107" t="s">
        <v>330</v>
      </c>
      <c r="CS75" s="107" t="s">
        <v>332</v>
      </c>
      <c r="CT75" s="107" t="s">
        <v>336</v>
      </c>
      <c r="CU75" s="107" t="s">
        <v>339</v>
      </c>
      <c r="CV75" s="107" t="s">
        <v>349</v>
      </c>
      <c r="CW75" s="107" t="s">
        <v>350</v>
      </c>
      <c r="CX75" s="107" t="s">
        <v>351</v>
      </c>
      <c r="CY75" s="107" t="s">
        <v>357</v>
      </c>
      <c r="CZ75" s="107" t="s">
        <v>360</v>
      </c>
      <c r="DA75" s="107" t="str">
        <f>+'Contam Hub shop'!DM43</f>
        <v>Aug'25</v>
      </c>
      <c r="DB75" s="3">
        <v>1</v>
      </c>
      <c r="DC75" s="3">
        <v>2</v>
      </c>
      <c r="DD75" s="3">
        <v>3</v>
      </c>
      <c r="DE75" s="3">
        <v>4</v>
      </c>
      <c r="DF75" s="3">
        <v>5</v>
      </c>
      <c r="DG75" s="3">
        <v>6</v>
      </c>
      <c r="DH75" s="3">
        <v>7</v>
      </c>
      <c r="DI75" s="3">
        <v>8</v>
      </c>
      <c r="DJ75" s="3">
        <v>9</v>
      </c>
      <c r="DK75" s="3">
        <v>10</v>
      </c>
      <c r="DL75" s="3">
        <v>11</v>
      </c>
      <c r="DM75" s="3">
        <v>12</v>
      </c>
      <c r="DN75" s="3">
        <v>13</v>
      </c>
      <c r="DO75" s="3">
        <v>14</v>
      </c>
      <c r="DP75" s="3">
        <v>15</v>
      </c>
      <c r="DQ75" s="3">
        <v>16</v>
      </c>
      <c r="DR75" s="3">
        <v>17</v>
      </c>
      <c r="DS75" s="3">
        <v>18</v>
      </c>
      <c r="DT75" s="3">
        <v>19</v>
      </c>
      <c r="DU75" s="3">
        <v>20</v>
      </c>
      <c r="DV75" s="3">
        <v>21</v>
      </c>
      <c r="DW75" s="3">
        <v>22</v>
      </c>
      <c r="DX75" s="3">
        <v>23</v>
      </c>
      <c r="DY75" s="3">
        <v>24</v>
      </c>
      <c r="DZ75" s="3">
        <v>25</v>
      </c>
      <c r="EA75" s="3">
        <v>26</v>
      </c>
      <c r="EB75" s="3">
        <v>27</v>
      </c>
      <c r="EC75" s="3">
        <v>28</v>
      </c>
      <c r="ED75" s="3">
        <v>29</v>
      </c>
      <c r="EE75" s="3">
        <v>30</v>
      </c>
      <c r="EF75" s="3">
        <v>31</v>
      </c>
    </row>
    <row r="76" spans="1:136" ht="17.25" customHeight="1">
      <c r="A76" s="140" t="s">
        <v>1</v>
      </c>
      <c r="B76" s="141" t="e">
        <f>SUM(#REF!,#REF!,#REF!,B20,#REF!,#REF!)</f>
        <v>#REF!</v>
      </c>
      <c r="C76" s="141" t="e">
        <f>SUM(#REF!,#REF!,#REF!,C20,#REF!,#REF!)</f>
        <v>#REF!</v>
      </c>
      <c r="D76" s="141" t="e">
        <f>SUM(#REF!,#REF!,#REF!,D20,#REF!,#REF!)</f>
        <v>#REF!</v>
      </c>
      <c r="E76" s="141" t="e">
        <f>SUM(#REF!,#REF!,#REF!,E20,#REF!,#REF!)</f>
        <v>#REF!</v>
      </c>
      <c r="F76" s="141" t="e">
        <f>SUM(#REF!,#REF!,#REF!,F20,#REF!,#REF!)</f>
        <v>#REF!</v>
      </c>
      <c r="G76" s="141" t="e">
        <f>SUM(#REF!,#REF!,#REF!,G20,#REF!,#REF!)</f>
        <v>#REF!</v>
      </c>
      <c r="H76" s="141" t="e">
        <f>SUM(#REF!,#REF!,#REF!,H20,#REF!,#REF!)</f>
        <v>#REF!</v>
      </c>
      <c r="I76" s="141" t="e">
        <f>SUM(#REF!,#REF!,#REF!,I20,#REF!,#REF!)</f>
        <v>#REF!</v>
      </c>
      <c r="J76" s="141" t="e">
        <f>SUM(#REF!,#REF!,#REF!,J20,#REF!,#REF!)</f>
        <v>#REF!</v>
      </c>
      <c r="K76" s="141" t="e">
        <f>SUM(#REF!,#REF!,#REF!,K20,#REF!,#REF!)</f>
        <v>#REF!</v>
      </c>
      <c r="L76" s="141" t="e">
        <f>SUM(#REF!,#REF!,#REF!,L20,#REF!,#REF!)</f>
        <v>#REF!</v>
      </c>
      <c r="M76" s="141" t="e">
        <f>SUM(#REF!,#REF!,#REF!,M20,#REF!,#REF!)</f>
        <v>#REF!</v>
      </c>
      <c r="N76" s="141" t="e">
        <f>SUM(#REF!,#REF!,N20,#REF!,#REF!)</f>
        <v>#REF!</v>
      </c>
      <c r="O76" s="141" t="e">
        <f>SUM(#REF!,#REF!,O20,#REF!,#REF!)</f>
        <v>#REF!</v>
      </c>
      <c r="P76" s="141" t="e">
        <f>SUM(#REF!,#REF!,P20,#REF!,#REF!)</f>
        <v>#REF!</v>
      </c>
      <c r="Q76" s="141" t="e">
        <f>SUM(#REF!,#REF!,Q20,#REF!,#REF!)</f>
        <v>#REF!</v>
      </c>
      <c r="R76" s="141" t="e">
        <f>SUM(#REF!,#REF!,R20,#REF!,#REF!)</f>
        <v>#REF!</v>
      </c>
      <c r="S76" s="141" t="e">
        <f>SUM(#REF!,#REF!,S20,#REF!,#REF!)</f>
        <v>#REF!</v>
      </c>
      <c r="T76" s="141" t="e">
        <f>SUM(#REF!,#REF!,T20,#REF!,#REF!)</f>
        <v>#REF!</v>
      </c>
      <c r="U76" s="141" t="e">
        <f>SUM(#REF!,#REF!,U20,#REF!,#REF!)</f>
        <v>#REF!</v>
      </c>
      <c r="V76" s="141" t="e">
        <f>SUM(#REF!,#REF!,V20,#REF!,#REF!)</f>
        <v>#REF!</v>
      </c>
      <c r="W76" s="141" t="e">
        <f>SUM(#REF!,#REF!,W20,#REF!,#REF!)</f>
        <v>#REF!</v>
      </c>
      <c r="X76" s="141" t="e">
        <f>SUM(#REF!,#REF!,X20,#REF!,#REF!)</f>
        <v>#REF!</v>
      </c>
      <c r="Y76" s="141" t="e">
        <f>SUM(#REF!,#REF!,Y20,#REF!,#REF!)</f>
        <v>#REF!</v>
      </c>
      <c r="Z76" s="141" t="e">
        <f>SUM(#REF!+#REF!+Z20+#REF!+#REF!)</f>
        <v>#REF!</v>
      </c>
      <c r="AA76" s="141" t="e">
        <f>SUM(#REF!+#REF!+AA20+#REF!+#REF!)</f>
        <v>#REF!</v>
      </c>
      <c r="AB76" s="141" t="e">
        <f>SUM(#REF!+#REF!+AB20+#REF!+#REF!)</f>
        <v>#REF!</v>
      </c>
      <c r="AC76" s="141" t="e">
        <f>SUM(#REF!+#REF!+AC20+#REF!+#REF!)</f>
        <v>#REF!</v>
      </c>
      <c r="AD76" s="141" t="e">
        <f>SUM(#REF!+#REF!+AD20+#REF!+#REF!)</f>
        <v>#REF!</v>
      </c>
      <c r="AE76" s="141" t="e">
        <f>SUM(#REF!+#REF!+AE20+#REF!+#REF!)</f>
        <v>#REF!</v>
      </c>
      <c r="AF76" s="141" t="e">
        <f>SUM(#REF!+#REF!+AF20+#REF!+#REF!)</f>
        <v>#REF!</v>
      </c>
      <c r="AG76" s="141" t="e">
        <f>SUM(#REF!+#REF!+AG20+#REF!+#REF!)</f>
        <v>#REF!</v>
      </c>
      <c r="AH76" s="141" t="e">
        <f>SUM(#REF!+#REF!+AH20+#REF!+#REF!)</f>
        <v>#REF!</v>
      </c>
      <c r="AI76" s="141" t="e">
        <f>SUM(#REF!+#REF!+AI20+#REF!+#REF!)</f>
        <v>#REF!</v>
      </c>
      <c r="AJ76" s="141" t="e">
        <f>SUM(#REF!+#REF!+AJ20+#REF!+#REF!)</f>
        <v>#REF!</v>
      </c>
      <c r="AK76" s="141" t="e">
        <f>SUM(#REF!+#REF!+AK20+#REF!+#REF!)</f>
        <v>#REF!</v>
      </c>
      <c r="AL76" s="141" t="e">
        <f>SUM(#REF!+#REF!+AL20+#REF!+#REF!)</f>
        <v>#REF!</v>
      </c>
      <c r="AM76" s="141" t="e">
        <f>SUM(#REF!+#REF!+AM20+#REF!+#REF!)</f>
        <v>#REF!</v>
      </c>
      <c r="AN76" s="141" t="e">
        <f>SUM(#REF!+#REF!+AN20+#REF!+#REF!)</f>
        <v>#REF!</v>
      </c>
      <c r="AO76" s="141" t="e">
        <f>SUM(#REF!+#REF!+AO20+#REF!+#REF!)</f>
        <v>#REF!</v>
      </c>
      <c r="AP76" s="141" t="e">
        <f>SUM(#REF!+#REF!+AP20+#REF!+#REF!)</f>
        <v>#REF!</v>
      </c>
      <c r="AQ76" s="141" t="e">
        <f>SUM(#REF!+#REF!+AQ20+#REF!+#REF!)</f>
        <v>#REF!</v>
      </c>
      <c r="AR76" s="141" t="e">
        <f>SUM(#REF!+#REF!+AR20+#REF!+#REF!)</f>
        <v>#REF!</v>
      </c>
      <c r="AS76" s="141" t="e">
        <f>SUM(#REF!+#REF!+AS20+#REF!+#REF!)</f>
        <v>#REF!</v>
      </c>
      <c r="AT76" s="141" t="e">
        <f>SUM(#REF!+#REF!+AT20+#REF!+#REF!)</f>
        <v>#REF!</v>
      </c>
      <c r="AU76" s="141" t="e">
        <f>SUM(#REF!+#REF!+AU20+#REF!+#REF!)</f>
        <v>#REF!</v>
      </c>
      <c r="AV76" s="141" t="e">
        <f>SUM(#REF!+#REF!+AV20+#REF!+#REF!)</f>
        <v>#REF!</v>
      </c>
      <c r="AW76" s="141" t="e">
        <f>SUM(#REF!+#REF!+AW20+#REF!+#REF!)</f>
        <v>#REF!</v>
      </c>
      <c r="AX76" s="141" t="e">
        <f>SUM(#REF!+#REF!+AX20+#REF!+#REF!)</f>
        <v>#REF!</v>
      </c>
      <c r="AY76" s="185" t="e">
        <f>SUM(#REF!+#REF!+AY20+#REF!+#REF!)</f>
        <v>#REF!</v>
      </c>
      <c r="AZ76" s="185" t="e">
        <f>SUM(#REF!+#REF!+AZ20+#REF!+#REF!)</f>
        <v>#REF!</v>
      </c>
      <c r="BA76" s="185" t="e">
        <f>SUM(#REF!+#REF!+BA20+#REF!+#REF!)</f>
        <v>#REF!</v>
      </c>
      <c r="BB76" s="185" t="e">
        <f>SUM(#REF!+#REF!+BB20+#REF!+#REF!)</f>
        <v>#REF!</v>
      </c>
      <c r="BC76" s="185" t="e">
        <f>SUM(#REF!+#REF!+BC20+#REF!+#REF!)</f>
        <v>#REF!</v>
      </c>
      <c r="BD76" s="185" t="e">
        <f>SUM(#REF!+#REF!+BD20+#REF!+#REF!)</f>
        <v>#REF!</v>
      </c>
      <c r="BE76" s="185" t="e">
        <f>SUM(#REF!+#REF!+BE20+#REF!+#REF!)</f>
        <v>#REF!</v>
      </c>
      <c r="BF76" s="185" t="e">
        <f>SUM(#REF!+#REF!+BF20+#REF!+#REF!)</f>
        <v>#REF!</v>
      </c>
      <c r="BG76" s="185" t="e">
        <f>SUM(#REF!+#REF!+BG20+#REF!+#REF!)</f>
        <v>#REF!</v>
      </c>
      <c r="BH76" s="185" t="e">
        <f>SUM(#REF!+#REF!+BH20+#REF!+#REF!)</f>
        <v>#REF!</v>
      </c>
      <c r="BI76" s="185" t="e">
        <f>SUM(#REF!+#REF!+BI20+#REF!+#REF!)</f>
        <v>#REF!</v>
      </c>
      <c r="BJ76" s="185" t="e">
        <f>SUM(#REF!+#REF!+BJ20+#REF!+#REF!)</f>
        <v>#REF!</v>
      </c>
      <c r="BK76" s="185" t="e">
        <f>SUM(#REF!+#REF!+BK20+#REF!+#REF!)</f>
        <v>#REF!</v>
      </c>
      <c r="BL76" s="185" t="e">
        <f>SUM(#REF!+#REF!+BL20+#REF!+#REF!)</f>
        <v>#REF!</v>
      </c>
      <c r="BM76" s="185" t="e">
        <f>SUM(#REF!+#REF!+BM20+#REF!+#REF!)</f>
        <v>#REF!</v>
      </c>
      <c r="BN76" s="185" t="e">
        <f>SUM(#REF!+#REF!+BN20+#REF!+#REF!)</f>
        <v>#REF!</v>
      </c>
      <c r="BO76" s="185" t="e">
        <f>SUM(#REF!+#REF!+BO20+#REF!+#REF!)</f>
        <v>#REF!</v>
      </c>
      <c r="BP76" s="185" t="e">
        <f>SUM(#REF!+#REF!+BP20+#REF!+#REF!)</f>
        <v>#REF!</v>
      </c>
      <c r="BQ76" s="185" t="e">
        <f>SUM(#REF!+#REF!+BQ20+#REF!+#REF!)</f>
        <v>#REF!</v>
      </c>
      <c r="BR76" s="185" t="e">
        <f>SUM(#REF!+#REF!+BR20+#REF!+#REF!)</f>
        <v>#REF!</v>
      </c>
      <c r="BS76" s="185" t="e">
        <f>SUM(#REF!+#REF!+BS20+#REF!+#REF!)</f>
        <v>#REF!</v>
      </c>
      <c r="BT76" s="185" t="e">
        <f>SUM(#REF!+#REF!+BT20+#REF!+#REF!)</f>
        <v>#REF!</v>
      </c>
      <c r="BU76" s="185" t="e">
        <f>SUM(#REF!+#REF!+BU20+#REF!+#REF!)</f>
        <v>#REF!</v>
      </c>
      <c r="BV76" s="185">
        <v>-126</v>
      </c>
      <c r="BW76" s="185">
        <v>29647</v>
      </c>
      <c r="BX76" s="185">
        <v>10963</v>
      </c>
      <c r="BY76" s="185">
        <v>4955</v>
      </c>
      <c r="BZ76" s="185">
        <v>44898</v>
      </c>
      <c r="CA76" s="185">
        <v>36953</v>
      </c>
      <c r="CB76" s="185">
        <v>0</v>
      </c>
      <c r="CC76" s="185">
        <v>10473</v>
      </c>
      <c r="CD76" s="185">
        <v>3535</v>
      </c>
      <c r="CE76" s="185">
        <v>36817</v>
      </c>
      <c r="CF76" s="185">
        <v>48025</v>
      </c>
      <c r="CG76" s="185">
        <v>56278</v>
      </c>
      <c r="CH76" s="185">
        <v>20921</v>
      </c>
      <c r="CI76" s="185">
        <v>43903</v>
      </c>
      <c r="CJ76" s="185">
        <v>55392</v>
      </c>
      <c r="CK76" s="185">
        <v>28392</v>
      </c>
      <c r="CL76" s="185">
        <v>36982</v>
      </c>
      <c r="CM76" s="185">
        <v>54103</v>
      </c>
      <c r="CN76" s="185">
        <v>7149</v>
      </c>
      <c r="CO76" s="185">
        <v>26764</v>
      </c>
      <c r="CP76" s="185">
        <v>3840</v>
      </c>
      <c r="CQ76" s="185">
        <v>8069</v>
      </c>
      <c r="CR76" s="185">
        <v>512</v>
      </c>
      <c r="CS76" s="185">
        <v>10052</v>
      </c>
      <c r="CT76" s="185">
        <v>64136</v>
      </c>
      <c r="CU76" s="185">
        <v>25877</v>
      </c>
      <c r="CV76" s="185">
        <v>14742</v>
      </c>
      <c r="CW76" s="185">
        <v>2869</v>
      </c>
      <c r="CX76" s="185">
        <v>25525</v>
      </c>
      <c r="CY76" s="185">
        <v>41703</v>
      </c>
      <c r="CZ76" s="185">
        <v>83095</v>
      </c>
      <c r="DA76" s="141">
        <f>SUM(DB76:EF76)</f>
        <v>53448</v>
      </c>
      <c r="DB76" s="141">
        <f t="shared" ref="DB76:EF76" si="27">+SUM(DB48+DB20)</f>
        <v>6081</v>
      </c>
      <c r="DC76" s="141">
        <f t="shared" si="27"/>
        <v>4981</v>
      </c>
      <c r="DD76" s="141">
        <f t="shared" si="27"/>
        <v>0</v>
      </c>
      <c r="DE76" s="141">
        <f t="shared" si="27"/>
        <v>3860</v>
      </c>
      <c r="DF76" s="141">
        <f t="shared" si="27"/>
        <v>4416</v>
      </c>
      <c r="DG76" s="141">
        <f t="shared" si="27"/>
        <v>5266</v>
      </c>
      <c r="DH76" s="141">
        <f t="shared" si="27"/>
        <v>1922</v>
      </c>
      <c r="DI76" s="141">
        <f t="shared" si="27"/>
        <v>6551</v>
      </c>
      <c r="DJ76" s="141">
        <f t="shared" si="27"/>
        <v>2491</v>
      </c>
      <c r="DK76" s="141">
        <f t="shared" si="27"/>
        <v>0</v>
      </c>
      <c r="DL76" s="141">
        <f t="shared" si="27"/>
        <v>1597</v>
      </c>
      <c r="DM76" s="141">
        <f t="shared" si="27"/>
        <v>0</v>
      </c>
      <c r="DN76" s="141">
        <f t="shared" si="27"/>
        <v>495</v>
      </c>
      <c r="DO76" s="141">
        <f t="shared" si="27"/>
        <v>0</v>
      </c>
      <c r="DP76" s="141">
        <f t="shared" si="27"/>
        <v>457</v>
      </c>
      <c r="DQ76" s="141">
        <f t="shared" si="27"/>
        <v>1007</v>
      </c>
      <c r="DR76" s="141">
        <f t="shared" si="27"/>
        <v>0</v>
      </c>
      <c r="DS76" s="141">
        <f t="shared" si="27"/>
        <v>5043</v>
      </c>
      <c r="DT76" s="141">
        <f t="shared" si="27"/>
        <v>3596</v>
      </c>
      <c r="DU76" s="141">
        <f t="shared" si="27"/>
        <v>462</v>
      </c>
      <c r="DV76" s="141">
        <f t="shared" si="27"/>
        <v>0</v>
      </c>
      <c r="DW76" s="141">
        <f t="shared" si="27"/>
        <v>3744</v>
      </c>
      <c r="DX76" s="141">
        <f t="shared" si="27"/>
        <v>1479</v>
      </c>
      <c r="DY76" s="141">
        <f t="shared" si="27"/>
        <v>0</v>
      </c>
      <c r="DZ76" s="141">
        <f t="shared" si="27"/>
        <v>0</v>
      </c>
      <c r="EA76" s="141">
        <f t="shared" si="27"/>
        <v>0</v>
      </c>
      <c r="EB76" s="141">
        <f t="shared" si="27"/>
        <v>0</v>
      </c>
      <c r="EC76" s="141">
        <f t="shared" si="27"/>
        <v>0</v>
      </c>
      <c r="ED76" s="141">
        <f t="shared" si="27"/>
        <v>0</v>
      </c>
      <c r="EE76" s="141">
        <f t="shared" si="27"/>
        <v>0</v>
      </c>
      <c r="EF76" s="141">
        <f t="shared" si="27"/>
        <v>0</v>
      </c>
    </row>
    <row r="77" spans="1:136" ht="17.25" customHeight="1">
      <c r="A77" s="140" t="s">
        <v>2</v>
      </c>
      <c r="B77" s="141" t="e">
        <f>B76-B78</f>
        <v>#REF!</v>
      </c>
      <c r="C77" s="141" t="e">
        <f t="shared" ref="C77:N77" si="28">C76-C78</f>
        <v>#REF!</v>
      </c>
      <c r="D77" s="141" t="e">
        <f t="shared" si="28"/>
        <v>#REF!</v>
      </c>
      <c r="E77" s="141" t="e">
        <f t="shared" si="28"/>
        <v>#REF!</v>
      </c>
      <c r="F77" s="141" t="e">
        <f t="shared" si="28"/>
        <v>#REF!</v>
      </c>
      <c r="G77" s="141" t="e">
        <f t="shared" si="28"/>
        <v>#REF!</v>
      </c>
      <c r="H77" s="141" t="e">
        <f t="shared" si="28"/>
        <v>#REF!</v>
      </c>
      <c r="I77" s="141" t="e">
        <f t="shared" si="28"/>
        <v>#REF!</v>
      </c>
      <c r="J77" s="141" t="e">
        <f t="shared" si="28"/>
        <v>#REF!</v>
      </c>
      <c r="K77" s="141" t="e">
        <f t="shared" si="28"/>
        <v>#REF!</v>
      </c>
      <c r="L77" s="141" t="e">
        <f t="shared" si="28"/>
        <v>#REF!</v>
      </c>
      <c r="M77" s="141" t="e">
        <f t="shared" si="28"/>
        <v>#REF!</v>
      </c>
      <c r="N77" s="141" t="e">
        <f t="shared" si="28"/>
        <v>#REF!</v>
      </c>
      <c r="O77" s="141" t="e">
        <f t="shared" ref="O77:Y77" si="29">O76-O78</f>
        <v>#REF!</v>
      </c>
      <c r="P77" s="141" t="e">
        <f t="shared" si="29"/>
        <v>#REF!</v>
      </c>
      <c r="Q77" s="141" t="e">
        <f t="shared" si="29"/>
        <v>#REF!</v>
      </c>
      <c r="R77" s="141" t="e">
        <f t="shared" si="29"/>
        <v>#REF!</v>
      </c>
      <c r="S77" s="141" t="e">
        <f t="shared" si="29"/>
        <v>#REF!</v>
      </c>
      <c r="T77" s="141" t="e">
        <f t="shared" si="29"/>
        <v>#REF!</v>
      </c>
      <c r="U77" s="141" t="e">
        <f t="shared" si="29"/>
        <v>#REF!</v>
      </c>
      <c r="V77" s="141" t="e">
        <f t="shared" si="29"/>
        <v>#REF!</v>
      </c>
      <c r="W77" s="141" t="e">
        <f t="shared" si="29"/>
        <v>#REF!</v>
      </c>
      <c r="X77" s="141" t="e">
        <f t="shared" si="29"/>
        <v>#REF!</v>
      </c>
      <c r="Y77" s="141" t="e">
        <f t="shared" si="29"/>
        <v>#REF!</v>
      </c>
      <c r="Z77" s="141" t="e">
        <f>SUM(#REF!+#REF!+Z21+#REF!+#REF!)</f>
        <v>#REF!</v>
      </c>
      <c r="AA77" s="141" t="e">
        <f>SUM(#REF!+#REF!+AA21+#REF!+#REF!)</f>
        <v>#REF!</v>
      </c>
      <c r="AB77" s="141" t="e">
        <f>SUM(#REF!+#REF!+AB21+#REF!+#REF!)</f>
        <v>#REF!</v>
      </c>
      <c r="AC77" s="141" t="e">
        <f>SUM(#REF!+#REF!+AC21+#REF!+#REF!)</f>
        <v>#REF!</v>
      </c>
      <c r="AD77" s="141" t="e">
        <f>SUM(#REF!+#REF!+AD21+#REF!+#REF!)</f>
        <v>#REF!</v>
      </c>
      <c r="AE77" s="141" t="e">
        <f>SUM(#REF!+#REF!+AE21+#REF!+#REF!)</f>
        <v>#REF!</v>
      </c>
      <c r="AF77" s="141" t="e">
        <f>SUM(#REF!+#REF!+AF21+#REF!+#REF!)</f>
        <v>#REF!</v>
      </c>
      <c r="AG77" s="141" t="e">
        <f>SUM(#REF!+#REF!+AG21+#REF!+#REF!)</f>
        <v>#REF!</v>
      </c>
      <c r="AH77" s="141" t="e">
        <f>SUM(#REF!+#REF!+AH21+#REF!+#REF!)</f>
        <v>#REF!</v>
      </c>
      <c r="AI77" s="141" t="e">
        <f>SUM(#REF!+#REF!+AI21+#REF!+#REF!)</f>
        <v>#REF!</v>
      </c>
      <c r="AJ77" s="141" t="e">
        <f>SUM(#REF!+#REF!+AJ21+#REF!+#REF!)</f>
        <v>#REF!</v>
      </c>
      <c r="AK77" s="141" t="e">
        <f>SUM(#REF!+#REF!+AK21+#REF!+#REF!)</f>
        <v>#REF!</v>
      </c>
      <c r="AL77" s="141" t="e">
        <f>SUM(#REF!+#REF!+AL21+#REF!+#REF!)</f>
        <v>#REF!</v>
      </c>
      <c r="AM77" s="141" t="e">
        <f>SUM(#REF!+#REF!+AM21+#REF!+#REF!)</f>
        <v>#REF!</v>
      </c>
      <c r="AN77" s="141" t="e">
        <f>SUM(#REF!+#REF!+AN21+#REF!+#REF!)</f>
        <v>#REF!</v>
      </c>
      <c r="AO77" s="141" t="e">
        <f>SUM(#REF!+#REF!+AO21+#REF!+#REF!)</f>
        <v>#REF!</v>
      </c>
      <c r="AP77" s="141" t="e">
        <f>SUM(#REF!+#REF!+AP21+#REF!+#REF!)</f>
        <v>#REF!</v>
      </c>
      <c r="AQ77" s="141" t="e">
        <f>SUM(#REF!+#REF!+AQ21+#REF!+#REF!)</f>
        <v>#REF!</v>
      </c>
      <c r="AR77" s="141" t="e">
        <f>SUM(#REF!+#REF!+AR21+#REF!+#REF!)</f>
        <v>#REF!</v>
      </c>
      <c r="AS77" s="141" t="e">
        <f>SUM(#REF!+#REF!+AS21+#REF!+#REF!)</f>
        <v>#REF!</v>
      </c>
      <c r="AT77" s="141" t="e">
        <f>SUM(#REF!+#REF!+AT21+#REF!+#REF!)</f>
        <v>#REF!</v>
      </c>
      <c r="AU77" s="141" t="e">
        <f>SUM(#REF!+#REF!+AU21+#REF!+#REF!)</f>
        <v>#REF!</v>
      </c>
      <c r="AV77" s="141" t="e">
        <f>SUM(#REF!+#REF!+AV21+#REF!+#REF!)</f>
        <v>#REF!</v>
      </c>
      <c r="AW77" s="141" t="e">
        <f>SUM(#REF!+#REF!+AW21+#REF!+#REF!)</f>
        <v>#REF!</v>
      </c>
      <c r="AX77" s="141" t="e">
        <f>SUM(#REF!+#REF!+AX21+#REF!+#REF!)</f>
        <v>#REF!</v>
      </c>
      <c r="AY77" s="185" t="e">
        <f>SUM(#REF!+#REF!+AY21+#REF!+#REF!)</f>
        <v>#REF!</v>
      </c>
      <c r="AZ77" s="185" t="e">
        <f>SUM(#REF!+#REF!+AZ21+#REF!+#REF!)</f>
        <v>#REF!</v>
      </c>
      <c r="BA77" s="185" t="e">
        <f>SUM(#REF!+#REF!+BA21+#REF!+#REF!)</f>
        <v>#REF!</v>
      </c>
      <c r="BB77" s="185" t="e">
        <f>SUM(#REF!+#REF!+BB21+#REF!+#REF!)</f>
        <v>#REF!</v>
      </c>
      <c r="BC77" s="185" t="e">
        <f>SUM(#REF!+#REF!+BC21+#REF!+#REF!)</f>
        <v>#REF!</v>
      </c>
      <c r="BD77" s="185" t="e">
        <f>SUM(#REF!+#REF!+BD21+#REF!+#REF!)</f>
        <v>#REF!</v>
      </c>
      <c r="BE77" s="185" t="e">
        <f>SUM(#REF!+#REF!+BE21+#REF!+#REF!)</f>
        <v>#REF!</v>
      </c>
      <c r="BF77" s="185" t="e">
        <f>SUM(#REF!+#REF!+BF21+#REF!+#REF!)</f>
        <v>#REF!</v>
      </c>
      <c r="BG77" s="185" t="e">
        <f>SUM(#REF!+#REF!+BG21+#REF!+#REF!)</f>
        <v>#REF!</v>
      </c>
      <c r="BH77" s="185" t="e">
        <f>SUM(#REF!+#REF!+BH21+#REF!+#REF!)</f>
        <v>#REF!</v>
      </c>
      <c r="BI77" s="185" t="e">
        <f>SUM(#REF!+#REF!+BI21+#REF!+#REF!)</f>
        <v>#REF!</v>
      </c>
      <c r="BJ77" s="185" t="e">
        <f>SUM(#REF!+#REF!+BJ21+#REF!+#REF!)</f>
        <v>#REF!</v>
      </c>
      <c r="BK77" s="185" t="e">
        <f>SUM(#REF!+#REF!+BK21+#REF!+#REF!)</f>
        <v>#REF!</v>
      </c>
      <c r="BL77" s="185" t="e">
        <f>SUM(#REF!+#REF!+BL21+#REF!+#REF!)</f>
        <v>#REF!</v>
      </c>
      <c r="BM77" s="185" t="e">
        <f>SUM(#REF!+#REF!+BM21+#REF!+#REF!)</f>
        <v>#REF!</v>
      </c>
      <c r="BN77" s="185" t="e">
        <f>SUM(#REF!+#REF!+BN21+#REF!+#REF!)</f>
        <v>#REF!</v>
      </c>
      <c r="BO77" s="185" t="e">
        <f>SUM(#REF!+#REF!+BO21+#REF!+#REF!)</f>
        <v>#REF!</v>
      </c>
      <c r="BP77" s="185" t="e">
        <f>SUM(#REF!+#REF!+BP21+#REF!+#REF!)</f>
        <v>#REF!</v>
      </c>
      <c r="BQ77" s="185" t="e">
        <f>SUM(#REF!+#REF!+BQ21+#REF!+#REF!)</f>
        <v>#REF!</v>
      </c>
      <c r="BR77" s="185" t="e">
        <f>SUM(#REF!+#REF!+BR21+#REF!+#REF!)</f>
        <v>#REF!</v>
      </c>
      <c r="BS77" s="185" t="e">
        <f>SUM(#REF!+#REF!+BS21+#REF!+#REF!)</f>
        <v>#REF!</v>
      </c>
      <c r="BT77" s="185" t="e">
        <f>SUM(#REF!+#REF!+BT21+#REF!+#REF!)</f>
        <v>#REF!</v>
      </c>
      <c r="BU77" s="185" t="e">
        <f>SUM(#REF!+#REF!+BU21+#REF!+#REF!)</f>
        <v>#REF!</v>
      </c>
      <c r="BV77" s="185">
        <v>-126</v>
      </c>
      <c r="BW77" s="185">
        <v>29637</v>
      </c>
      <c r="BX77" s="185">
        <v>10945</v>
      </c>
      <c r="BY77" s="185">
        <v>4952</v>
      </c>
      <c r="BZ77" s="185">
        <v>44882</v>
      </c>
      <c r="CA77" s="185">
        <v>36948</v>
      </c>
      <c r="CB77" s="185">
        <v>0</v>
      </c>
      <c r="CC77" s="185">
        <v>10467</v>
      </c>
      <c r="CD77" s="185">
        <v>3535</v>
      </c>
      <c r="CE77" s="185">
        <v>36796</v>
      </c>
      <c r="CF77" s="185">
        <v>48017</v>
      </c>
      <c r="CG77" s="185">
        <v>56234</v>
      </c>
      <c r="CH77" s="185">
        <v>20920</v>
      </c>
      <c r="CI77" s="185">
        <v>43901</v>
      </c>
      <c r="CJ77" s="185">
        <v>55390</v>
      </c>
      <c r="CK77" s="185">
        <v>28392</v>
      </c>
      <c r="CL77" s="185">
        <v>36974</v>
      </c>
      <c r="CM77" s="185">
        <v>54101</v>
      </c>
      <c r="CN77" s="185">
        <v>7149</v>
      </c>
      <c r="CO77" s="185">
        <v>26761</v>
      </c>
      <c r="CP77" s="185">
        <v>3840</v>
      </c>
      <c r="CQ77" s="185">
        <v>8068</v>
      </c>
      <c r="CR77" s="185">
        <v>512</v>
      </c>
      <c r="CS77" s="185">
        <v>10038</v>
      </c>
      <c r="CT77" s="185">
        <v>64133</v>
      </c>
      <c r="CU77" s="185">
        <v>25868</v>
      </c>
      <c r="CV77" s="185">
        <v>14741</v>
      </c>
      <c r="CW77" s="185">
        <v>2869</v>
      </c>
      <c r="CX77" s="185">
        <v>25494</v>
      </c>
      <c r="CY77" s="185">
        <v>41677</v>
      </c>
      <c r="CZ77" s="185">
        <v>83015</v>
      </c>
      <c r="DA77" s="141">
        <f>DA76-DA78</f>
        <v>53430</v>
      </c>
      <c r="DB77" s="141">
        <f>DB76-DB78</f>
        <v>6079</v>
      </c>
      <c r="DC77" s="141">
        <f t="shared" ref="DC77:EF77" si="30">DC76-DC78</f>
        <v>4980</v>
      </c>
      <c r="DD77" s="141">
        <f t="shared" si="30"/>
        <v>0</v>
      </c>
      <c r="DE77" s="141">
        <f t="shared" si="30"/>
        <v>3859</v>
      </c>
      <c r="DF77" s="141">
        <f t="shared" si="30"/>
        <v>4416</v>
      </c>
      <c r="DG77" s="141">
        <f t="shared" si="30"/>
        <v>5264</v>
      </c>
      <c r="DH77" s="141">
        <f t="shared" si="30"/>
        <v>1918</v>
      </c>
      <c r="DI77" s="141">
        <f t="shared" si="30"/>
        <v>6551</v>
      </c>
      <c r="DJ77" s="141">
        <f t="shared" si="30"/>
        <v>2489</v>
      </c>
      <c r="DK77" s="141">
        <f t="shared" si="30"/>
        <v>0</v>
      </c>
      <c r="DL77" s="141">
        <f t="shared" si="30"/>
        <v>1597</v>
      </c>
      <c r="DM77" s="141">
        <f t="shared" si="30"/>
        <v>0</v>
      </c>
      <c r="DN77" s="141">
        <f t="shared" si="30"/>
        <v>492</v>
      </c>
      <c r="DO77" s="141">
        <f t="shared" si="30"/>
        <v>0</v>
      </c>
      <c r="DP77" s="141">
        <f t="shared" si="30"/>
        <v>456</v>
      </c>
      <c r="DQ77" s="141">
        <f t="shared" si="30"/>
        <v>1007</v>
      </c>
      <c r="DR77" s="141">
        <f t="shared" si="30"/>
        <v>0</v>
      </c>
      <c r="DS77" s="141">
        <f t="shared" si="30"/>
        <v>5043</v>
      </c>
      <c r="DT77" s="141">
        <f t="shared" si="30"/>
        <v>3596</v>
      </c>
      <c r="DU77" s="141">
        <f t="shared" si="30"/>
        <v>462</v>
      </c>
      <c r="DV77" s="141">
        <f t="shared" si="30"/>
        <v>0</v>
      </c>
      <c r="DW77" s="141">
        <f t="shared" si="30"/>
        <v>3742</v>
      </c>
      <c r="DX77" s="141">
        <f t="shared" si="30"/>
        <v>1479</v>
      </c>
      <c r="DY77" s="141">
        <f t="shared" si="30"/>
        <v>0</v>
      </c>
      <c r="DZ77" s="141">
        <f t="shared" si="30"/>
        <v>0</v>
      </c>
      <c r="EA77" s="141">
        <f t="shared" si="30"/>
        <v>0</v>
      </c>
      <c r="EB77" s="141">
        <f t="shared" si="30"/>
        <v>0</v>
      </c>
      <c r="EC77" s="141">
        <f t="shared" si="30"/>
        <v>0</v>
      </c>
      <c r="ED77" s="141">
        <f t="shared" si="30"/>
        <v>0</v>
      </c>
      <c r="EE77" s="141">
        <f t="shared" si="30"/>
        <v>0</v>
      </c>
      <c r="EF77" s="141">
        <f t="shared" si="30"/>
        <v>0</v>
      </c>
    </row>
    <row r="78" spans="1:136" ht="17.25" customHeight="1">
      <c r="A78" s="140" t="s">
        <v>3</v>
      </c>
      <c r="B78" s="141" t="e">
        <f t="shared" ref="B78:H78" si="31">SUM(B81:B84)</f>
        <v>#REF!</v>
      </c>
      <c r="C78" s="141" t="e">
        <f t="shared" si="31"/>
        <v>#REF!</v>
      </c>
      <c r="D78" s="141" t="e">
        <f t="shared" si="31"/>
        <v>#REF!</v>
      </c>
      <c r="E78" s="141" t="e">
        <f t="shared" si="31"/>
        <v>#REF!</v>
      </c>
      <c r="F78" s="141" t="e">
        <f t="shared" si="31"/>
        <v>#REF!</v>
      </c>
      <c r="G78" s="141" t="e">
        <f t="shared" si="31"/>
        <v>#REF!</v>
      </c>
      <c r="H78" s="141" t="e">
        <f t="shared" si="31"/>
        <v>#REF!</v>
      </c>
      <c r="I78" s="141" t="e">
        <f t="shared" ref="I78:N78" si="32">SUM(I81:I84)</f>
        <v>#REF!</v>
      </c>
      <c r="J78" s="141" t="e">
        <f t="shared" si="32"/>
        <v>#REF!</v>
      </c>
      <c r="K78" s="141" t="e">
        <f t="shared" si="32"/>
        <v>#REF!</v>
      </c>
      <c r="L78" s="141" t="e">
        <f t="shared" si="32"/>
        <v>#REF!</v>
      </c>
      <c r="M78" s="141" t="e">
        <f t="shared" si="32"/>
        <v>#REF!</v>
      </c>
      <c r="N78" s="141" t="e">
        <f t="shared" si="32"/>
        <v>#REF!</v>
      </c>
      <c r="O78" s="141" t="e">
        <f t="shared" ref="O78:Y78" si="33">SUM(O81:O84)</f>
        <v>#REF!</v>
      </c>
      <c r="P78" s="141" t="e">
        <f t="shared" si="33"/>
        <v>#REF!</v>
      </c>
      <c r="Q78" s="141" t="e">
        <f t="shared" si="33"/>
        <v>#REF!</v>
      </c>
      <c r="R78" s="141" t="e">
        <f t="shared" si="33"/>
        <v>#REF!</v>
      </c>
      <c r="S78" s="141" t="e">
        <f t="shared" si="33"/>
        <v>#REF!</v>
      </c>
      <c r="T78" s="141" t="e">
        <f t="shared" si="33"/>
        <v>#REF!</v>
      </c>
      <c r="U78" s="141" t="e">
        <f t="shared" si="33"/>
        <v>#REF!</v>
      </c>
      <c r="V78" s="141" t="e">
        <f t="shared" si="33"/>
        <v>#REF!</v>
      </c>
      <c r="W78" s="141" t="e">
        <f t="shared" si="33"/>
        <v>#REF!</v>
      </c>
      <c r="X78" s="141" t="e">
        <f t="shared" si="33"/>
        <v>#REF!</v>
      </c>
      <c r="Y78" s="141" t="e">
        <f t="shared" si="33"/>
        <v>#REF!</v>
      </c>
      <c r="Z78" s="141" t="e">
        <f>SUM(#REF!+#REF!+Z22+#REF!+#REF!)</f>
        <v>#REF!</v>
      </c>
      <c r="AA78" s="141" t="e">
        <f>SUM(#REF!+#REF!+AA22+#REF!+#REF!)</f>
        <v>#REF!</v>
      </c>
      <c r="AB78" s="141" t="e">
        <f>SUM(#REF!+#REF!+AB22+#REF!+#REF!)</f>
        <v>#REF!</v>
      </c>
      <c r="AC78" s="141" t="e">
        <f>SUM(#REF!+#REF!+AC22+#REF!+#REF!)</f>
        <v>#REF!</v>
      </c>
      <c r="AD78" s="141" t="e">
        <f>SUM(#REF!+#REF!+AD22+#REF!+#REF!)</f>
        <v>#REF!</v>
      </c>
      <c r="AE78" s="141" t="e">
        <f>SUM(#REF!+#REF!+AE22+#REF!+#REF!)</f>
        <v>#REF!</v>
      </c>
      <c r="AF78" s="141" t="e">
        <f>SUM(#REF!+#REF!+AF22+#REF!+#REF!)</f>
        <v>#REF!</v>
      </c>
      <c r="AG78" s="141" t="e">
        <f>SUM(#REF!+#REF!+AG22+#REF!+#REF!)</f>
        <v>#REF!</v>
      </c>
      <c r="AH78" s="141" t="e">
        <f>SUM(#REF!+#REF!+AH22+#REF!+#REF!)</f>
        <v>#REF!</v>
      </c>
      <c r="AI78" s="141" t="e">
        <f>SUM(#REF!+#REF!+AI22+#REF!+#REF!)</f>
        <v>#REF!</v>
      </c>
      <c r="AJ78" s="141" t="e">
        <f>SUM(#REF!+#REF!+AJ22+#REF!+#REF!)</f>
        <v>#REF!</v>
      </c>
      <c r="AK78" s="141" t="e">
        <f>SUM(#REF!+#REF!+AK22+#REF!+#REF!)</f>
        <v>#REF!</v>
      </c>
      <c r="AL78" s="141" t="e">
        <f>SUM(#REF!+#REF!+AL22+#REF!+#REF!)</f>
        <v>#REF!</v>
      </c>
      <c r="AM78" s="141" t="e">
        <f>SUM(#REF!+#REF!+AM22+#REF!+#REF!)</f>
        <v>#REF!</v>
      </c>
      <c r="AN78" s="141" t="e">
        <f>SUM(#REF!+#REF!+AN22+#REF!+#REF!)</f>
        <v>#REF!</v>
      </c>
      <c r="AO78" s="141" t="e">
        <f>SUM(#REF!+#REF!+AO22+#REF!+#REF!)</f>
        <v>#REF!</v>
      </c>
      <c r="AP78" s="141" t="e">
        <f>SUM(#REF!+#REF!+AP22+#REF!+#REF!)</f>
        <v>#REF!</v>
      </c>
      <c r="AQ78" s="141" t="e">
        <f>SUM(#REF!+#REF!+AQ22+#REF!+#REF!)</f>
        <v>#REF!</v>
      </c>
      <c r="AR78" s="141" t="e">
        <f>SUM(#REF!+#REF!+AR22+#REF!+#REF!)</f>
        <v>#REF!</v>
      </c>
      <c r="AS78" s="141" t="e">
        <f>SUM(#REF!+#REF!+AS22+#REF!+#REF!)</f>
        <v>#REF!</v>
      </c>
      <c r="AT78" s="141" t="e">
        <f>SUM(#REF!+#REF!+AT22+#REF!+#REF!)</f>
        <v>#REF!</v>
      </c>
      <c r="AU78" s="141" t="e">
        <f>SUM(#REF!+#REF!+AU22+#REF!+#REF!)</f>
        <v>#REF!</v>
      </c>
      <c r="AV78" s="141" t="e">
        <f>SUM(#REF!+#REF!+AV22+#REF!+#REF!)</f>
        <v>#REF!</v>
      </c>
      <c r="AW78" s="141" t="e">
        <f>SUM(#REF!+#REF!+AW22+#REF!+#REF!)</f>
        <v>#REF!</v>
      </c>
      <c r="AX78" s="141" t="e">
        <f>SUM(#REF!+#REF!+AX22+#REF!+#REF!)</f>
        <v>#REF!</v>
      </c>
      <c r="AY78" s="185" t="e">
        <f>SUM(#REF!+#REF!+AY22+#REF!+#REF!)</f>
        <v>#REF!</v>
      </c>
      <c r="AZ78" s="185" t="e">
        <f>SUM(#REF!+#REF!+AZ22+#REF!+#REF!)</f>
        <v>#REF!</v>
      </c>
      <c r="BA78" s="185" t="e">
        <f>SUM(#REF!+#REF!+BA22+#REF!+#REF!)</f>
        <v>#REF!</v>
      </c>
      <c r="BB78" s="185" t="e">
        <f>SUM(#REF!+#REF!+BB22+#REF!+#REF!)</f>
        <v>#REF!</v>
      </c>
      <c r="BC78" s="185" t="e">
        <f>SUM(#REF!+#REF!+BC22+#REF!+#REF!)</f>
        <v>#REF!</v>
      </c>
      <c r="BD78" s="185" t="e">
        <f>SUM(#REF!+#REF!+BD22+#REF!+#REF!)</f>
        <v>#REF!</v>
      </c>
      <c r="BE78" s="185" t="e">
        <f>SUM(#REF!+#REF!+BE22+#REF!+#REF!)</f>
        <v>#REF!</v>
      </c>
      <c r="BF78" s="185" t="e">
        <f>SUM(#REF!+#REF!+BF22+#REF!+#REF!)</f>
        <v>#REF!</v>
      </c>
      <c r="BG78" s="185" t="e">
        <f>SUM(#REF!+#REF!+BG22+#REF!+#REF!)</f>
        <v>#REF!</v>
      </c>
      <c r="BH78" s="185" t="e">
        <f>SUM(#REF!+#REF!+BH22+#REF!+#REF!)</f>
        <v>#REF!</v>
      </c>
      <c r="BI78" s="185" t="e">
        <f>SUM(#REF!+#REF!+BI22+#REF!+#REF!)</f>
        <v>#REF!</v>
      </c>
      <c r="BJ78" s="185" t="e">
        <f>SUM(#REF!+#REF!+BJ22+#REF!+#REF!)</f>
        <v>#REF!</v>
      </c>
      <c r="BK78" s="185" t="e">
        <f>SUM(#REF!+#REF!+BK22+#REF!+#REF!)</f>
        <v>#REF!</v>
      </c>
      <c r="BL78" s="185" t="e">
        <f>SUM(#REF!+#REF!+BL22+#REF!+#REF!)</f>
        <v>#REF!</v>
      </c>
      <c r="BM78" s="185" t="e">
        <f>SUM(#REF!+#REF!+BM22+#REF!+#REF!)</f>
        <v>#REF!</v>
      </c>
      <c r="BN78" s="185" t="e">
        <f>SUM(#REF!+#REF!+BN22+#REF!+#REF!)</f>
        <v>#REF!</v>
      </c>
      <c r="BO78" s="185" t="e">
        <f>SUM(#REF!+#REF!+BO22+#REF!+#REF!)</f>
        <v>#REF!</v>
      </c>
      <c r="BP78" s="185" t="e">
        <f>SUM(#REF!+#REF!+BP22+#REF!+#REF!)</f>
        <v>#REF!</v>
      </c>
      <c r="BQ78" s="185" t="e">
        <f>SUM(#REF!+#REF!+BQ22+#REF!+#REF!)</f>
        <v>#REF!</v>
      </c>
      <c r="BR78" s="185" t="e">
        <f>SUM(#REF!+#REF!+BR22+#REF!+#REF!)</f>
        <v>#REF!</v>
      </c>
      <c r="BS78" s="185" t="e">
        <f>SUM(#REF!+#REF!+BS22+#REF!+#REF!)</f>
        <v>#REF!</v>
      </c>
      <c r="BT78" s="185" t="e">
        <f>SUM(#REF!+#REF!+BT22+#REF!+#REF!)</f>
        <v>#REF!</v>
      </c>
      <c r="BU78" s="185" t="e">
        <f>SUM(#REF!+#REF!+BU22+#REF!+#REF!)</f>
        <v>#REF!</v>
      </c>
      <c r="BV78" s="185">
        <v>0</v>
      </c>
      <c r="BW78" s="185">
        <v>10</v>
      </c>
      <c r="BX78" s="185">
        <v>18</v>
      </c>
      <c r="BY78" s="185">
        <v>3</v>
      </c>
      <c r="BZ78" s="185">
        <v>16</v>
      </c>
      <c r="CA78" s="185">
        <v>5</v>
      </c>
      <c r="CB78" s="185">
        <v>0</v>
      </c>
      <c r="CC78" s="185">
        <v>6</v>
      </c>
      <c r="CD78" s="185">
        <v>0</v>
      </c>
      <c r="CE78" s="185">
        <v>21</v>
      </c>
      <c r="CF78" s="185">
        <v>8</v>
      </c>
      <c r="CG78" s="185">
        <v>44</v>
      </c>
      <c r="CH78" s="185">
        <v>1</v>
      </c>
      <c r="CI78" s="185">
        <v>2</v>
      </c>
      <c r="CJ78" s="185">
        <v>2</v>
      </c>
      <c r="CK78" s="185">
        <v>0</v>
      </c>
      <c r="CL78" s="185">
        <v>8</v>
      </c>
      <c r="CM78" s="185">
        <v>2</v>
      </c>
      <c r="CN78" s="185">
        <v>0</v>
      </c>
      <c r="CO78" s="185">
        <v>3</v>
      </c>
      <c r="CP78" s="185">
        <v>0</v>
      </c>
      <c r="CQ78" s="185">
        <v>1</v>
      </c>
      <c r="CR78" s="185">
        <v>0</v>
      </c>
      <c r="CS78" s="185">
        <v>14</v>
      </c>
      <c r="CT78" s="185">
        <v>3</v>
      </c>
      <c r="CU78" s="185">
        <v>9</v>
      </c>
      <c r="CV78" s="185">
        <v>1</v>
      </c>
      <c r="CW78" s="185">
        <v>0</v>
      </c>
      <c r="CX78" s="185">
        <v>31</v>
      </c>
      <c r="CY78" s="185">
        <v>26</v>
      </c>
      <c r="CZ78" s="185">
        <v>80</v>
      </c>
      <c r="DA78" s="141">
        <f>SUM(DA81:DA84)</f>
        <v>18</v>
      </c>
      <c r="DB78" s="141">
        <f t="shared" ref="DB78:EF78" si="34">SUM(DB81:DB84)</f>
        <v>2</v>
      </c>
      <c r="DC78" s="141">
        <f t="shared" si="34"/>
        <v>1</v>
      </c>
      <c r="DD78" s="141">
        <f t="shared" si="34"/>
        <v>0</v>
      </c>
      <c r="DE78" s="141">
        <f t="shared" si="34"/>
        <v>1</v>
      </c>
      <c r="DF78" s="141">
        <f t="shared" si="34"/>
        <v>0</v>
      </c>
      <c r="DG78" s="141">
        <f>SUM(DG81:DG84)</f>
        <v>2</v>
      </c>
      <c r="DH78" s="141">
        <f t="shared" si="34"/>
        <v>4</v>
      </c>
      <c r="DI78" s="141">
        <f t="shared" si="34"/>
        <v>0</v>
      </c>
      <c r="DJ78" s="141">
        <f t="shared" si="34"/>
        <v>2</v>
      </c>
      <c r="DK78" s="141">
        <f t="shared" si="34"/>
        <v>0</v>
      </c>
      <c r="DL78" s="141">
        <f t="shared" si="34"/>
        <v>0</v>
      </c>
      <c r="DM78" s="141">
        <f t="shared" si="34"/>
        <v>0</v>
      </c>
      <c r="DN78" s="141">
        <f t="shared" si="34"/>
        <v>3</v>
      </c>
      <c r="DO78" s="141">
        <f t="shared" si="34"/>
        <v>0</v>
      </c>
      <c r="DP78" s="141">
        <f t="shared" si="34"/>
        <v>1</v>
      </c>
      <c r="DQ78" s="141">
        <f t="shared" si="34"/>
        <v>0</v>
      </c>
      <c r="DR78" s="141">
        <f t="shared" si="34"/>
        <v>0</v>
      </c>
      <c r="DS78" s="141">
        <f t="shared" si="34"/>
        <v>0</v>
      </c>
      <c r="DT78" s="141">
        <f t="shared" si="34"/>
        <v>0</v>
      </c>
      <c r="DU78" s="141">
        <f t="shared" si="34"/>
        <v>0</v>
      </c>
      <c r="DV78" s="141">
        <f t="shared" si="34"/>
        <v>0</v>
      </c>
      <c r="DW78" s="141">
        <f t="shared" si="34"/>
        <v>2</v>
      </c>
      <c r="DX78" s="141">
        <f t="shared" si="34"/>
        <v>0</v>
      </c>
      <c r="DY78" s="141">
        <f t="shared" si="34"/>
        <v>0</v>
      </c>
      <c r="DZ78" s="141">
        <f t="shared" si="34"/>
        <v>0</v>
      </c>
      <c r="EA78" s="141">
        <f t="shared" si="34"/>
        <v>0</v>
      </c>
      <c r="EB78" s="141">
        <f t="shared" si="34"/>
        <v>0</v>
      </c>
      <c r="EC78" s="141">
        <f t="shared" si="34"/>
        <v>0</v>
      </c>
      <c r="ED78" s="141">
        <f t="shared" si="34"/>
        <v>0</v>
      </c>
      <c r="EE78" s="141">
        <f t="shared" si="34"/>
        <v>0</v>
      </c>
      <c r="EF78" s="141">
        <f t="shared" si="34"/>
        <v>0</v>
      </c>
    </row>
    <row r="79" spans="1:136" ht="17.25" customHeight="1">
      <c r="A79" s="140" t="s">
        <v>10</v>
      </c>
      <c r="B79" s="143" t="e">
        <f t="shared" ref="B79:H79" si="35">B78/B76</f>
        <v>#REF!</v>
      </c>
      <c r="C79" s="143" t="e">
        <f t="shared" si="35"/>
        <v>#REF!</v>
      </c>
      <c r="D79" s="143" t="e">
        <f t="shared" si="35"/>
        <v>#REF!</v>
      </c>
      <c r="E79" s="143" t="e">
        <f t="shared" si="35"/>
        <v>#REF!</v>
      </c>
      <c r="F79" s="143" t="e">
        <f t="shared" si="35"/>
        <v>#REF!</v>
      </c>
      <c r="G79" s="143" t="e">
        <f t="shared" si="35"/>
        <v>#REF!</v>
      </c>
      <c r="H79" s="143" t="e">
        <f t="shared" si="35"/>
        <v>#REF!</v>
      </c>
      <c r="I79" s="143" t="e">
        <f t="shared" ref="I79:N79" si="36">I78/I76</f>
        <v>#REF!</v>
      </c>
      <c r="J79" s="143" t="e">
        <f t="shared" si="36"/>
        <v>#REF!</v>
      </c>
      <c r="K79" s="143" t="e">
        <f t="shared" si="36"/>
        <v>#REF!</v>
      </c>
      <c r="L79" s="143" t="e">
        <f t="shared" si="36"/>
        <v>#REF!</v>
      </c>
      <c r="M79" s="143" t="e">
        <f t="shared" si="36"/>
        <v>#REF!</v>
      </c>
      <c r="N79" s="143" t="e">
        <f t="shared" si="36"/>
        <v>#REF!</v>
      </c>
      <c r="O79" s="143" t="e">
        <f t="shared" ref="O79:EA79" si="37">O78/O76</f>
        <v>#REF!</v>
      </c>
      <c r="P79" s="143" t="e">
        <f t="shared" si="37"/>
        <v>#REF!</v>
      </c>
      <c r="Q79" s="143" t="e">
        <f t="shared" si="37"/>
        <v>#REF!</v>
      </c>
      <c r="R79" s="143" t="e">
        <f t="shared" si="37"/>
        <v>#REF!</v>
      </c>
      <c r="S79" s="143" t="e">
        <f t="shared" si="37"/>
        <v>#REF!</v>
      </c>
      <c r="T79" s="143" t="e">
        <f t="shared" si="37"/>
        <v>#REF!</v>
      </c>
      <c r="U79" s="143" t="e">
        <f t="shared" si="37"/>
        <v>#REF!</v>
      </c>
      <c r="V79" s="143" t="e">
        <f t="shared" si="37"/>
        <v>#REF!</v>
      </c>
      <c r="W79" s="143" t="e">
        <f t="shared" si="37"/>
        <v>#REF!</v>
      </c>
      <c r="X79" s="143" t="e">
        <f t="shared" si="37"/>
        <v>#REF!</v>
      </c>
      <c r="Y79" s="143" t="e">
        <f t="shared" si="37"/>
        <v>#REF!</v>
      </c>
      <c r="Z79" s="143" t="e">
        <f t="shared" si="37"/>
        <v>#REF!</v>
      </c>
      <c r="AA79" s="143" t="e">
        <f t="shared" si="37"/>
        <v>#REF!</v>
      </c>
      <c r="AB79" s="143" t="e">
        <f t="shared" si="37"/>
        <v>#REF!</v>
      </c>
      <c r="AC79" s="143" t="e">
        <f t="shared" si="37"/>
        <v>#REF!</v>
      </c>
      <c r="AD79" s="143" t="e">
        <f t="shared" si="37"/>
        <v>#REF!</v>
      </c>
      <c r="AE79" s="143" t="e">
        <f t="shared" si="37"/>
        <v>#REF!</v>
      </c>
      <c r="AF79" s="143" t="e">
        <f t="shared" si="37"/>
        <v>#REF!</v>
      </c>
      <c r="AG79" s="143" t="e">
        <f t="shared" si="37"/>
        <v>#REF!</v>
      </c>
      <c r="AH79" s="143" t="e">
        <f t="shared" si="37"/>
        <v>#REF!</v>
      </c>
      <c r="AI79" s="143" t="e">
        <f t="shared" si="37"/>
        <v>#REF!</v>
      </c>
      <c r="AJ79" s="143" t="e">
        <f t="shared" si="37"/>
        <v>#REF!</v>
      </c>
      <c r="AK79" s="143" t="e">
        <f t="shared" si="37"/>
        <v>#REF!</v>
      </c>
      <c r="AL79" s="143" t="e">
        <f t="shared" si="37"/>
        <v>#REF!</v>
      </c>
      <c r="AM79" s="143" t="e">
        <f t="shared" si="37"/>
        <v>#REF!</v>
      </c>
      <c r="AN79" s="143" t="e">
        <f t="shared" si="37"/>
        <v>#REF!</v>
      </c>
      <c r="AO79" s="143" t="e">
        <f t="shared" si="37"/>
        <v>#REF!</v>
      </c>
      <c r="AP79" s="143" t="e">
        <f t="shared" si="37"/>
        <v>#REF!</v>
      </c>
      <c r="AQ79" s="143" t="e">
        <f t="shared" si="37"/>
        <v>#REF!</v>
      </c>
      <c r="AR79" s="143" t="e">
        <f t="shared" si="37"/>
        <v>#REF!</v>
      </c>
      <c r="AS79" s="143" t="e">
        <f t="shared" si="37"/>
        <v>#REF!</v>
      </c>
      <c r="AT79" s="143" t="e">
        <f t="shared" si="37"/>
        <v>#REF!</v>
      </c>
      <c r="AU79" s="143" t="e">
        <f t="shared" si="37"/>
        <v>#REF!</v>
      </c>
      <c r="AV79" s="143" t="e">
        <f t="shared" si="37"/>
        <v>#REF!</v>
      </c>
      <c r="AW79" s="143" t="e">
        <f t="shared" si="37"/>
        <v>#REF!</v>
      </c>
      <c r="AX79" s="143" t="e">
        <f t="shared" si="37"/>
        <v>#REF!</v>
      </c>
      <c r="AY79" s="186" t="e">
        <f t="shared" si="37"/>
        <v>#REF!</v>
      </c>
      <c r="AZ79" s="186" t="e">
        <f t="shared" ref="AZ79:BK79" si="38">AZ78/AZ76</f>
        <v>#REF!</v>
      </c>
      <c r="BA79" s="186" t="e">
        <f t="shared" si="38"/>
        <v>#REF!</v>
      </c>
      <c r="BB79" s="143" t="e">
        <f t="shared" si="38"/>
        <v>#REF!</v>
      </c>
      <c r="BC79" s="143" t="e">
        <f t="shared" si="38"/>
        <v>#REF!</v>
      </c>
      <c r="BD79" s="186" t="e">
        <f t="shared" si="38"/>
        <v>#REF!</v>
      </c>
      <c r="BE79" s="143" t="e">
        <f t="shared" si="38"/>
        <v>#REF!</v>
      </c>
      <c r="BF79" s="143" t="e">
        <f t="shared" si="38"/>
        <v>#REF!</v>
      </c>
      <c r="BG79" s="143" t="e">
        <f t="shared" si="38"/>
        <v>#REF!</v>
      </c>
      <c r="BH79" s="143" t="e">
        <f t="shared" si="38"/>
        <v>#REF!</v>
      </c>
      <c r="BI79" s="143" t="e">
        <f t="shared" si="38"/>
        <v>#REF!</v>
      </c>
      <c r="BJ79" s="186" t="e">
        <f t="shared" si="38"/>
        <v>#REF!</v>
      </c>
      <c r="BK79" s="186" t="e">
        <f t="shared" si="38"/>
        <v>#REF!</v>
      </c>
      <c r="BL79" s="186" t="e">
        <f t="shared" ref="BL79:BN79" si="39">BL78/BL76</f>
        <v>#REF!</v>
      </c>
      <c r="BM79" s="186" t="e">
        <f t="shared" si="39"/>
        <v>#REF!</v>
      </c>
      <c r="BN79" s="186" t="e">
        <f t="shared" si="39"/>
        <v>#REF!</v>
      </c>
      <c r="BO79" s="186" t="e">
        <f t="shared" ref="BO79:BQ79" si="40">BO78/BO76</f>
        <v>#REF!</v>
      </c>
      <c r="BP79" s="186" t="e">
        <f t="shared" si="40"/>
        <v>#REF!</v>
      </c>
      <c r="BQ79" s="186" t="e">
        <f t="shared" si="40"/>
        <v>#REF!</v>
      </c>
      <c r="BR79" s="186" t="e">
        <f t="shared" ref="BR79:BS79" si="41">BR78/BR76</f>
        <v>#REF!</v>
      </c>
      <c r="BS79" s="186" t="e">
        <f t="shared" si="41"/>
        <v>#REF!</v>
      </c>
      <c r="BT79" s="186" t="e">
        <f t="shared" ref="BT79:BU79" si="42">BT78/BT76</f>
        <v>#REF!</v>
      </c>
      <c r="BU79" s="186" t="e">
        <f t="shared" si="42"/>
        <v>#REF!</v>
      </c>
      <c r="BV79" s="186">
        <v>0</v>
      </c>
      <c r="BW79" s="186">
        <v>3.3730225655209634E-4</v>
      </c>
      <c r="BX79" s="186">
        <v>1.6418863449785643E-3</v>
      </c>
      <c r="BY79" s="186">
        <v>6.0544904137235117E-4</v>
      </c>
      <c r="BZ79" s="186">
        <v>3.5636331239698871E-4</v>
      </c>
      <c r="CA79" s="186">
        <v>1.3530701160934159E-4</v>
      </c>
      <c r="CB79" s="186" t="e">
        <v>#DIV/0!</v>
      </c>
      <c r="CC79" s="186">
        <v>5.7290174735032942E-4</v>
      </c>
      <c r="CD79" s="186">
        <v>0</v>
      </c>
      <c r="CE79" s="186">
        <v>5.7038867914278727E-4</v>
      </c>
      <c r="CF79" s="186">
        <v>1.6657990629880269E-4</v>
      </c>
      <c r="CG79" s="186">
        <v>7.8183304310743093E-4</v>
      </c>
      <c r="CH79" s="186">
        <v>4.7798862387075188E-5</v>
      </c>
      <c r="CI79" s="186">
        <v>4.555497346422796E-5</v>
      </c>
      <c r="CJ79" s="186">
        <v>3.6106296938186018E-5</v>
      </c>
      <c r="CK79" s="186">
        <v>0</v>
      </c>
      <c r="CL79" s="186">
        <v>2.1632145368016874E-4</v>
      </c>
      <c r="CM79" s="186">
        <v>3.6966526809973572E-5</v>
      </c>
      <c r="CN79" s="186">
        <v>0</v>
      </c>
      <c r="CO79" s="186">
        <v>1.1209086833059333E-4</v>
      </c>
      <c r="CP79" s="186">
        <v>0</v>
      </c>
      <c r="CQ79" s="186">
        <v>1.2393109431156277E-4</v>
      </c>
      <c r="CR79" s="186">
        <v>0</v>
      </c>
      <c r="CS79" s="186">
        <v>1.3927576601671309E-3</v>
      </c>
      <c r="CT79" s="186">
        <v>4.6775601846077083E-5</v>
      </c>
      <c r="CU79" s="186">
        <v>3.4779920392626659E-4</v>
      </c>
      <c r="CV79" s="186">
        <v>6.7833401166734502E-5</v>
      </c>
      <c r="CW79" s="186">
        <v>0</v>
      </c>
      <c r="CX79" s="186">
        <v>1.2144955925563173E-3</v>
      </c>
      <c r="CY79" s="186">
        <v>6.2345634606623024E-4</v>
      </c>
      <c r="CZ79" s="186">
        <v>9.6275347493832359E-4</v>
      </c>
      <c r="DA79" s="143">
        <f t="shared" si="37"/>
        <v>3.3677593174674452E-4</v>
      </c>
      <c r="DB79" s="143">
        <f t="shared" si="37"/>
        <v>3.28893274132544E-4</v>
      </c>
      <c r="DC79" s="143">
        <f t="shared" si="37"/>
        <v>2.007628990162618E-4</v>
      </c>
      <c r="DD79" s="143" t="e">
        <f t="shared" si="37"/>
        <v>#DIV/0!</v>
      </c>
      <c r="DE79" s="143">
        <f t="shared" si="37"/>
        <v>2.5906735751295336E-4</v>
      </c>
      <c r="DF79" s="143">
        <f t="shared" si="37"/>
        <v>0</v>
      </c>
      <c r="DG79" s="143">
        <f t="shared" si="37"/>
        <v>3.7979491074819596E-4</v>
      </c>
      <c r="DH79" s="143">
        <f t="shared" si="37"/>
        <v>2.0811654526534861E-3</v>
      </c>
      <c r="DI79" s="143">
        <f t="shared" si="37"/>
        <v>0</v>
      </c>
      <c r="DJ79" s="143">
        <f t="shared" si="37"/>
        <v>8.0289040545965479E-4</v>
      </c>
      <c r="DK79" s="143" t="e">
        <f t="shared" si="37"/>
        <v>#DIV/0!</v>
      </c>
      <c r="DL79" s="143">
        <f t="shared" si="37"/>
        <v>0</v>
      </c>
      <c r="DM79" s="143" t="e">
        <f t="shared" si="37"/>
        <v>#DIV/0!</v>
      </c>
      <c r="DN79" s="143">
        <f t="shared" si="37"/>
        <v>6.0606060606060606E-3</v>
      </c>
      <c r="DO79" s="143" t="e">
        <f t="shared" si="37"/>
        <v>#DIV/0!</v>
      </c>
      <c r="DP79" s="143">
        <f t="shared" si="37"/>
        <v>2.1881838074398249E-3</v>
      </c>
      <c r="DQ79" s="143">
        <f t="shared" si="37"/>
        <v>0</v>
      </c>
      <c r="DR79" s="143" t="e">
        <f t="shared" si="37"/>
        <v>#DIV/0!</v>
      </c>
      <c r="DS79" s="143">
        <f t="shared" si="37"/>
        <v>0</v>
      </c>
      <c r="DT79" s="143">
        <f t="shared" si="37"/>
        <v>0</v>
      </c>
      <c r="DU79" s="143">
        <f t="shared" si="37"/>
        <v>0</v>
      </c>
      <c r="DV79" s="143" t="e">
        <f t="shared" si="37"/>
        <v>#DIV/0!</v>
      </c>
      <c r="DW79" s="143">
        <f t="shared" si="37"/>
        <v>5.3418803418803424E-4</v>
      </c>
      <c r="DX79" s="143">
        <f t="shared" si="37"/>
        <v>0</v>
      </c>
      <c r="DY79" s="143" t="e">
        <f t="shared" si="37"/>
        <v>#DIV/0!</v>
      </c>
      <c r="DZ79" s="143" t="e">
        <f t="shared" si="37"/>
        <v>#DIV/0!</v>
      </c>
      <c r="EA79" s="143" t="e">
        <f t="shared" si="37"/>
        <v>#DIV/0!</v>
      </c>
      <c r="EB79" s="143" t="e">
        <f>EB78/EB76</f>
        <v>#DIV/0!</v>
      </c>
      <c r="EC79" s="143" t="e">
        <f>EC78/EC76</f>
        <v>#DIV/0!</v>
      </c>
      <c r="ED79" s="143" t="e">
        <f>ED78/ED76</f>
        <v>#DIV/0!</v>
      </c>
      <c r="EE79" s="143" t="e">
        <f>EE78/EE76</f>
        <v>#DIV/0!</v>
      </c>
      <c r="EF79" s="143" t="e">
        <f>EF78/EF76</f>
        <v>#DIV/0!</v>
      </c>
    </row>
    <row r="80" spans="1:136" ht="12" customHeight="1">
      <c r="A80" s="11" t="s">
        <v>5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</row>
    <row r="81" spans="1:148" ht="17.25" customHeight="1">
      <c r="A81" s="140" t="s">
        <v>6</v>
      </c>
      <c r="B81" s="141" t="e">
        <f>SUM(#REF!,#REF!,#REF!,B25,#REF!,#REF!)</f>
        <v>#REF!</v>
      </c>
      <c r="C81" s="141" t="e">
        <f>SUM(#REF!,#REF!,#REF!,C25,#REF!,#REF!)</f>
        <v>#REF!</v>
      </c>
      <c r="D81" s="141" t="e">
        <f>SUM(#REF!,#REF!,#REF!,D25,#REF!,#REF!)</f>
        <v>#REF!</v>
      </c>
      <c r="E81" s="141" t="e">
        <f>SUM(#REF!,#REF!,#REF!,E25,#REF!,#REF!)</f>
        <v>#REF!</v>
      </c>
      <c r="F81" s="141" t="e">
        <f>SUM(#REF!,#REF!,#REF!,F25,#REF!,#REF!)</f>
        <v>#REF!</v>
      </c>
      <c r="G81" s="141" t="e">
        <f>SUM(#REF!,#REF!,#REF!,G25,#REF!,#REF!)</f>
        <v>#REF!</v>
      </c>
      <c r="H81" s="141" t="e">
        <f>SUM(#REF!,#REF!,#REF!,H25,#REF!,#REF!)</f>
        <v>#REF!</v>
      </c>
      <c r="I81" s="141" t="e">
        <f>SUM(#REF!,#REF!,#REF!,I25,#REF!,#REF!)</f>
        <v>#REF!</v>
      </c>
      <c r="J81" s="141" t="e">
        <f>SUM(#REF!,#REF!,#REF!,J25,#REF!,#REF!)</f>
        <v>#REF!</v>
      </c>
      <c r="K81" s="141" t="e">
        <f>SUM(#REF!,#REF!,#REF!,K25,#REF!,#REF!)</f>
        <v>#REF!</v>
      </c>
      <c r="L81" s="141" t="e">
        <f>SUM(#REF!,#REF!,#REF!,L25,#REF!,#REF!)</f>
        <v>#REF!</v>
      </c>
      <c r="M81" s="141" t="e">
        <f>SUM(#REF!,#REF!,#REF!,M25,#REF!,#REF!)</f>
        <v>#REF!</v>
      </c>
      <c r="N81" s="141" t="e">
        <f>SUM(#REF!,#REF!,N25,#REF!,#REF!)</f>
        <v>#REF!</v>
      </c>
      <c r="O81" s="141" t="e">
        <f>SUM(#REF!,#REF!,O25,#REF!,#REF!)</f>
        <v>#REF!</v>
      </c>
      <c r="P81" s="141" t="e">
        <f>SUM(#REF!,#REF!,P25,#REF!,#REF!)</f>
        <v>#REF!</v>
      </c>
      <c r="Q81" s="141" t="e">
        <f>SUM(#REF!,#REF!,Q25,#REF!,#REF!)</f>
        <v>#REF!</v>
      </c>
      <c r="R81" s="141" t="e">
        <f>SUM(#REF!,#REF!,R25,#REF!,#REF!)</f>
        <v>#REF!</v>
      </c>
      <c r="S81" s="141" t="e">
        <f>SUM(#REF!,#REF!,S25,#REF!,#REF!)</f>
        <v>#REF!</v>
      </c>
      <c r="T81" s="141" t="e">
        <f>SUM(#REF!,#REF!,T25,#REF!,#REF!)</f>
        <v>#REF!</v>
      </c>
      <c r="U81" s="141" t="e">
        <f>SUM(#REF!,#REF!,U25,#REF!,#REF!)</f>
        <v>#REF!</v>
      </c>
      <c r="V81" s="141" t="e">
        <f>SUM(#REF!,#REF!,V25,#REF!,#REF!)</f>
        <v>#REF!</v>
      </c>
      <c r="W81" s="141" t="e">
        <f>SUM(#REF!,#REF!,W25,#REF!,#REF!)</f>
        <v>#REF!</v>
      </c>
      <c r="X81" s="141" t="e">
        <f>SUM(#REF!,#REF!,X25,#REF!,#REF!)</f>
        <v>#REF!</v>
      </c>
      <c r="Y81" s="141" t="e">
        <f>SUM(#REF!,#REF!,Y25,#REF!,#REF!)</f>
        <v>#REF!</v>
      </c>
      <c r="Z81" s="141" t="e">
        <f>SUM(#REF!+#REF!+Z25+#REF!+#REF!)</f>
        <v>#REF!</v>
      </c>
      <c r="AA81" s="141" t="e">
        <f>SUM(#REF!+#REF!+AA25+#REF!+#REF!)</f>
        <v>#REF!</v>
      </c>
      <c r="AB81" s="141" t="e">
        <f>SUM(#REF!+#REF!+AB25+#REF!+#REF!)</f>
        <v>#REF!</v>
      </c>
      <c r="AC81" s="141" t="e">
        <f>SUM(#REF!+#REF!+AC25+#REF!+#REF!)</f>
        <v>#REF!</v>
      </c>
      <c r="AD81" s="141" t="e">
        <f>SUM(#REF!+#REF!+AD25+#REF!+#REF!)</f>
        <v>#REF!</v>
      </c>
      <c r="AE81" s="141" t="e">
        <f>SUM(#REF!+#REF!+AE25+#REF!+#REF!)</f>
        <v>#REF!</v>
      </c>
      <c r="AF81" s="141" t="e">
        <f>SUM(#REF!+#REF!+AF25+#REF!+#REF!)</f>
        <v>#REF!</v>
      </c>
      <c r="AG81" s="141" t="e">
        <f>SUM(#REF!+#REF!+AG25+#REF!+#REF!)</f>
        <v>#REF!</v>
      </c>
      <c r="AH81" s="141" t="e">
        <f>SUM(#REF!+#REF!+AH25+#REF!+#REF!)</f>
        <v>#REF!</v>
      </c>
      <c r="AI81" s="141" t="e">
        <f>SUM(#REF!+#REF!+AI25+#REF!+#REF!)</f>
        <v>#REF!</v>
      </c>
      <c r="AJ81" s="141" t="e">
        <f>SUM(#REF!+#REF!+AJ25+#REF!+#REF!)</f>
        <v>#REF!</v>
      </c>
      <c r="AK81" s="141" t="e">
        <f>SUM(#REF!+#REF!+AK25+#REF!+#REF!)</f>
        <v>#REF!</v>
      </c>
      <c r="AL81" s="141" t="e">
        <f>SUM(#REF!+#REF!+AL25+#REF!+#REF!)</f>
        <v>#REF!</v>
      </c>
      <c r="AM81" s="141" t="e">
        <f>SUM(#REF!+#REF!+AM25+#REF!+#REF!)</f>
        <v>#REF!</v>
      </c>
      <c r="AN81" s="141" t="e">
        <f>SUM(#REF!+#REF!+AN25+#REF!+#REF!)</f>
        <v>#REF!</v>
      </c>
      <c r="AO81" s="141" t="e">
        <f>SUM(#REF!+#REF!+AO25+#REF!+#REF!)</f>
        <v>#REF!</v>
      </c>
      <c r="AP81" s="141" t="e">
        <f>SUM(#REF!+#REF!+AP25+#REF!+#REF!)</f>
        <v>#REF!</v>
      </c>
      <c r="AQ81" s="141" t="e">
        <f>SUM(#REF!+#REF!+AQ25+#REF!+#REF!)</f>
        <v>#REF!</v>
      </c>
      <c r="AR81" s="141" t="e">
        <f>SUM(#REF!+#REF!+AR25+#REF!+#REF!)</f>
        <v>#REF!</v>
      </c>
      <c r="AS81" s="141" t="e">
        <f>SUM(#REF!+#REF!+AS25+#REF!+#REF!)</f>
        <v>#REF!</v>
      </c>
      <c r="AT81" s="141" t="e">
        <f>SUM(#REF!+#REF!+AT25+#REF!+#REF!)</f>
        <v>#REF!</v>
      </c>
      <c r="AU81" s="141" t="e">
        <f>SUM(#REF!+#REF!+AU25+#REF!+#REF!)</f>
        <v>#REF!</v>
      </c>
      <c r="AV81" s="141" t="e">
        <f>SUM(#REF!+#REF!+AV25+#REF!+#REF!)</f>
        <v>#REF!</v>
      </c>
      <c r="AW81" s="141" t="e">
        <f>SUM(#REF!+#REF!+AW25+#REF!+#REF!)</f>
        <v>#REF!</v>
      </c>
      <c r="AX81" s="141" t="e">
        <f>SUM(#REF!+#REF!+AX25+#REF!+#REF!)</f>
        <v>#REF!</v>
      </c>
      <c r="AY81" s="185" t="e">
        <f>SUM(#REF!+#REF!+AY25+#REF!+#REF!)</f>
        <v>#REF!</v>
      </c>
      <c r="AZ81" s="185" t="e">
        <f>SUM(#REF!+#REF!+AZ25+#REF!+#REF!)</f>
        <v>#REF!</v>
      </c>
      <c r="BA81" s="185" t="e">
        <f>SUM(#REF!+#REF!+BA25+#REF!+#REF!)</f>
        <v>#REF!</v>
      </c>
      <c r="BB81" s="185" t="e">
        <f>SUM(#REF!+#REF!+BB25+#REF!+#REF!)</f>
        <v>#REF!</v>
      </c>
      <c r="BC81" s="185" t="e">
        <f>SUM(#REF!+#REF!+BC25+#REF!+#REF!)</f>
        <v>#REF!</v>
      </c>
      <c r="BD81" s="185" t="e">
        <f>SUM(#REF!+#REF!+BD25+#REF!+#REF!)</f>
        <v>#REF!</v>
      </c>
      <c r="BE81" s="185" t="e">
        <f>SUM(#REF!+#REF!+BE25+#REF!+#REF!)</f>
        <v>#REF!</v>
      </c>
      <c r="BF81" s="185" t="e">
        <f>SUM(#REF!+#REF!+BF25+#REF!+#REF!)</f>
        <v>#REF!</v>
      </c>
      <c r="BG81" s="185" t="e">
        <f>SUM(#REF!+#REF!+BG25+#REF!+#REF!)</f>
        <v>#REF!</v>
      </c>
      <c r="BH81" s="185" t="e">
        <f>SUM(#REF!+#REF!+BH25+#REF!+#REF!)</f>
        <v>#REF!</v>
      </c>
      <c r="BI81" s="185" t="e">
        <f>SUM(#REF!+#REF!+BI25+#REF!+#REF!)</f>
        <v>#REF!</v>
      </c>
      <c r="BJ81" s="185" t="e">
        <f>SUM(#REF!+#REF!+BJ25+#REF!+#REF!)</f>
        <v>#REF!</v>
      </c>
      <c r="BK81" s="185" t="e">
        <f>SUM(#REF!+#REF!+BK25+#REF!+#REF!)</f>
        <v>#REF!</v>
      </c>
      <c r="BL81" s="185" t="e">
        <f>SUM(#REF!+#REF!+BL25+#REF!+#REF!)</f>
        <v>#REF!</v>
      </c>
      <c r="BM81" s="185" t="e">
        <f>SUM(#REF!+#REF!+BM25+#REF!+#REF!)</f>
        <v>#REF!</v>
      </c>
      <c r="BN81" s="185" t="e">
        <f>SUM(#REF!+#REF!+BN25+#REF!+#REF!)</f>
        <v>#REF!</v>
      </c>
      <c r="BO81" s="185" t="e">
        <f>SUM(#REF!+#REF!+BO25+#REF!+#REF!)</f>
        <v>#REF!</v>
      </c>
      <c r="BP81" s="185" t="e">
        <f>SUM(#REF!+#REF!+BP25+#REF!+#REF!)</f>
        <v>#REF!</v>
      </c>
      <c r="BQ81" s="185" t="e">
        <f>SUM(#REF!+#REF!+BQ25+#REF!+#REF!)</f>
        <v>#REF!</v>
      </c>
      <c r="BR81" s="185" t="e">
        <f>SUM(#REF!+#REF!+BR25+#REF!+#REF!)</f>
        <v>#REF!</v>
      </c>
      <c r="BS81" s="185" t="e">
        <f>SUM(#REF!+#REF!+BS25+#REF!+#REF!)</f>
        <v>#REF!</v>
      </c>
      <c r="BT81" s="185" t="e">
        <f>SUM(#REF!+#REF!+BT25+#REF!+#REF!)</f>
        <v>#REF!</v>
      </c>
      <c r="BU81" s="185" t="e">
        <f>SUM(#REF!+#REF!+BU25+#REF!+#REF!)</f>
        <v>#REF!</v>
      </c>
      <c r="BV81" s="185">
        <v>0</v>
      </c>
      <c r="BW81" s="185">
        <v>10</v>
      </c>
      <c r="BX81" s="185">
        <v>18</v>
      </c>
      <c r="BY81" s="185">
        <v>0</v>
      </c>
      <c r="BZ81" s="185">
        <v>13</v>
      </c>
      <c r="CA81" s="185">
        <v>3</v>
      </c>
      <c r="CB81" s="185">
        <v>0</v>
      </c>
      <c r="CC81" s="185">
        <v>6</v>
      </c>
      <c r="CD81" s="185">
        <v>0</v>
      </c>
      <c r="CE81" s="185">
        <v>12</v>
      </c>
      <c r="CF81" s="185">
        <v>4</v>
      </c>
      <c r="CG81" s="185">
        <v>44</v>
      </c>
      <c r="CH81" s="185">
        <v>1</v>
      </c>
      <c r="CI81" s="185">
        <v>1</v>
      </c>
      <c r="CJ81" s="185">
        <v>2</v>
      </c>
      <c r="CK81" s="185">
        <v>0</v>
      </c>
      <c r="CL81" s="185">
        <v>7</v>
      </c>
      <c r="CM81" s="185">
        <v>1</v>
      </c>
      <c r="CN81" s="185">
        <v>0</v>
      </c>
      <c r="CO81" s="185">
        <v>3</v>
      </c>
      <c r="CP81" s="185">
        <v>0</v>
      </c>
      <c r="CQ81" s="185">
        <v>0</v>
      </c>
      <c r="CR81" s="185">
        <v>0</v>
      </c>
      <c r="CS81" s="185">
        <v>14</v>
      </c>
      <c r="CT81" s="185">
        <v>3</v>
      </c>
      <c r="CU81" s="185">
        <v>9</v>
      </c>
      <c r="CV81" s="185">
        <v>0</v>
      </c>
      <c r="CW81" s="185">
        <v>0</v>
      </c>
      <c r="CX81" s="185">
        <v>27</v>
      </c>
      <c r="CY81" s="185">
        <v>26</v>
      </c>
      <c r="CZ81" s="185">
        <v>74</v>
      </c>
      <c r="DA81" s="141">
        <f>SUM(DB81:EF81)</f>
        <v>12</v>
      </c>
      <c r="DB81" s="141">
        <f t="shared" ref="DB81:EF81" si="43">+SUM(DB53+DB25)</f>
        <v>2</v>
      </c>
      <c r="DC81" s="141">
        <f t="shared" si="43"/>
        <v>1</v>
      </c>
      <c r="DD81" s="141">
        <f t="shared" si="43"/>
        <v>0</v>
      </c>
      <c r="DE81" s="141">
        <f t="shared" si="43"/>
        <v>1</v>
      </c>
      <c r="DF81" s="141">
        <f t="shared" si="43"/>
        <v>0</v>
      </c>
      <c r="DG81" s="141">
        <f t="shared" si="43"/>
        <v>2</v>
      </c>
      <c r="DH81" s="141">
        <f t="shared" si="43"/>
        <v>0</v>
      </c>
      <c r="DI81" s="141">
        <f t="shared" si="43"/>
        <v>0</v>
      </c>
      <c r="DJ81" s="141">
        <f t="shared" si="43"/>
        <v>2</v>
      </c>
      <c r="DK81" s="141">
        <f t="shared" si="43"/>
        <v>0</v>
      </c>
      <c r="DL81" s="141">
        <f t="shared" si="43"/>
        <v>0</v>
      </c>
      <c r="DM81" s="141">
        <f t="shared" si="43"/>
        <v>0</v>
      </c>
      <c r="DN81" s="141">
        <f t="shared" si="43"/>
        <v>3</v>
      </c>
      <c r="DO81" s="141">
        <f t="shared" si="43"/>
        <v>0</v>
      </c>
      <c r="DP81" s="141">
        <f t="shared" si="43"/>
        <v>1</v>
      </c>
      <c r="DQ81" s="141">
        <f t="shared" si="43"/>
        <v>0</v>
      </c>
      <c r="DR81" s="141">
        <f t="shared" si="43"/>
        <v>0</v>
      </c>
      <c r="DS81" s="141">
        <f t="shared" si="43"/>
        <v>0</v>
      </c>
      <c r="DT81" s="141">
        <f t="shared" si="43"/>
        <v>0</v>
      </c>
      <c r="DU81" s="141">
        <f t="shared" si="43"/>
        <v>0</v>
      </c>
      <c r="DV81" s="141">
        <f t="shared" si="43"/>
        <v>0</v>
      </c>
      <c r="DW81" s="141">
        <f t="shared" si="43"/>
        <v>0</v>
      </c>
      <c r="DX81" s="141">
        <f t="shared" si="43"/>
        <v>0</v>
      </c>
      <c r="DY81" s="141">
        <f t="shared" si="43"/>
        <v>0</v>
      </c>
      <c r="DZ81" s="141">
        <f t="shared" si="43"/>
        <v>0</v>
      </c>
      <c r="EA81" s="141">
        <f t="shared" si="43"/>
        <v>0</v>
      </c>
      <c r="EB81" s="141">
        <f t="shared" si="43"/>
        <v>0</v>
      </c>
      <c r="EC81" s="141">
        <f t="shared" si="43"/>
        <v>0</v>
      </c>
      <c r="ED81" s="141">
        <f t="shared" si="43"/>
        <v>0</v>
      </c>
      <c r="EE81" s="141">
        <f t="shared" si="43"/>
        <v>0</v>
      </c>
      <c r="EF81" s="141">
        <f t="shared" si="43"/>
        <v>0</v>
      </c>
    </row>
    <row r="82" spans="1:148" ht="17.25" customHeight="1">
      <c r="A82" s="140" t="s">
        <v>7</v>
      </c>
      <c r="B82" s="141" t="e">
        <f>SUM(#REF!,#REF!,#REF!,B26,#REF!,#REF!)</f>
        <v>#REF!</v>
      </c>
      <c r="C82" s="141" t="e">
        <f>SUM(#REF!,#REF!,#REF!,C26,#REF!,#REF!)</f>
        <v>#REF!</v>
      </c>
      <c r="D82" s="141" t="e">
        <f>SUM(#REF!,#REF!,#REF!,D26,#REF!,#REF!)</f>
        <v>#REF!</v>
      </c>
      <c r="E82" s="141" t="e">
        <f>SUM(#REF!,#REF!,#REF!,E26,#REF!,#REF!)</f>
        <v>#REF!</v>
      </c>
      <c r="F82" s="141" t="e">
        <f>SUM(#REF!,#REF!,#REF!,F26,#REF!,#REF!)</f>
        <v>#REF!</v>
      </c>
      <c r="G82" s="141" t="e">
        <f>SUM(#REF!,#REF!,#REF!,G26,#REF!,#REF!)</f>
        <v>#REF!</v>
      </c>
      <c r="H82" s="141" t="e">
        <f>SUM(#REF!,#REF!,#REF!,H26,#REF!,#REF!)</f>
        <v>#REF!</v>
      </c>
      <c r="I82" s="141" t="e">
        <f>SUM(#REF!,#REF!,#REF!,I26,#REF!,#REF!)</f>
        <v>#REF!</v>
      </c>
      <c r="J82" s="141" t="e">
        <f>SUM(#REF!,#REF!,#REF!,J26,#REF!,#REF!)</f>
        <v>#REF!</v>
      </c>
      <c r="K82" s="141" t="e">
        <f>SUM(#REF!,#REF!,#REF!,K26,#REF!,#REF!)</f>
        <v>#REF!</v>
      </c>
      <c r="L82" s="141" t="e">
        <f>SUM(#REF!,#REF!,#REF!,L26,#REF!,#REF!)</f>
        <v>#REF!</v>
      </c>
      <c r="M82" s="141" t="e">
        <f>SUM(#REF!,#REF!,#REF!,M26,#REF!,#REF!)</f>
        <v>#REF!</v>
      </c>
      <c r="N82" s="141" t="e">
        <f>SUM(#REF!,#REF!,N26,#REF!,#REF!)</f>
        <v>#REF!</v>
      </c>
      <c r="O82" s="141" t="e">
        <f>SUM(#REF!,#REF!,O26,#REF!,#REF!)</f>
        <v>#REF!</v>
      </c>
      <c r="P82" s="141" t="e">
        <f>SUM(#REF!,#REF!,P26,#REF!,#REF!)</f>
        <v>#REF!</v>
      </c>
      <c r="Q82" s="141" t="e">
        <f>SUM(#REF!,#REF!,Q26,#REF!,#REF!)</f>
        <v>#REF!</v>
      </c>
      <c r="R82" s="141" t="e">
        <f>SUM(#REF!,#REF!,R26,#REF!,#REF!)</f>
        <v>#REF!</v>
      </c>
      <c r="S82" s="141" t="e">
        <f>SUM(#REF!,#REF!,S26,#REF!,#REF!)</f>
        <v>#REF!</v>
      </c>
      <c r="T82" s="141" t="e">
        <f>SUM(#REF!,#REF!,T26,#REF!,#REF!)</f>
        <v>#REF!</v>
      </c>
      <c r="U82" s="141" t="e">
        <f>SUM(#REF!,#REF!,U26,#REF!,#REF!)</f>
        <v>#REF!</v>
      </c>
      <c r="V82" s="141" t="e">
        <f>SUM(#REF!,#REF!,V26,#REF!,#REF!)</f>
        <v>#REF!</v>
      </c>
      <c r="W82" s="141" t="e">
        <f>SUM(#REF!,#REF!,W26,#REF!,#REF!)</f>
        <v>#REF!</v>
      </c>
      <c r="X82" s="141" t="e">
        <f>SUM(#REF!,#REF!,X26,#REF!,#REF!)</f>
        <v>#REF!</v>
      </c>
      <c r="Y82" s="141" t="e">
        <f>SUM(#REF!,#REF!,Y26,#REF!,#REF!)</f>
        <v>#REF!</v>
      </c>
      <c r="Z82" s="141" t="e">
        <f>SUM(#REF!+#REF!+Z26+#REF!+#REF!)</f>
        <v>#REF!</v>
      </c>
      <c r="AA82" s="141" t="e">
        <f>SUM(#REF!+#REF!+AA26+#REF!+#REF!)</f>
        <v>#REF!</v>
      </c>
      <c r="AB82" s="141" t="e">
        <f>SUM(#REF!+#REF!+AB26+#REF!+#REF!)</f>
        <v>#REF!</v>
      </c>
      <c r="AC82" s="141" t="e">
        <f>SUM(#REF!+#REF!+AC26+#REF!+#REF!)</f>
        <v>#REF!</v>
      </c>
      <c r="AD82" s="141" t="e">
        <f>SUM(#REF!+#REF!+AD26+#REF!+#REF!)</f>
        <v>#REF!</v>
      </c>
      <c r="AE82" s="141" t="e">
        <f>SUM(#REF!+#REF!+AE26+#REF!+#REF!)</f>
        <v>#REF!</v>
      </c>
      <c r="AF82" s="141" t="e">
        <f>SUM(#REF!+#REF!+AF26+#REF!+#REF!)</f>
        <v>#REF!</v>
      </c>
      <c r="AG82" s="141" t="e">
        <f>SUM(#REF!+#REF!+AG26+#REF!+#REF!)</f>
        <v>#REF!</v>
      </c>
      <c r="AH82" s="141" t="e">
        <f>SUM(#REF!+#REF!+AH26+#REF!+#REF!)</f>
        <v>#REF!</v>
      </c>
      <c r="AI82" s="141" t="e">
        <f>SUM(#REF!+#REF!+AI26+#REF!+#REF!)</f>
        <v>#REF!</v>
      </c>
      <c r="AJ82" s="141" t="e">
        <f>SUM(#REF!+#REF!+AJ26+#REF!+#REF!)</f>
        <v>#REF!</v>
      </c>
      <c r="AK82" s="141" t="e">
        <f>SUM(#REF!+#REF!+AK26+#REF!+#REF!)</f>
        <v>#REF!</v>
      </c>
      <c r="AL82" s="141" t="e">
        <f>SUM(#REF!+#REF!+AL26+#REF!+#REF!)</f>
        <v>#REF!</v>
      </c>
      <c r="AM82" s="141" t="e">
        <f>SUM(#REF!+#REF!+AM26+#REF!+#REF!)</f>
        <v>#REF!</v>
      </c>
      <c r="AN82" s="141" t="e">
        <f>SUM(#REF!+#REF!+AN26+#REF!+#REF!)</f>
        <v>#REF!</v>
      </c>
      <c r="AO82" s="141" t="e">
        <f>SUM(#REF!+#REF!+AO26+#REF!+#REF!)</f>
        <v>#REF!</v>
      </c>
      <c r="AP82" s="141" t="e">
        <f>SUM(#REF!+#REF!+AP26+#REF!+#REF!)</f>
        <v>#REF!</v>
      </c>
      <c r="AQ82" s="141" t="e">
        <f>SUM(#REF!+#REF!+AQ26+#REF!+#REF!)</f>
        <v>#REF!</v>
      </c>
      <c r="AR82" s="141" t="e">
        <f>SUM(#REF!+#REF!+AR26+#REF!+#REF!)</f>
        <v>#REF!</v>
      </c>
      <c r="AS82" s="141" t="e">
        <f>SUM(#REF!+#REF!+AS26+#REF!+#REF!)</f>
        <v>#REF!</v>
      </c>
      <c r="AT82" s="141" t="e">
        <f>SUM(#REF!+#REF!+AT26+#REF!+#REF!)</f>
        <v>#REF!</v>
      </c>
      <c r="AU82" s="141" t="e">
        <f>SUM(#REF!+#REF!+AU26+#REF!+#REF!)</f>
        <v>#REF!</v>
      </c>
      <c r="AV82" s="141" t="e">
        <f>SUM(#REF!+#REF!+AV26+#REF!+#REF!)</f>
        <v>#REF!</v>
      </c>
      <c r="AW82" s="141" t="e">
        <f>SUM(#REF!+#REF!+AW26+#REF!+#REF!)</f>
        <v>#REF!</v>
      </c>
      <c r="AX82" s="141" t="e">
        <f>SUM(#REF!+#REF!+AX26+#REF!+#REF!)</f>
        <v>#REF!</v>
      </c>
      <c r="AY82" s="185" t="e">
        <f>SUM(#REF!+#REF!+AY26+#REF!+#REF!)</f>
        <v>#REF!</v>
      </c>
      <c r="AZ82" s="185" t="e">
        <f>SUM(#REF!+#REF!+AZ26+#REF!+#REF!)</f>
        <v>#REF!</v>
      </c>
      <c r="BA82" s="185" t="e">
        <f>SUM(#REF!+#REF!+BA26+#REF!+#REF!)</f>
        <v>#REF!</v>
      </c>
      <c r="BB82" s="185" t="e">
        <f>SUM(#REF!+#REF!+BB26+#REF!+#REF!)</f>
        <v>#REF!</v>
      </c>
      <c r="BC82" s="185" t="e">
        <f>SUM(#REF!+#REF!+BC26+#REF!+#REF!)</f>
        <v>#REF!</v>
      </c>
      <c r="BD82" s="185" t="e">
        <f>SUM(#REF!+#REF!+BD26+#REF!+#REF!)</f>
        <v>#REF!</v>
      </c>
      <c r="BE82" s="185" t="e">
        <f>SUM(#REF!+#REF!+BE26+#REF!+#REF!)</f>
        <v>#REF!</v>
      </c>
      <c r="BF82" s="185" t="e">
        <f>SUM(#REF!+#REF!+BF26+#REF!+#REF!)</f>
        <v>#REF!</v>
      </c>
      <c r="BG82" s="185" t="e">
        <f>SUM(#REF!+#REF!+BG26+#REF!+#REF!)</f>
        <v>#REF!</v>
      </c>
      <c r="BH82" s="185" t="e">
        <f>SUM(#REF!+#REF!+BH26+#REF!+#REF!)</f>
        <v>#REF!</v>
      </c>
      <c r="BI82" s="185" t="e">
        <f>SUM(#REF!+#REF!+BI26+#REF!+#REF!)</f>
        <v>#REF!</v>
      </c>
      <c r="BJ82" s="185" t="e">
        <f>SUM(#REF!+#REF!+BJ26+#REF!+#REF!)</f>
        <v>#REF!</v>
      </c>
      <c r="BK82" s="185" t="e">
        <f>SUM(#REF!+#REF!+BK26+#REF!+#REF!)</f>
        <v>#REF!</v>
      </c>
      <c r="BL82" s="185" t="e">
        <f>SUM(#REF!+#REF!+BL26+#REF!+#REF!)</f>
        <v>#REF!</v>
      </c>
      <c r="BM82" s="185" t="e">
        <f>SUM(#REF!+#REF!+BM26+#REF!+#REF!)</f>
        <v>#REF!</v>
      </c>
      <c r="BN82" s="185" t="e">
        <f>SUM(#REF!+#REF!+BN26+#REF!+#REF!)</f>
        <v>#REF!</v>
      </c>
      <c r="BO82" s="185" t="e">
        <f>SUM(#REF!+#REF!+BO26+#REF!+#REF!)</f>
        <v>#REF!</v>
      </c>
      <c r="BP82" s="185" t="e">
        <f>SUM(#REF!+#REF!+BP26+#REF!+#REF!)</f>
        <v>#REF!</v>
      </c>
      <c r="BQ82" s="185" t="e">
        <f>SUM(#REF!+#REF!+BQ26+#REF!+#REF!)</f>
        <v>#REF!</v>
      </c>
      <c r="BR82" s="185" t="e">
        <f>SUM(#REF!+#REF!+BR26+#REF!+#REF!)</f>
        <v>#REF!</v>
      </c>
      <c r="BS82" s="185" t="e">
        <f>SUM(#REF!+#REF!+BS26+#REF!+#REF!)</f>
        <v>#REF!</v>
      </c>
      <c r="BT82" s="185" t="e">
        <f>SUM(#REF!+#REF!+BT26+#REF!+#REF!)</f>
        <v>#REF!</v>
      </c>
      <c r="BU82" s="185" t="e">
        <f>SUM(#REF!+#REF!+BU26+#REF!+#REF!)</f>
        <v>#REF!</v>
      </c>
      <c r="BV82" s="185">
        <v>0</v>
      </c>
      <c r="BW82" s="185">
        <v>0</v>
      </c>
      <c r="BX82" s="185">
        <v>0</v>
      </c>
      <c r="BY82" s="185">
        <v>3</v>
      </c>
      <c r="BZ82" s="185">
        <v>2</v>
      </c>
      <c r="CA82" s="185">
        <v>2</v>
      </c>
      <c r="CB82" s="185">
        <v>0</v>
      </c>
      <c r="CC82" s="185">
        <v>0</v>
      </c>
      <c r="CD82" s="185">
        <v>0</v>
      </c>
      <c r="CE82" s="185">
        <v>8</v>
      </c>
      <c r="CF82" s="185">
        <v>4</v>
      </c>
      <c r="CG82" s="185">
        <v>0</v>
      </c>
      <c r="CH82" s="185">
        <v>0</v>
      </c>
      <c r="CI82" s="185">
        <v>1</v>
      </c>
      <c r="CJ82" s="185">
        <v>0</v>
      </c>
      <c r="CK82" s="185">
        <v>0</v>
      </c>
      <c r="CL82" s="185">
        <v>0</v>
      </c>
      <c r="CM82" s="185">
        <v>0</v>
      </c>
      <c r="CN82" s="185">
        <v>0</v>
      </c>
      <c r="CO82" s="185">
        <v>0</v>
      </c>
      <c r="CP82" s="185">
        <v>0</v>
      </c>
      <c r="CQ82" s="185">
        <v>1</v>
      </c>
      <c r="CR82" s="185">
        <v>0</v>
      </c>
      <c r="CS82" s="185">
        <v>0</v>
      </c>
      <c r="CT82" s="185">
        <v>0</v>
      </c>
      <c r="CU82" s="185">
        <v>0</v>
      </c>
      <c r="CV82" s="185">
        <v>0</v>
      </c>
      <c r="CW82" s="185">
        <v>0</v>
      </c>
      <c r="CX82" s="185">
        <v>4</v>
      </c>
      <c r="CY82" s="185">
        <v>0</v>
      </c>
      <c r="CZ82" s="185">
        <v>5</v>
      </c>
      <c r="DA82" s="141">
        <f>SUM(DB82:EF82)</f>
        <v>6</v>
      </c>
      <c r="DB82" s="141">
        <f t="shared" ref="DB82:EF82" si="44">+SUM(DB54+DB26)</f>
        <v>0</v>
      </c>
      <c r="DC82" s="141">
        <f t="shared" si="44"/>
        <v>0</v>
      </c>
      <c r="DD82" s="141">
        <f t="shared" si="44"/>
        <v>0</v>
      </c>
      <c r="DE82" s="141">
        <f t="shared" si="44"/>
        <v>0</v>
      </c>
      <c r="DF82" s="141">
        <f t="shared" si="44"/>
        <v>0</v>
      </c>
      <c r="DG82" s="141">
        <f t="shared" si="44"/>
        <v>0</v>
      </c>
      <c r="DH82" s="141">
        <f t="shared" si="44"/>
        <v>4</v>
      </c>
      <c r="DI82" s="141">
        <f t="shared" si="44"/>
        <v>0</v>
      </c>
      <c r="DJ82" s="141">
        <f t="shared" si="44"/>
        <v>0</v>
      </c>
      <c r="DK82" s="141">
        <f t="shared" si="44"/>
        <v>0</v>
      </c>
      <c r="DL82" s="141">
        <f t="shared" si="44"/>
        <v>0</v>
      </c>
      <c r="DM82" s="141">
        <f t="shared" si="44"/>
        <v>0</v>
      </c>
      <c r="DN82" s="141">
        <f t="shared" si="44"/>
        <v>0</v>
      </c>
      <c r="DO82" s="141">
        <f t="shared" si="44"/>
        <v>0</v>
      </c>
      <c r="DP82" s="141">
        <f t="shared" si="44"/>
        <v>0</v>
      </c>
      <c r="DQ82" s="141">
        <f t="shared" si="44"/>
        <v>0</v>
      </c>
      <c r="DR82" s="141">
        <f t="shared" si="44"/>
        <v>0</v>
      </c>
      <c r="DS82" s="141">
        <f t="shared" si="44"/>
        <v>0</v>
      </c>
      <c r="DT82" s="141">
        <f t="shared" si="44"/>
        <v>0</v>
      </c>
      <c r="DU82" s="141">
        <f t="shared" si="44"/>
        <v>0</v>
      </c>
      <c r="DV82" s="141">
        <f t="shared" si="44"/>
        <v>0</v>
      </c>
      <c r="DW82" s="141">
        <f t="shared" si="44"/>
        <v>2</v>
      </c>
      <c r="DX82" s="141">
        <f t="shared" si="44"/>
        <v>0</v>
      </c>
      <c r="DY82" s="141">
        <f t="shared" si="44"/>
        <v>0</v>
      </c>
      <c r="DZ82" s="141">
        <f t="shared" si="44"/>
        <v>0</v>
      </c>
      <c r="EA82" s="141">
        <f t="shared" si="44"/>
        <v>0</v>
      </c>
      <c r="EB82" s="141">
        <f t="shared" si="44"/>
        <v>0</v>
      </c>
      <c r="EC82" s="141">
        <f t="shared" si="44"/>
        <v>0</v>
      </c>
      <c r="ED82" s="141">
        <f t="shared" si="44"/>
        <v>0</v>
      </c>
      <c r="EE82" s="141">
        <f t="shared" si="44"/>
        <v>0</v>
      </c>
      <c r="EF82" s="141">
        <f t="shared" si="44"/>
        <v>0</v>
      </c>
    </row>
    <row r="83" spans="1:148" ht="17.25" customHeight="1">
      <c r="A83" s="140" t="s">
        <v>8</v>
      </c>
      <c r="B83" s="141" t="e">
        <f>SUM(#REF!,#REF!,#REF!,B27,#REF!,#REF!)</f>
        <v>#REF!</v>
      </c>
      <c r="C83" s="141" t="e">
        <f>SUM(#REF!,#REF!,#REF!,C27,#REF!,#REF!)</f>
        <v>#REF!</v>
      </c>
      <c r="D83" s="141" t="e">
        <f>SUM(#REF!,#REF!,#REF!,D27,#REF!,#REF!)</f>
        <v>#REF!</v>
      </c>
      <c r="E83" s="141" t="e">
        <f>SUM(#REF!,#REF!,#REF!,E27,#REF!,#REF!)</f>
        <v>#REF!</v>
      </c>
      <c r="F83" s="141" t="e">
        <f>SUM(#REF!,#REF!,#REF!,F27,#REF!,#REF!)</f>
        <v>#REF!</v>
      </c>
      <c r="G83" s="141" t="e">
        <f>SUM(#REF!,#REF!,#REF!,G27,#REF!,#REF!)</f>
        <v>#REF!</v>
      </c>
      <c r="H83" s="141" t="e">
        <f>SUM(#REF!,#REF!,#REF!,H27,#REF!,#REF!)</f>
        <v>#REF!</v>
      </c>
      <c r="I83" s="141" t="e">
        <f>SUM(#REF!,#REF!,#REF!,I27,#REF!,#REF!)</f>
        <v>#REF!</v>
      </c>
      <c r="J83" s="141" t="e">
        <f>SUM(#REF!,#REF!,#REF!,J27,#REF!,#REF!)</f>
        <v>#REF!</v>
      </c>
      <c r="K83" s="141" t="e">
        <f>SUM(#REF!,#REF!,#REF!,K27,#REF!,#REF!)</f>
        <v>#REF!</v>
      </c>
      <c r="L83" s="141" t="e">
        <f>SUM(#REF!,#REF!,#REF!,L27,#REF!,#REF!)</f>
        <v>#REF!</v>
      </c>
      <c r="M83" s="141" t="e">
        <f>SUM(#REF!,#REF!,#REF!,M27,#REF!,#REF!)</f>
        <v>#REF!</v>
      </c>
      <c r="N83" s="141" t="e">
        <f>SUM(#REF!,#REF!,N27,#REF!,#REF!)</f>
        <v>#REF!</v>
      </c>
      <c r="O83" s="141" t="e">
        <f>SUM(#REF!,#REF!,O27,#REF!,#REF!)</f>
        <v>#REF!</v>
      </c>
      <c r="P83" s="141" t="e">
        <f>SUM(#REF!,#REF!,P27,#REF!,#REF!)</f>
        <v>#REF!</v>
      </c>
      <c r="Q83" s="141" t="e">
        <f>SUM(#REF!,#REF!,Q27,#REF!,#REF!)</f>
        <v>#REF!</v>
      </c>
      <c r="R83" s="141" t="e">
        <f>SUM(#REF!,#REF!,R27,#REF!,#REF!)</f>
        <v>#REF!</v>
      </c>
      <c r="S83" s="141" t="e">
        <f>SUM(#REF!,#REF!,S27,#REF!,#REF!)</f>
        <v>#REF!</v>
      </c>
      <c r="T83" s="141" t="e">
        <f>SUM(#REF!,#REF!,T27,#REF!,#REF!)</f>
        <v>#REF!</v>
      </c>
      <c r="U83" s="141" t="e">
        <f>SUM(#REF!,#REF!,U27,#REF!,#REF!)</f>
        <v>#REF!</v>
      </c>
      <c r="V83" s="141" t="e">
        <f>SUM(#REF!,#REF!,V27,#REF!,#REF!)</f>
        <v>#REF!</v>
      </c>
      <c r="W83" s="141" t="e">
        <f>SUM(#REF!,#REF!,W27,#REF!,#REF!)</f>
        <v>#REF!</v>
      </c>
      <c r="X83" s="141" t="e">
        <f>SUM(#REF!,#REF!,X27,#REF!,#REF!)</f>
        <v>#REF!</v>
      </c>
      <c r="Y83" s="141" t="e">
        <f>SUM(#REF!,#REF!,Y27,#REF!,#REF!)</f>
        <v>#REF!</v>
      </c>
      <c r="Z83" s="141" t="e">
        <f>SUM(#REF!+#REF!+Z27+#REF!+#REF!)</f>
        <v>#REF!</v>
      </c>
      <c r="AA83" s="141" t="e">
        <f>SUM(#REF!+#REF!+AA27+#REF!+#REF!)</f>
        <v>#REF!</v>
      </c>
      <c r="AB83" s="141" t="e">
        <f>SUM(#REF!+#REF!+AB27+#REF!+#REF!)</f>
        <v>#REF!</v>
      </c>
      <c r="AC83" s="141" t="e">
        <f>SUM(#REF!+#REF!+AC27+#REF!+#REF!)</f>
        <v>#REF!</v>
      </c>
      <c r="AD83" s="141" t="e">
        <f>SUM(#REF!+#REF!+AD27+#REF!+#REF!)</f>
        <v>#REF!</v>
      </c>
      <c r="AE83" s="141" t="e">
        <f>SUM(#REF!+#REF!+AE27+#REF!+#REF!)</f>
        <v>#REF!</v>
      </c>
      <c r="AF83" s="141" t="e">
        <f>SUM(#REF!+#REF!+AF27+#REF!+#REF!)</f>
        <v>#REF!</v>
      </c>
      <c r="AG83" s="141" t="e">
        <f>SUM(#REF!+#REF!+AG27+#REF!+#REF!)</f>
        <v>#REF!</v>
      </c>
      <c r="AH83" s="141" t="e">
        <f>SUM(#REF!+#REF!+AH27+#REF!+#REF!)</f>
        <v>#REF!</v>
      </c>
      <c r="AI83" s="141" t="e">
        <f>SUM(#REF!+#REF!+AI27+#REF!+#REF!)</f>
        <v>#REF!</v>
      </c>
      <c r="AJ83" s="141" t="e">
        <f>SUM(#REF!+#REF!+AJ27+#REF!+#REF!)</f>
        <v>#REF!</v>
      </c>
      <c r="AK83" s="141" t="e">
        <f>SUM(#REF!+#REF!+AK27+#REF!+#REF!)</f>
        <v>#REF!</v>
      </c>
      <c r="AL83" s="141" t="e">
        <f>SUM(#REF!+#REF!+AL27+#REF!+#REF!)</f>
        <v>#REF!</v>
      </c>
      <c r="AM83" s="141" t="e">
        <f>SUM(#REF!+#REF!+AM27+#REF!+#REF!)</f>
        <v>#REF!</v>
      </c>
      <c r="AN83" s="141" t="e">
        <f>SUM(#REF!+#REF!+AN27+#REF!+#REF!)</f>
        <v>#REF!</v>
      </c>
      <c r="AO83" s="141" t="e">
        <f>SUM(#REF!+#REF!+AO27+#REF!+#REF!)</f>
        <v>#REF!</v>
      </c>
      <c r="AP83" s="141" t="e">
        <f>SUM(#REF!+#REF!+AP27+#REF!+#REF!)</f>
        <v>#REF!</v>
      </c>
      <c r="AQ83" s="141" t="e">
        <f>SUM(#REF!+#REF!+AQ27+#REF!+#REF!)</f>
        <v>#REF!</v>
      </c>
      <c r="AR83" s="141" t="e">
        <f>SUM(#REF!+#REF!+AR27+#REF!+#REF!)</f>
        <v>#REF!</v>
      </c>
      <c r="AS83" s="141" t="e">
        <f>SUM(#REF!+#REF!+AS27+#REF!+#REF!)</f>
        <v>#REF!</v>
      </c>
      <c r="AT83" s="141" t="e">
        <f>SUM(#REF!+#REF!+AT27+#REF!+#REF!)</f>
        <v>#REF!</v>
      </c>
      <c r="AU83" s="141" t="e">
        <f>SUM(#REF!+#REF!+AU27+#REF!+#REF!)</f>
        <v>#REF!</v>
      </c>
      <c r="AV83" s="141" t="e">
        <f>SUM(#REF!+#REF!+AV27+#REF!+#REF!)</f>
        <v>#REF!</v>
      </c>
      <c r="AW83" s="141" t="e">
        <f>SUM(#REF!+#REF!+AW27+#REF!+#REF!)</f>
        <v>#REF!</v>
      </c>
      <c r="AX83" s="141" t="e">
        <f>SUM(#REF!+#REF!+AX27+#REF!+#REF!)</f>
        <v>#REF!</v>
      </c>
      <c r="AY83" s="185" t="e">
        <f>SUM(#REF!+#REF!+AY27+#REF!+#REF!)</f>
        <v>#REF!</v>
      </c>
      <c r="AZ83" s="185" t="e">
        <f>SUM(#REF!+#REF!+AZ27+#REF!+#REF!)</f>
        <v>#REF!</v>
      </c>
      <c r="BA83" s="185" t="e">
        <f>SUM(#REF!+#REF!+BA27+#REF!+#REF!)</f>
        <v>#REF!</v>
      </c>
      <c r="BB83" s="185" t="e">
        <f>SUM(#REF!+#REF!+BB27+#REF!+#REF!)</f>
        <v>#REF!</v>
      </c>
      <c r="BC83" s="185" t="e">
        <f>SUM(#REF!+#REF!+BC27+#REF!+#REF!)</f>
        <v>#REF!</v>
      </c>
      <c r="BD83" s="185" t="e">
        <f>SUM(#REF!+#REF!+BD27+#REF!+#REF!)</f>
        <v>#REF!</v>
      </c>
      <c r="BE83" s="185" t="e">
        <f>SUM(#REF!+#REF!+BE27+#REF!+#REF!)</f>
        <v>#REF!</v>
      </c>
      <c r="BF83" s="185" t="e">
        <f>SUM(#REF!+#REF!+BF27+#REF!+#REF!)</f>
        <v>#REF!</v>
      </c>
      <c r="BG83" s="185" t="e">
        <f>SUM(#REF!+#REF!+BG27+#REF!+#REF!)</f>
        <v>#REF!</v>
      </c>
      <c r="BH83" s="185" t="e">
        <f>SUM(#REF!+#REF!+BH27+#REF!+#REF!)</f>
        <v>#REF!</v>
      </c>
      <c r="BI83" s="185" t="e">
        <f>SUM(#REF!+#REF!+BI27+#REF!+#REF!)</f>
        <v>#REF!</v>
      </c>
      <c r="BJ83" s="185" t="e">
        <f>SUM(#REF!+#REF!+BJ27+#REF!+#REF!)</f>
        <v>#REF!</v>
      </c>
      <c r="BK83" s="185" t="e">
        <f>SUM(#REF!+#REF!+BK27+#REF!+#REF!)</f>
        <v>#REF!</v>
      </c>
      <c r="BL83" s="185" t="e">
        <f>SUM(#REF!+#REF!+BL27+#REF!+#REF!)</f>
        <v>#REF!</v>
      </c>
      <c r="BM83" s="185" t="e">
        <f>SUM(#REF!+#REF!+BM27+#REF!+#REF!)</f>
        <v>#REF!</v>
      </c>
      <c r="BN83" s="185" t="e">
        <f>SUM(#REF!+#REF!+BN27+#REF!+#REF!)</f>
        <v>#REF!</v>
      </c>
      <c r="BO83" s="185" t="e">
        <f>SUM(#REF!+#REF!+BO27+#REF!+#REF!)</f>
        <v>#REF!</v>
      </c>
      <c r="BP83" s="185" t="e">
        <f>SUM(#REF!+#REF!+BP27+#REF!+#REF!)</f>
        <v>#REF!</v>
      </c>
      <c r="BQ83" s="185" t="e">
        <f>SUM(#REF!+#REF!+BQ27+#REF!+#REF!)</f>
        <v>#REF!</v>
      </c>
      <c r="BR83" s="185" t="e">
        <f>SUM(#REF!+#REF!+BR27+#REF!+#REF!)</f>
        <v>#REF!</v>
      </c>
      <c r="BS83" s="185" t="e">
        <f>SUM(#REF!+#REF!+BS27+#REF!+#REF!)</f>
        <v>#REF!</v>
      </c>
      <c r="BT83" s="185" t="e">
        <f>SUM(#REF!+#REF!+BT27+#REF!+#REF!)</f>
        <v>#REF!</v>
      </c>
      <c r="BU83" s="185" t="e">
        <f>SUM(#REF!+#REF!+BU27+#REF!+#REF!)</f>
        <v>#REF!</v>
      </c>
      <c r="BV83" s="185">
        <v>0</v>
      </c>
      <c r="BW83" s="185">
        <v>0</v>
      </c>
      <c r="BX83" s="185">
        <v>0</v>
      </c>
      <c r="BY83" s="185">
        <v>0</v>
      </c>
      <c r="BZ83" s="185">
        <v>0</v>
      </c>
      <c r="CA83" s="185">
        <v>0</v>
      </c>
      <c r="CB83" s="185">
        <v>0</v>
      </c>
      <c r="CC83" s="185">
        <v>0</v>
      </c>
      <c r="CD83" s="185">
        <v>0</v>
      </c>
      <c r="CE83" s="185">
        <v>0</v>
      </c>
      <c r="CF83" s="185">
        <v>0</v>
      </c>
      <c r="CG83" s="185">
        <v>0</v>
      </c>
      <c r="CH83" s="185">
        <v>0</v>
      </c>
      <c r="CI83" s="185">
        <v>0</v>
      </c>
      <c r="CJ83" s="185">
        <v>0</v>
      </c>
      <c r="CK83" s="185">
        <v>0</v>
      </c>
      <c r="CL83" s="185">
        <v>0</v>
      </c>
      <c r="CM83" s="185">
        <v>0</v>
      </c>
      <c r="CN83" s="185">
        <v>0</v>
      </c>
      <c r="CO83" s="185">
        <v>0</v>
      </c>
      <c r="CP83" s="185">
        <v>0</v>
      </c>
      <c r="CQ83" s="185">
        <v>0</v>
      </c>
      <c r="CR83" s="185">
        <v>0</v>
      </c>
      <c r="CS83" s="185">
        <v>0</v>
      </c>
      <c r="CT83" s="185">
        <v>0</v>
      </c>
      <c r="CU83" s="185">
        <v>0</v>
      </c>
      <c r="CV83" s="185">
        <v>0</v>
      </c>
      <c r="CW83" s="185">
        <v>0</v>
      </c>
      <c r="CX83" s="185">
        <v>0</v>
      </c>
      <c r="CY83" s="185">
        <v>0</v>
      </c>
      <c r="CZ83" s="185">
        <v>0</v>
      </c>
      <c r="DA83" s="141">
        <f>SUM(DB83:EF83)</f>
        <v>0</v>
      </c>
      <c r="DB83" s="141">
        <f t="shared" ref="DB83:EF83" si="45">+SUM(DB55+DB27)</f>
        <v>0</v>
      </c>
      <c r="DC83" s="141">
        <f t="shared" si="45"/>
        <v>0</v>
      </c>
      <c r="DD83" s="141">
        <f t="shared" si="45"/>
        <v>0</v>
      </c>
      <c r="DE83" s="141">
        <f t="shared" si="45"/>
        <v>0</v>
      </c>
      <c r="DF83" s="141">
        <f t="shared" si="45"/>
        <v>0</v>
      </c>
      <c r="DG83" s="141">
        <f t="shared" si="45"/>
        <v>0</v>
      </c>
      <c r="DH83" s="141">
        <f t="shared" si="45"/>
        <v>0</v>
      </c>
      <c r="DI83" s="141">
        <f t="shared" si="45"/>
        <v>0</v>
      </c>
      <c r="DJ83" s="141">
        <f t="shared" si="45"/>
        <v>0</v>
      </c>
      <c r="DK83" s="141">
        <f t="shared" si="45"/>
        <v>0</v>
      </c>
      <c r="DL83" s="141">
        <f t="shared" si="45"/>
        <v>0</v>
      </c>
      <c r="DM83" s="141">
        <f t="shared" si="45"/>
        <v>0</v>
      </c>
      <c r="DN83" s="141">
        <f t="shared" si="45"/>
        <v>0</v>
      </c>
      <c r="DO83" s="141">
        <f t="shared" si="45"/>
        <v>0</v>
      </c>
      <c r="DP83" s="141">
        <f t="shared" si="45"/>
        <v>0</v>
      </c>
      <c r="DQ83" s="141">
        <f t="shared" si="45"/>
        <v>0</v>
      </c>
      <c r="DR83" s="141">
        <f t="shared" si="45"/>
        <v>0</v>
      </c>
      <c r="DS83" s="141">
        <f t="shared" si="45"/>
        <v>0</v>
      </c>
      <c r="DT83" s="141">
        <f t="shared" si="45"/>
        <v>0</v>
      </c>
      <c r="DU83" s="141">
        <f t="shared" si="45"/>
        <v>0</v>
      </c>
      <c r="DV83" s="141">
        <f t="shared" si="45"/>
        <v>0</v>
      </c>
      <c r="DW83" s="141">
        <f t="shared" si="45"/>
        <v>0</v>
      </c>
      <c r="DX83" s="141">
        <f t="shared" si="45"/>
        <v>0</v>
      </c>
      <c r="DY83" s="141">
        <f t="shared" si="45"/>
        <v>0</v>
      </c>
      <c r="DZ83" s="141">
        <f t="shared" si="45"/>
        <v>0</v>
      </c>
      <c r="EA83" s="141">
        <f t="shared" si="45"/>
        <v>0</v>
      </c>
      <c r="EB83" s="141">
        <f t="shared" si="45"/>
        <v>0</v>
      </c>
      <c r="EC83" s="141">
        <f t="shared" si="45"/>
        <v>0</v>
      </c>
      <c r="ED83" s="141">
        <f t="shared" si="45"/>
        <v>0</v>
      </c>
      <c r="EE83" s="141">
        <f t="shared" si="45"/>
        <v>0</v>
      </c>
      <c r="EF83" s="141">
        <f t="shared" si="45"/>
        <v>0</v>
      </c>
    </row>
    <row r="84" spans="1:148" ht="17.25" customHeight="1">
      <c r="A84" s="140" t="s">
        <v>9</v>
      </c>
      <c r="B84" s="141" t="e">
        <f>SUM(#REF!,#REF!,#REF!,B28,#REF!,#REF!)</f>
        <v>#REF!</v>
      </c>
      <c r="C84" s="141" t="e">
        <f>SUM(#REF!,#REF!,#REF!,C28,#REF!,#REF!)</f>
        <v>#REF!</v>
      </c>
      <c r="D84" s="141" t="e">
        <f>SUM(#REF!,#REF!,#REF!,D28,#REF!,#REF!)</f>
        <v>#REF!</v>
      </c>
      <c r="E84" s="141" t="e">
        <f>SUM(#REF!,#REF!,#REF!,E28,#REF!,#REF!)</f>
        <v>#REF!</v>
      </c>
      <c r="F84" s="141" t="e">
        <f>SUM(#REF!,#REF!,#REF!,F28,#REF!,#REF!)</f>
        <v>#REF!</v>
      </c>
      <c r="G84" s="141" t="e">
        <f>SUM(#REF!,#REF!,#REF!,G28,#REF!,#REF!)</f>
        <v>#REF!</v>
      </c>
      <c r="H84" s="141" t="e">
        <f>SUM(#REF!,#REF!,#REF!,H28,#REF!,#REF!)</f>
        <v>#REF!</v>
      </c>
      <c r="I84" s="141" t="e">
        <f>SUM(#REF!,#REF!,#REF!,I28,#REF!,#REF!)</f>
        <v>#REF!</v>
      </c>
      <c r="J84" s="141" t="e">
        <f>SUM(#REF!,#REF!,#REF!,J28,#REF!,#REF!)</f>
        <v>#REF!</v>
      </c>
      <c r="K84" s="141" t="e">
        <f>SUM(#REF!,#REF!,#REF!,K28,#REF!,#REF!)</f>
        <v>#REF!</v>
      </c>
      <c r="L84" s="141" t="e">
        <f>SUM(#REF!,#REF!,#REF!,L28,#REF!,#REF!)</f>
        <v>#REF!</v>
      </c>
      <c r="M84" s="141" t="e">
        <f>SUM(#REF!,#REF!,#REF!,M28,#REF!,#REF!)</f>
        <v>#REF!</v>
      </c>
      <c r="N84" s="141" t="e">
        <f>SUM(#REF!,#REF!,N28,#REF!,#REF!)</f>
        <v>#REF!</v>
      </c>
      <c r="O84" s="141" t="e">
        <f>SUM(#REF!,#REF!,O28,#REF!,#REF!)</f>
        <v>#REF!</v>
      </c>
      <c r="P84" s="141" t="e">
        <f>SUM(#REF!,#REF!,P28,#REF!,#REF!)</f>
        <v>#REF!</v>
      </c>
      <c r="Q84" s="141" t="e">
        <f>SUM(#REF!,#REF!,Q28,#REF!,#REF!)</f>
        <v>#REF!</v>
      </c>
      <c r="R84" s="141" t="e">
        <f>SUM(#REF!,#REF!,R28,#REF!,#REF!)</f>
        <v>#REF!</v>
      </c>
      <c r="S84" s="141" t="e">
        <f>SUM(#REF!,#REF!,S28,#REF!,#REF!)</f>
        <v>#REF!</v>
      </c>
      <c r="T84" s="141" t="e">
        <f>SUM(#REF!,#REF!,T28,#REF!,#REF!)</f>
        <v>#REF!</v>
      </c>
      <c r="U84" s="141" t="e">
        <f>SUM(#REF!,#REF!,U28,#REF!,#REF!)</f>
        <v>#REF!</v>
      </c>
      <c r="V84" s="141" t="e">
        <f>SUM(#REF!,#REF!,V28,#REF!,#REF!)</f>
        <v>#REF!</v>
      </c>
      <c r="W84" s="141" t="e">
        <f>SUM(#REF!,#REF!,W28,#REF!,#REF!)</f>
        <v>#REF!</v>
      </c>
      <c r="X84" s="141" t="e">
        <f>SUM(#REF!,#REF!,X28,#REF!,#REF!)</f>
        <v>#REF!</v>
      </c>
      <c r="Y84" s="141" t="e">
        <f>SUM(#REF!,#REF!,Y28,#REF!,#REF!)</f>
        <v>#REF!</v>
      </c>
      <c r="Z84" s="141" t="e">
        <f>SUM(#REF!+#REF!+Z28+#REF!+#REF!)</f>
        <v>#REF!</v>
      </c>
      <c r="AA84" s="141" t="e">
        <f>SUM(#REF!+#REF!+AA28+#REF!+#REF!)</f>
        <v>#REF!</v>
      </c>
      <c r="AB84" s="141" t="e">
        <f>SUM(#REF!+#REF!+AB28+#REF!+#REF!)</f>
        <v>#REF!</v>
      </c>
      <c r="AC84" s="141" t="e">
        <f>SUM(#REF!+#REF!+AC28+#REF!+#REF!)</f>
        <v>#REF!</v>
      </c>
      <c r="AD84" s="141" t="e">
        <f>SUM(#REF!+#REF!+AD28+#REF!+#REF!)</f>
        <v>#REF!</v>
      </c>
      <c r="AE84" s="141" t="e">
        <f>SUM(#REF!+#REF!+AE28+#REF!+#REF!)</f>
        <v>#REF!</v>
      </c>
      <c r="AF84" s="141" t="e">
        <f>SUM(#REF!+#REF!+AF28+#REF!+#REF!)</f>
        <v>#REF!</v>
      </c>
      <c r="AG84" s="141" t="e">
        <f>SUM(#REF!+#REF!+AG28+#REF!+#REF!)</f>
        <v>#REF!</v>
      </c>
      <c r="AH84" s="141" t="e">
        <f>SUM(#REF!+#REF!+AH28+#REF!+#REF!)</f>
        <v>#REF!</v>
      </c>
      <c r="AI84" s="141" t="e">
        <f>SUM(#REF!+#REF!+AI28+#REF!+#REF!)</f>
        <v>#REF!</v>
      </c>
      <c r="AJ84" s="141" t="e">
        <f>SUM(#REF!+#REF!+AJ28+#REF!+#REF!)</f>
        <v>#REF!</v>
      </c>
      <c r="AK84" s="141" t="e">
        <f>SUM(#REF!+#REF!+AK28+#REF!+#REF!)</f>
        <v>#REF!</v>
      </c>
      <c r="AL84" s="141" t="e">
        <f>SUM(#REF!+#REF!+AL28+#REF!+#REF!)</f>
        <v>#REF!</v>
      </c>
      <c r="AM84" s="141" t="e">
        <f>SUM(#REF!+#REF!+AM28+#REF!+#REF!)</f>
        <v>#REF!</v>
      </c>
      <c r="AN84" s="141" t="e">
        <f>SUM(#REF!+#REF!+AN28+#REF!+#REF!)</f>
        <v>#REF!</v>
      </c>
      <c r="AO84" s="141" t="e">
        <f>SUM(#REF!+#REF!+AO28+#REF!+#REF!)</f>
        <v>#REF!</v>
      </c>
      <c r="AP84" s="141" t="e">
        <f>SUM(#REF!+#REF!+AP28+#REF!+#REF!)</f>
        <v>#REF!</v>
      </c>
      <c r="AQ84" s="141" t="e">
        <f>SUM(#REF!+#REF!+AQ28+#REF!+#REF!)</f>
        <v>#REF!</v>
      </c>
      <c r="AR84" s="141" t="e">
        <f>SUM(#REF!+#REF!+AR28+#REF!+#REF!)</f>
        <v>#REF!</v>
      </c>
      <c r="AS84" s="141" t="e">
        <f>SUM(#REF!+#REF!+AS28+#REF!+#REF!)</f>
        <v>#REF!</v>
      </c>
      <c r="AT84" s="141" t="e">
        <f>SUM(#REF!+#REF!+AT28+#REF!+#REF!)</f>
        <v>#REF!</v>
      </c>
      <c r="AU84" s="141" t="e">
        <f>SUM(#REF!+#REF!+AU28+#REF!+#REF!)</f>
        <v>#REF!</v>
      </c>
      <c r="AV84" s="141" t="e">
        <f>SUM(#REF!+#REF!+AV28+#REF!+#REF!)</f>
        <v>#REF!</v>
      </c>
      <c r="AW84" s="141" t="e">
        <f>SUM(#REF!+#REF!+AW28+#REF!+#REF!)</f>
        <v>#REF!</v>
      </c>
      <c r="AX84" s="141" t="e">
        <f>SUM(#REF!+#REF!+AX28+#REF!+#REF!)</f>
        <v>#REF!</v>
      </c>
      <c r="AY84" s="185" t="e">
        <f>SUM(#REF!+#REF!+AY28+#REF!+#REF!)</f>
        <v>#REF!</v>
      </c>
      <c r="AZ84" s="185" t="e">
        <f>SUM(#REF!+#REF!+AZ28+#REF!+#REF!)</f>
        <v>#REF!</v>
      </c>
      <c r="BA84" s="185" t="e">
        <f>SUM(#REF!+#REF!+BA28+#REF!+#REF!)</f>
        <v>#REF!</v>
      </c>
      <c r="BB84" s="185" t="e">
        <f>SUM(#REF!+#REF!+BB28+#REF!+#REF!)</f>
        <v>#REF!</v>
      </c>
      <c r="BC84" s="185" t="e">
        <f>SUM(#REF!+#REF!+BC28+#REF!+#REF!)</f>
        <v>#REF!</v>
      </c>
      <c r="BD84" s="185" t="e">
        <f>SUM(#REF!+#REF!+BD28+#REF!+#REF!)</f>
        <v>#REF!</v>
      </c>
      <c r="BE84" s="185" t="e">
        <f>SUM(#REF!+#REF!+BE28+#REF!+#REF!)</f>
        <v>#REF!</v>
      </c>
      <c r="BF84" s="185" t="e">
        <f>SUM(#REF!+#REF!+BF28+#REF!+#REF!)</f>
        <v>#REF!</v>
      </c>
      <c r="BG84" s="185" t="e">
        <f>SUM(#REF!+#REF!+BG28+#REF!+#REF!)</f>
        <v>#REF!</v>
      </c>
      <c r="BH84" s="185" t="e">
        <f>SUM(#REF!+#REF!+BH28+#REF!+#REF!)</f>
        <v>#REF!</v>
      </c>
      <c r="BI84" s="185" t="e">
        <f>SUM(#REF!+#REF!+BI28+#REF!+#REF!)</f>
        <v>#REF!</v>
      </c>
      <c r="BJ84" s="185" t="e">
        <f>SUM(#REF!+#REF!+BJ28+#REF!+#REF!)</f>
        <v>#REF!</v>
      </c>
      <c r="BK84" s="185" t="e">
        <f>SUM(#REF!+#REF!+BK28+#REF!+#REF!)</f>
        <v>#REF!</v>
      </c>
      <c r="BL84" s="185" t="e">
        <f>SUM(#REF!+#REF!+BL28+#REF!+#REF!)</f>
        <v>#REF!</v>
      </c>
      <c r="BM84" s="185" t="e">
        <f>SUM(#REF!+#REF!+BM28+#REF!+#REF!)</f>
        <v>#REF!</v>
      </c>
      <c r="BN84" s="185" t="e">
        <f>SUM(#REF!+#REF!+BN28+#REF!+#REF!)</f>
        <v>#REF!</v>
      </c>
      <c r="BO84" s="185" t="e">
        <f>SUM(#REF!+#REF!+BO28+#REF!+#REF!)</f>
        <v>#REF!</v>
      </c>
      <c r="BP84" s="185" t="e">
        <f>SUM(#REF!+#REF!+BP28+#REF!+#REF!)</f>
        <v>#REF!</v>
      </c>
      <c r="BQ84" s="185" t="e">
        <f>SUM(#REF!+#REF!+BQ28+#REF!+#REF!)</f>
        <v>#REF!</v>
      </c>
      <c r="BR84" s="185" t="e">
        <f>SUM(#REF!+#REF!+BR28+#REF!+#REF!)</f>
        <v>#REF!</v>
      </c>
      <c r="BS84" s="185" t="e">
        <f>SUM(#REF!+#REF!+BS28+#REF!+#REF!)</f>
        <v>#REF!</v>
      </c>
      <c r="BT84" s="185" t="e">
        <f>SUM(#REF!+#REF!+BT28+#REF!+#REF!)</f>
        <v>#REF!</v>
      </c>
      <c r="BU84" s="185" t="e">
        <f>SUM(#REF!+#REF!+BU28+#REF!+#REF!)</f>
        <v>#REF!</v>
      </c>
      <c r="BV84" s="185">
        <v>0</v>
      </c>
      <c r="BW84" s="185">
        <v>0</v>
      </c>
      <c r="BX84" s="185">
        <v>0</v>
      </c>
      <c r="BY84" s="185">
        <v>0</v>
      </c>
      <c r="BZ84" s="185">
        <v>1</v>
      </c>
      <c r="CA84" s="185">
        <v>0</v>
      </c>
      <c r="CB84" s="185">
        <v>0</v>
      </c>
      <c r="CC84" s="185">
        <v>0</v>
      </c>
      <c r="CD84" s="185">
        <v>0</v>
      </c>
      <c r="CE84" s="185">
        <v>1</v>
      </c>
      <c r="CF84" s="185">
        <v>0</v>
      </c>
      <c r="CG84" s="185">
        <v>0</v>
      </c>
      <c r="CH84" s="185">
        <v>0</v>
      </c>
      <c r="CI84" s="185">
        <v>0</v>
      </c>
      <c r="CJ84" s="185">
        <v>0</v>
      </c>
      <c r="CK84" s="185">
        <v>0</v>
      </c>
      <c r="CL84" s="185">
        <v>1</v>
      </c>
      <c r="CM84" s="185">
        <v>1</v>
      </c>
      <c r="CN84" s="185">
        <v>0</v>
      </c>
      <c r="CO84" s="185">
        <v>0</v>
      </c>
      <c r="CP84" s="185">
        <v>0</v>
      </c>
      <c r="CQ84" s="185">
        <v>0</v>
      </c>
      <c r="CR84" s="185">
        <v>0</v>
      </c>
      <c r="CS84" s="185">
        <v>0</v>
      </c>
      <c r="CT84" s="185">
        <v>0</v>
      </c>
      <c r="CU84" s="185">
        <v>0</v>
      </c>
      <c r="CV84" s="185">
        <v>1</v>
      </c>
      <c r="CW84" s="185">
        <v>0</v>
      </c>
      <c r="CX84" s="185">
        <v>0</v>
      </c>
      <c r="CY84" s="185">
        <v>0</v>
      </c>
      <c r="CZ84" s="185">
        <v>1</v>
      </c>
      <c r="DA84" s="141">
        <f>SUM(DB84:EF84)</f>
        <v>0</v>
      </c>
      <c r="DB84" s="141">
        <f t="shared" ref="DB84:EF84" si="46">+SUM(DB56+DB28)</f>
        <v>0</v>
      </c>
      <c r="DC84" s="141">
        <f t="shared" si="46"/>
        <v>0</v>
      </c>
      <c r="DD84" s="141">
        <f t="shared" si="46"/>
        <v>0</v>
      </c>
      <c r="DE84" s="141">
        <f t="shared" si="46"/>
        <v>0</v>
      </c>
      <c r="DF84" s="141">
        <f t="shared" si="46"/>
        <v>0</v>
      </c>
      <c r="DG84" s="141">
        <f t="shared" si="46"/>
        <v>0</v>
      </c>
      <c r="DH84" s="141">
        <f t="shared" si="46"/>
        <v>0</v>
      </c>
      <c r="DI84" s="141">
        <f t="shared" si="46"/>
        <v>0</v>
      </c>
      <c r="DJ84" s="141">
        <f t="shared" si="46"/>
        <v>0</v>
      </c>
      <c r="DK84" s="141">
        <f t="shared" si="46"/>
        <v>0</v>
      </c>
      <c r="DL84" s="141">
        <f t="shared" si="46"/>
        <v>0</v>
      </c>
      <c r="DM84" s="141">
        <f t="shared" si="46"/>
        <v>0</v>
      </c>
      <c r="DN84" s="141">
        <f t="shared" si="46"/>
        <v>0</v>
      </c>
      <c r="DO84" s="141">
        <f t="shared" si="46"/>
        <v>0</v>
      </c>
      <c r="DP84" s="141">
        <f t="shared" si="46"/>
        <v>0</v>
      </c>
      <c r="DQ84" s="141">
        <f t="shared" si="46"/>
        <v>0</v>
      </c>
      <c r="DR84" s="141">
        <f t="shared" si="46"/>
        <v>0</v>
      </c>
      <c r="DS84" s="141">
        <f t="shared" si="46"/>
        <v>0</v>
      </c>
      <c r="DT84" s="141">
        <f t="shared" si="46"/>
        <v>0</v>
      </c>
      <c r="DU84" s="141">
        <f t="shared" si="46"/>
        <v>0</v>
      </c>
      <c r="DV84" s="141">
        <f t="shared" si="46"/>
        <v>0</v>
      </c>
      <c r="DW84" s="141">
        <f t="shared" si="46"/>
        <v>0</v>
      </c>
      <c r="DX84" s="141">
        <f t="shared" si="46"/>
        <v>0</v>
      </c>
      <c r="DY84" s="141">
        <f t="shared" si="46"/>
        <v>0</v>
      </c>
      <c r="DZ84" s="141">
        <f t="shared" si="46"/>
        <v>0</v>
      </c>
      <c r="EA84" s="141">
        <f t="shared" si="46"/>
        <v>0</v>
      </c>
      <c r="EB84" s="141">
        <f t="shared" si="46"/>
        <v>0</v>
      </c>
      <c r="EC84" s="141">
        <f t="shared" si="46"/>
        <v>0</v>
      </c>
      <c r="ED84" s="141">
        <f t="shared" si="46"/>
        <v>0</v>
      </c>
      <c r="EE84" s="141">
        <f t="shared" si="46"/>
        <v>0</v>
      </c>
      <c r="EF84" s="141">
        <f t="shared" si="46"/>
        <v>0</v>
      </c>
    </row>
    <row r="85" spans="1:148" s="179" customFormat="1" ht="18" customHeight="1">
      <c r="A85" s="179" t="s">
        <v>214</v>
      </c>
      <c r="Z85" s="182">
        <v>2E-3</v>
      </c>
      <c r="AA85" s="182">
        <v>2E-3</v>
      </c>
      <c r="AB85" s="182">
        <v>2E-3</v>
      </c>
      <c r="AC85" s="182">
        <v>2E-3</v>
      </c>
      <c r="AD85" s="182">
        <v>2E-3</v>
      </c>
      <c r="AE85" s="182">
        <v>2E-3</v>
      </c>
      <c r="AF85" s="182">
        <v>2E-3</v>
      </c>
      <c r="AG85" s="182">
        <v>2E-3</v>
      </c>
      <c r="AH85" s="182">
        <v>2E-3</v>
      </c>
      <c r="AI85" s="182">
        <v>2E-3</v>
      </c>
      <c r="AJ85" s="182">
        <v>2E-3</v>
      </c>
      <c r="AK85" s="182">
        <v>2E-3</v>
      </c>
      <c r="AL85" s="182">
        <v>5.0000000000000001E-3</v>
      </c>
      <c r="AM85" s="182">
        <v>5.0000000000000001E-3</v>
      </c>
      <c r="AN85" s="182">
        <v>5.0000000000000001E-3</v>
      </c>
      <c r="AO85" s="182">
        <v>5.0000000000000001E-3</v>
      </c>
      <c r="AP85" s="182">
        <v>5.0000000000000001E-3</v>
      </c>
      <c r="AQ85" s="182">
        <v>5.0000000000000001E-3</v>
      </c>
      <c r="AR85" s="182">
        <v>5.0000000000000001E-3</v>
      </c>
      <c r="AS85" s="182">
        <v>5.0000000000000001E-3</v>
      </c>
      <c r="AT85" s="182">
        <v>5.0000000000000001E-3</v>
      </c>
      <c r="AU85" s="182">
        <v>5.0000000000000001E-3</v>
      </c>
      <c r="AV85" s="182">
        <v>5.0000000000000001E-3</v>
      </c>
      <c r="AW85" s="182">
        <v>5.0000000000000001E-3</v>
      </c>
      <c r="AX85" s="182">
        <v>2E-3</v>
      </c>
      <c r="AY85" s="182">
        <v>2E-3</v>
      </c>
      <c r="AZ85" s="182">
        <v>2E-3</v>
      </c>
      <c r="BA85" s="182">
        <v>2E-3</v>
      </c>
      <c r="BB85" s="182">
        <v>2E-3</v>
      </c>
      <c r="BC85" s="182">
        <v>2E-3</v>
      </c>
      <c r="BD85" s="182">
        <v>2E-3</v>
      </c>
      <c r="BE85" s="182">
        <v>2E-3</v>
      </c>
      <c r="BF85" s="182">
        <v>2E-3</v>
      </c>
      <c r="BG85" s="182">
        <v>2E-3</v>
      </c>
      <c r="BH85" s="182">
        <v>2E-3</v>
      </c>
      <c r="BI85" s="182">
        <v>2E-3</v>
      </c>
      <c r="BJ85" s="182">
        <v>2E-3</v>
      </c>
      <c r="BK85" s="182">
        <v>2E-3</v>
      </c>
      <c r="BL85" s="182">
        <v>2E-3</v>
      </c>
      <c r="BM85" s="182">
        <v>5.0000000000000001E-4</v>
      </c>
      <c r="BN85" s="182">
        <v>5.0000000000000001E-4</v>
      </c>
      <c r="BO85" s="182">
        <v>5.0000000000000001E-4</v>
      </c>
      <c r="BP85" s="182">
        <v>5.0000000000000001E-4</v>
      </c>
      <c r="BQ85" s="182">
        <v>5.0000000000000001E-4</v>
      </c>
      <c r="BR85" s="182">
        <v>5.0000000000000001E-4</v>
      </c>
      <c r="BS85" s="182">
        <v>5.0000000000000001E-4</v>
      </c>
      <c r="BT85" s="182">
        <v>5.0000000000000001E-4</v>
      </c>
      <c r="BU85" s="182">
        <v>5.0000000000000001E-4</v>
      </c>
      <c r="BV85" s="182">
        <v>5.0000000000000001E-4</v>
      </c>
      <c r="BW85" s="182">
        <v>5.0000000000000001E-4</v>
      </c>
      <c r="BX85" s="182">
        <v>5.0000000000000001E-4</v>
      </c>
      <c r="BY85" s="182">
        <v>5.0000000000000001E-4</v>
      </c>
      <c r="BZ85" s="182">
        <v>5.0000000000000001E-4</v>
      </c>
      <c r="CA85" s="182">
        <v>5.0000000000000001E-4</v>
      </c>
      <c r="CB85" s="182">
        <v>5.0000000000000001E-4</v>
      </c>
      <c r="CC85" s="182">
        <v>5.0000000000000001E-4</v>
      </c>
      <c r="CD85" s="182">
        <v>5.0000000000000001E-4</v>
      </c>
      <c r="CE85" s="182">
        <v>5.0000000000000001E-4</v>
      </c>
      <c r="CF85" s="182">
        <v>5.0000000000000001E-4</v>
      </c>
      <c r="CG85" s="182">
        <v>5.0000000000000001E-4</v>
      </c>
      <c r="CH85" s="182">
        <v>5.0000000000000001E-4</v>
      </c>
      <c r="CI85" s="182">
        <v>5.0000000000000001E-4</v>
      </c>
      <c r="CJ85" s="182">
        <v>5.0000000000000001E-4</v>
      </c>
      <c r="CK85" s="182">
        <v>5.0000000000000001E-4</v>
      </c>
      <c r="CL85" s="182">
        <v>5.0000000000000001E-4</v>
      </c>
      <c r="CM85" s="182">
        <v>5.0000000000000001E-4</v>
      </c>
      <c r="CN85" s="182">
        <v>5.0000000000000001E-4</v>
      </c>
      <c r="CO85" s="182">
        <v>5.0000000000000001E-4</v>
      </c>
      <c r="CP85" s="182">
        <v>5.0000000000000001E-4</v>
      </c>
      <c r="CQ85" s="182">
        <v>5.0000000000000001E-4</v>
      </c>
      <c r="CR85" s="182">
        <v>5.0000000000000001E-4</v>
      </c>
      <c r="CS85" s="182">
        <v>5.0000000000000001E-4</v>
      </c>
      <c r="CT85" s="182">
        <v>5.0000000000000001E-4</v>
      </c>
      <c r="CU85" s="182">
        <v>5.0000000000000001E-4</v>
      </c>
      <c r="CV85" s="182">
        <v>5.0000000000000001E-4</v>
      </c>
      <c r="CW85" s="182">
        <v>5.0000000000000001E-4</v>
      </c>
      <c r="CX85" s="182">
        <v>5.0000000000000001E-4</v>
      </c>
      <c r="CY85" s="182">
        <v>5.0000000000000001E-4</v>
      </c>
      <c r="CZ85" s="182">
        <v>5.0000000000000001E-4</v>
      </c>
      <c r="DA85" s="182">
        <v>5.0000000000000001E-4</v>
      </c>
      <c r="DB85" s="182">
        <v>5.0000000000000001E-4</v>
      </c>
      <c r="DC85" s="182">
        <v>5.0000000000000001E-4</v>
      </c>
      <c r="DD85" s="182">
        <v>5.0000000000000001E-4</v>
      </c>
      <c r="DE85" s="182">
        <v>5.0000000000000001E-4</v>
      </c>
      <c r="DF85" s="182">
        <v>5.0000000000000001E-4</v>
      </c>
      <c r="DG85" s="182">
        <v>5.0000000000000001E-4</v>
      </c>
      <c r="DH85" s="182">
        <v>5.0000000000000001E-4</v>
      </c>
      <c r="DI85" s="182">
        <v>5.0000000000000001E-4</v>
      </c>
      <c r="DJ85" s="182">
        <v>5.0000000000000001E-4</v>
      </c>
      <c r="DK85" s="182">
        <v>5.0000000000000001E-4</v>
      </c>
      <c r="DL85" s="182">
        <v>5.0000000000000001E-4</v>
      </c>
      <c r="DM85" s="182">
        <v>5.0000000000000001E-4</v>
      </c>
      <c r="DN85" s="182">
        <v>5.0000000000000001E-4</v>
      </c>
      <c r="DO85" s="182">
        <v>5.0000000000000001E-4</v>
      </c>
      <c r="DP85" s="182">
        <v>5.0000000000000001E-4</v>
      </c>
      <c r="DQ85" s="182">
        <v>5.0000000000000001E-4</v>
      </c>
      <c r="DR85" s="182">
        <v>5.0000000000000001E-4</v>
      </c>
      <c r="DS85" s="182">
        <v>5.0000000000000001E-4</v>
      </c>
      <c r="DT85" s="182">
        <v>5.0000000000000001E-4</v>
      </c>
      <c r="DU85" s="182">
        <v>5.0000000000000001E-4</v>
      </c>
      <c r="DV85" s="182">
        <v>5.0000000000000001E-4</v>
      </c>
      <c r="DW85" s="182">
        <v>5.0000000000000001E-4</v>
      </c>
      <c r="DX85" s="182">
        <v>5.0000000000000001E-4</v>
      </c>
      <c r="DY85" s="182">
        <v>5.0000000000000001E-4</v>
      </c>
      <c r="DZ85" s="182">
        <v>5.0000000000000001E-4</v>
      </c>
      <c r="EA85" s="182">
        <v>5.0000000000000001E-4</v>
      </c>
      <c r="EB85" s="182">
        <v>5.0000000000000001E-4</v>
      </c>
      <c r="EC85" s="182">
        <v>5.0000000000000001E-4</v>
      </c>
      <c r="ED85" s="182">
        <v>5.0000000000000001E-4</v>
      </c>
      <c r="EE85" s="182">
        <v>5.0000000000000001E-4</v>
      </c>
      <c r="EF85" s="182">
        <v>5.0000000000000001E-4</v>
      </c>
      <c r="EG85" s="180"/>
      <c r="EH85" s="180"/>
      <c r="EI85" s="180"/>
      <c r="EJ85" s="180"/>
      <c r="EK85" s="180"/>
      <c r="EL85" s="180"/>
      <c r="EM85" s="180"/>
      <c r="EN85" s="180"/>
      <c r="EO85" s="180"/>
      <c r="EP85" s="180"/>
      <c r="EQ85" s="180"/>
      <c r="ER85" s="180"/>
    </row>
    <row r="86" spans="1:148" ht="17.25" customHeight="1">
      <c r="AX86" s="175"/>
      <c r="AY86" s="175"/>
      <c r="AZ86" s="175"/>
      <c r="BA86" s="175"/>
      <c r="BB86" s="175"/>
      <c r="BC86" s="175"/>
      <c r="BD86" s="175"/>
      <c r="BE86" s="175"/>
      <c r="BF86" s="175"/>
      <c r="BG86" s="175"/>
      <c r="BH86" s="175"/>
      <c r="BI86" s="175"/>
      <c r="BJ86" s="175"/>
      <c r="BK86" s="175"/>
      <c r="BL86" s="175"/>
      <c r="BM86" s="175"/>
      <c r="BN86" s="175"/>
      <c r="BO86" s="175"/>
      <c r="BP86" s="175"/>
      <c r="BQ86" s="175"/>
      <c r="BR86" s="175"/>
      <c r="BS86" s="175"/>
      <c r="BT86" s="175"/>
      <c r="BU86" s="175"/>
      <c r="BV86" s="175"/>
      <c r="BW86" s="175"/>
      <c r="BX86" s="175"/>
      <c r="BY86" s="175"/>
      <c r="BZ86" s="175"/>
      <c r="CA86" s="175"/>
      <c r="CB86" s="175"/>
      <c r="CC86" s="175"/>
      <c r="CD86" s="175"/>
      <c r="CE86" s="175"/>
      <c r="CF86" s="175"/>
      <c r="CG86" s="175"/>
      <c r="CH86" s="175"/>
      <c r="CI86" s="175"/>
      <c r="CJ86" s="175"/>
      <c r="CK86" s="175"/>
      <c r="CL86" s="175"/>
      <c r="CM86" s="175"/>
      <c r="CN86" s="175"/>
      <c r="CO86" s="175"/>
      <c r="CP86" s="175"/>
      <c r="CQ86" s="175"/>
      <c r="CR86" s="175"/>
      <c r="CS86" s="175"/>
      <c r="CT86" s="175"/>
      <c r="CU86" s="175"/>
      <c r="CV86" s="175"/>
      <c r="CW86" s="175"/>
      <c r="CX86" s="175"/>
      <c r="CY86" s="175"/>
      <c r="CZ86" s="175"/>
      <c r="DA86" s="175"/>
    </row>
    <row r="131" spans="34:105" ht="17.25" customHeight="1"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07"/>
      <c r="CE131" s="107"/>
      <c r="CF131" s="107"/>
      <c r="CG131" s="107"/>
      <c r="CH131" s="107"/>
      <c r="CI131" s="107"/>
      <c r="CJ131" s="107"/>
      <c r="CK131" s="107"/>
      <c r="CL131" s="107"/>
      <c r="CM131" s="107"/>
      <c r="CN131" s="107"/>
      <c r="CO131" s="107"/>
      <c r="CP131" s="107"/>
      <c r="CQ131" s="107"/>
      <c r="CR131" s="107"/>
      <c r="CS131" s="107"/>
      <c r="CT131" s="107"/>
      <c r="CU131" s="107"/>
      <c r="CV131" s="107"/>
      <c r="CW131" s="107"/>
      <c r="CX131" s="107"/>
      <c r="CY131" s="107"/>
      <c r="CZ131" s="107"/>
      <c r="DA131" s="107"/>
    </row>
    <row r="159" spans="34:105" ht="17.25" customHeight="1"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7"/>
      <c r="BQ159" s="107"/>
      <c r="BR159" s="107"/>
      <c r="BS159" s="107"/>
      <c r="BT159" s="107"/>
      <c r="BU159" s="107"/>
      <c r="BV159" s="107"/>
      <c r="BW159" s="107"/>
      <c r="BX159" s="107"/>
      <c r="BY159" s="107"/>
      <c r="BZ159" s="107"/>
      <c r="CA159" s="107"/>
      <c r="CB159" s="107"/>
      <c r="CC159" s="107"/>
      <c r="CD159" s="107"/>
      <c r="CE159" s="107"/>
      <c r="CF159" s="107"/>
      <c r="CG159" s="107"/>
      <c r="CH159" s="107"/>
      <c r="CI159" s="107"/>
      <c r="CJ159" s="107"/>
      <c r="CK159" s="107"/>
      <c r="CL159" s="107"/>
      <c r="CM159" s="107"/>
      <c r="CN159" s="107"/>
      <c r="CO159" s="107"/>
      <c r="CP159" s="107"/>
      <c r="CQ159" s="107"/>
      <c r="CR159" s="107"/>
      <c r="CS159" s="107"/>
      <c r="CT159" s="107"/>
      <c r="CU159" s="107"/>
      <c r="CV159" s="107"/>
      <c r="CW159" s="107"/>
      <c r="CX159" s="107"/>
      <c r="CY159" s="107"/>
      <c r="CZ159" s="107"/>
      <c r="DA159" s="107"/>
    </row>
    <row r="187" spans="34:105" ht="17.25" customHeight="1"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  <c r="BP187" s="107"/>
      <c r="BQ187" s="107"/>
      <c r="BR187" s="107"/>
      <c r="BS187" s="107"/>
      <c r="BT187" s="107"/>
      <c r="BU187" s="107"/>
      <c r="BV187" s="107"/>
      <c r="BW187" s="107"/>
      <c r="BX187" s="107"/>
      <c r="BY187" s="107"/>
      <c r="BZ187" s="107"/>
      <c r="CA187" s="107"/>
      <c r="CB187" s="107"/>
      <c r="CC187" s="107"/>
      <c r="CD187" s="107"/>
      <c r="CE187" s="107"/>
      <c r="CF187" s="107"/>
      <c r="CG187" s="107"/>
      <c r="CH187" s="107"/>
      <c r="CI187" s="107"/>
      <c r="CJ187" s="107"/>
      <c r="CK187" s="107"/>
      <c r="CL187" s="107"/>
      <c r="CM187" s="107"/>
      <c r="CN187" s="107"/>
      <c r="CO187" s="107"/>
      <c r="CP187" s="107"/>
      <c r="CQ187" s="107"/>
      <c r="CR187" s="107"/>
      <c r="CS187" s="107"/>
      <c r="CT187" s="107"/>
      <c r="CU187" s="107"/>
      <c r="CV187" s="107"/>
      <c r="CW187" s="107"/>
      <c r="CX187" s="107"/>
      <c r="CY187" s="107"/>
      <c r="CZ187" s="107"/>
      <c r="DA187" s="107"/>
    </row>
  </sheetData>
  <printOptions horizontalCentered="1"/>
  <pageMargins left="0.19685039370078741" right="0.23622047244094491" top="0.15748031496062992" bottom="0.15748031496062992" header="0.31496062992125984" footer="0.31496062992125984"/>
  <pageSetup paperSize="9" scale="3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50"/>
  </sheetPr>
  <dimension ref="A1:ER198"/>
  <sheetViews>
    <sheetView showGridLines="0" zoomScale="80" zoomScaleNormal="80" zoomScaleSheetLayoutView="80" workbookViewId="0">
      <pane xSplit="49" topLeftCell="CF1" activePane="topRight" state="frozen"/>
      <selection activeCell="DF25" sqref="DF25"/>
      <selection pane="topRight" activeCell="DJ198" sqref="DJ198"/>
    </sheetView>
  </sheetViews>
  <sheetFormatPr defaultColWidth="8.88671875" defaultRowHeight="17.25" customHeight="1"/>
  <cols>
    <col min="1" max="1" width="17.33203125" style="1" customWidth="1"/>
    <col min="2" max="48" width="5.44140625" style="1" hidden="1" customWidth="1"/>
    <col min="49" max="73" width="5.33203125" style="1" hidden="1" customWidth="1"/>
    <col min="74" max="105" width="5.33203125" style="1" customWidth="1"/>
    <col min="106" max="136" width="5.44140625" style="1" customWidth="1"/>
    <col min="137" max="137" width="2" style="1" customWidth="1"/>
    <col min="138" max="147" width="8.88671875" style="1"/>
    <col min="148" max="148" width="0" style="1" hidden="1" customWidth="1"/>
    <col min="149" max="149" width="4.21875" style="1" customWidth="1"/>
    <col min="150" max="16384" width="8.88671875" style="1"/>
  </cols>
  <sheetData>
    <row r="1" spans="1:136" ht="27" customHeight="1">
      <c r="A1" s="284" t="s">
        <v>35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A1" s="285"/>
      <c r="BB1" s="285"/>
      <c r="BC1" s="285"/>
      <c r="BD1" s="285"/>
      <c r="BE1" s="285"/>
      <c r="BF1" s="285"/>
      <c r="BG1" s="285"/>
      <c r="BH1" s="285"/>
      <c r="BI1" s="285"/>
      <c r="BJ1" s="285"/>
      <c r="BK1" s="285"/>
      <c r="BL1" s="285"/>
      <c r="BM1" s="285"/>
      <c r="BN1" s="285"/>
      <c r="BO1" s="285"/>
      <c r="BP1" s="285"/>
      <c r="BQ1" s="285"/>
      <c r="BR1" s="285"/>
      <c r="BS1" s="285"/>
      <c r="BT1" s="285"/>
      <c r="BU1" s="285"/>
      <c r="BV1" s="285"/>
      <c r="BW1" s="285"/>
      <c r="BX1" s="285"/>
      <c r="BY1" s="285"/>
      <c r="BZ1" s="285"/>
      <c r="CA1" s="285"/>
      <c r="CB1" s="285"/>
      <c r="CC1" s="285"/>
      <c r="CD1" s="285"/>
      <c r="CE1" s="285"/>
      <c r="CF1" s="285"/>
      <c r="CG1" s="285"/>
      <c r="CH1" s="285"/>
      <c r="CI1" s="285"/>
      <c r="CJ1" s="285"/>
      <c r="CK1" s="285"/>
      <c r="CL1" s="285"/>
      <c r="CM1" s="285"/>
      <c r="CN1" s="285"/>
      <c r="CO1" s="285"/>
      <c r="CP1" s="285"/>
      <c r="CQ1" s="285"/>
      <c r="CR1" s="285"/>
      <c r="CS1" s="285"/>
      <c r="CT1" s="285"/>
      <c r="CU1" s="285"/>
      <c r="CV1" s="285"/>
      <c r="CW1" s="285"/>
      <c r="CX1" s="285"/>
      <c r="CY1" s="285"/>
      <c r="CZ1" s="285"/>
      <c r="DA1" s="285"/>
      <c r="DB1" s="285"/>
      <c r="DC1" s="285"/>
      <c r="DD1" s="285"/>
      <c r="DE1" s="285"/>
      <c r="DF1" s="285"/>
      <c r="DG1" s="285"/>
      <c r="DH1" s="285"/>
      <c r="DI1" s="285"/>
      <c r="DJ1" s="285"/>
      <c r="DK1" s="285"/>
      <c r="DL1" s="285"/>
      <c r="DM1" s="285"/>
      <c r="DN1" s="285"/>
      <c r="DO1" s="285"/>
      <c r="DP1" s="285"/>
      <c r="DQ1" s="285"/>
      <c r="DR1" s="285"/>
      <c r="DS1" s="285"/>
      <c r="DT1" s="285"/>
      <c r="DU1" s="285"/>
      <c r="DV1" s="285"/>
      <c r="DW1" s="285"/>
      <c r="DX1" s="285"/>
      <c r="DY1" s="285"/>
      <c r="DZ1" s="285"/>
      <c r="EA1" s="285"/>
      <c r="EB1" s="285"/>
      <c r="EC1" s="285"/>
      <c r="ED1" s="285"/>
      <c r="EE1" s="285"/>
      <c r="EF1" s="285"/>
    </row>
    <row r="18" spans="1:148" s="4" customFormat="1" ht="17.25" customHeight="1">
      <c r="A18" s="13" t="s">
        <v>0</v>
      </c>
      <c r="B18" s="2" t="s">
        <v>12</v>
      </c>
      <c r="C18" s="2" t="s">
        <v>20</v>
      </c>
      <c r="D18" s="2" t="s">
        <v>21</v>
      </c>
      <c r="E18" s="2" t="s">
        <v>22</v>
      </c>
      <c r="F18" s="2" t="s">
        <v>23</v>
      </c>
      <c r="G18" s="2" t="s">
        <v>24</v>
      </c>
      <c r="H18" s="2" t="s">
        <v>25</v>
      </c>
      <c r="I18" s="2" t="s">
        <v>26</v>
      </c>
      <c r="J18" s="2" t="s">
        <v>27</v>
      </c>
      <c r="K18" s="2" t="s">
        <v>28</v>
      </c>
      <c r="L18" s="2" t="s">
        <v>29</v>
      </c>
      <c r="M18" s="2" t="s">
        <v>30</v>
      </c>
      <c r="N18" s="2" t="s">
        <v>11</v>
      </c>
      <c r="O18" s="2" t="s">
        <v>13</v>
      </c>
      <c r="P18" s="2" t="s">
        <v>14</v>
      </c>
      <c r="Q18" s="2" t="s">
        <v>15</v>
      </c>
      <c r="R18" s="2" t="s">
        <v>16</v>
      </c>
      <c r="S18" s="2" t="s">
        <v>17</v>
      </c>
      <c r="T18" s="2" t="s">
        <v>18</v>
      </c>
      <c r="U18" s="2" t="s">
        <v>19</v>
      </c>
      <c r="V18" s="2" t="s">
        <v>109</v>
      </c>
      <c r="W18" s="2" t="s">
        <v>111</v>
      </c>
      <c r="X18" s="2" t="s">
        <v>117</v>
      </c>
      <c r="Y18" s="2" t="s">
        <v>118</v>
      </c>
      <c r="Z18" s="2" t="s">
        <v>120</v>
      </c>
      <c r="AA18" s="2" t="s">
        <v>123</v>
      </c>
      <c r="AB18" s="2" t="s">
        <v>130</v>
      </c>
      <c r="AC18" s="2" t="s">
        <v>134</v>
      </c>
      <c r="AD18" s="2" t="s">
        <v>142</v>
      </c>
      <c r="AE18" s="2" t="s">
        <v>143</v>
      </c>
      <c r="AF18" s="2" t="s">
        <v>148</v>
      </c>
      <c r="AG18" s="2" t="s">
        <v>153</v>
      </c>
      <c r="AH18" s="2" t="s">
        <v>154</v>
      </c>
      <c r="AI18" s="2" t="s">
        <v>156</v>
      </c>
      <c r="AJ18" s="2" t="s">
        <v>157</v>
      </c>
      <c r="AK18" s="2" t="s">
        <v>159</v>
      </c>
      <c r="AL18" s="2" t="s">
        <v>163</v>
      </c>
      <c r="AM18" s="2" t="s">
        <v>166</v>
      </c>
      <c r="AN18" s="2" t="s">
        <v>169</v>
      </c>
      <c r="AO18" s="2" t="s">
        <v>177</v>
      </c>
      <c r="AP18" s="2" t="s">
        <v>182</v>
      </c>
      <c r="AQ18" s="2" t="s">
        <v>186</v>
      </c>
      <c r="AR18" s="2" t="s">
        <v>189</v>
      </c>
      <c r="AS18" s="2" t="s">
        <v>190</v>
      </c>
      <c r="AT18" s="2" t="s">
        <v>195</v>
      </c>
      <c r="AU18" s="2" t="s">
        <v>197</v>
      </c>
      <c r="AV18" s="2" t="s">
        <v>199</v>
      </c>
      <c r="AW18" s="139" t="s">
        <v>204</v>
      </c>
      <c r="AX18" s="139" t="s">
        <v>209</v>
      </c>
      <c r="AY18" s="184" t="s">
        <v>213</v>
      </c>
      <c r="AZ18" s="184" t="s">
        <v>215</v>
      </c>
      <c r="BA18" s="184" t="s">
        <v>217</v>
      </c>
      <c r="BB18" s="184" t="s">
        <v>219</v>
      </c>
      <c r="BC18" s="184" t="s">
        <v>221</v>
      </c>
      <c r="BD18" s="184" t="s">
        <v>225</v>
      </c>
      <c r="BE18" s="184" t="s">
        <v>228</v>
      </c>
      <c r="BF18" s="184" t="s">
        <v>234</v>
      </c>
      <c r="BG18" s="139" t="s">
        <v>242</v>
      </c>
      <c r="BH18" s="184" t="s">
        <v>243</v>
      </c>
      <c r="BI18" s="184" t="s">
        <v>244</v>
      </c>
      <c r="BJ18" s="184" t="s">
        <v>245</v>
      </c>
      <c r="BK18" s="139" t="s">
        <v>246</v>
      </c>
      <c r="BL18" s="184" t="s">
        <v>247</v>
      </c>
      <c r="BM18" s="184" t="s">
        <v>249</v>
      </c>
      <c r="BN18" s="184" t="s">
        <v>251</v>
      </c>
      <c r="BO18" s="184" t="s">
        <v>253</v>
      </c>
      <c r="BP18" s="184" t="s">
        <v>257</v>
      </c>
      <c r="BQ18" s="184" t="s">
        <v>259</v>
      </c>
      <c r="BR18" s="184" t="s">
        <v>263</v>
      </c>
      <c r="BS18" s="184" t="s">
        <v>264</v>
      </c>
      <c r="BT18" s="184" t="s">
        <v>265</v>
      </c>
      <c r="BU18" s="184" t="s">
        <v>266</v>
      </c>
      <c r="BV18" s="184" t="s">
        <v>267</v>
      </c>
      <c r="BW18" s="184" t="s">
        <v>270</v>
      </c>
      <c r="BX18" s="184" t="s">
        <v>272</v>
      </c>
      <c r="BY18" s="184" t="s">
        <v>276</v>
      </c>
      <c r="BZ18" s="184" t="s">
        <v>277</v>
      </c>
      <c r="CA18" s="184" t="s">
        <v>279</v>
      </c>
      <c r="CB18" s="184" t="s">
        <v>281</v>
      </c>
      <c r="CC18" s="184" t="s">
        <v>282</v>
      </c>
      <c r="CD18" s="184" t="s">
        <v>288</v>
      </c>
      <c r="CE18" s="184" t="s">
        <v>289</v>
      </c>
      <c r="CF18" s="184" t="s">
        <v>292</v>
      </c>
      <c r="CG18" s="184" t="s">
        <v>294</v>
      </c>
      <c r="CH18" s="184" t="s">
        <v>297</v>
      </c>
      <c r="CI18" s="184" t="s">
        <v>301</v>
      </c>
      <c r="CJ18" s="184" t="s">
        <v>303</v>
      </c>
      <c r="CK18" s="184" t="s">
        <v>308</v>
      </c>
      <c r="CL18" s="184" t="s">
        <v>310</v>
      </c>
      <c r="CM18" s="184" t="s">
        <v>311</v>
      </c>
      <c r="CN18" s="184" t="s">
        <v>313</v>
      </c>
      <c r="CO18" s="184" t="s">
        <v>319</v>
      </c>
      <c r="CP18" s="184" t="s">
        <v>322</v>
      </c>
      <c r="CQ18" s="184" t="s">
        <v>325</v>
      </c>
      <c r="CR18" s="184" t="s">
        <v>330</v>
      </c>
      <c r="CS18" s="184" t="s">
        <v>332</v>
      </c>
      <c r="CT18" s="184" t="s">
        <v>336</v>
      </c>
      <c r="CU18" s="184" t="s">
        <v>339</v>
      </c>
      <c r="CV18" s="184" t="s">
        <v>349</v>
      </c>
      <c r="CW18" s="184" t="s">
        <v>350</v>
      </c>
      <c r="CX18" s="184" t="s">
        <v>351</v>
      </c>
      <c r="CY18" s="184" t="s">
        <v>357</v>
      </c>
      <c r="CZ18" s="184" t="s">
        <v>360</v>
      </c>
      <c r="DA18" s="106" t="str">
        <f>+DA186</f>
        <v>Aug'25</v>
      </c>
      <c r="DB18" s="3">
        <v>1</v>
      </c>
      <c r="DC18" s="3">
        <v>2</v>
      </c>
      <c r="DD18" s="3">
        <v>3</v>
      </c>
      <c r="DE18" s="3">
        <v>4</v>
      </c>
      <c r="DF18" s="3">
        <v>5</v>
      </c>
      <c r="DG18" s="3">
        <v>6</v>
      </c>
      <c r="DH18" s="3">
        <v>7</v>
      </c>
      <c r="DI18" s="3">
        <v>8</v>
      </c>
      <c r="DJ18" s="3">
        <v>9</v>
      </c>
      <c r="DK18" s="3">
        <v>10</v>
      </c>
      <c r="DL18" s="3">
        <v>11</v>
      </c>
      <c r="DM18" s="3">
        <v>12</v>
      </c>
      <c r="DN18" s="3">
        <v>13</v>
      </c>
      <c r="DO18" s="3">
        <v>14</v>
      </c>
      <c r="DP18" s="3">
        <v>15</v>
      </c>
      <c r="DQ18" s="3">
        <v>16</v>
      </c>
      <c r="DR18" s="3">
        <v>17</v>
      </c>
      <c r="DS18" s="3">
        <v>18</v>
      </c>
      <c r="DT18" s="3">
        <v>19</v>
      </c>
      <c r="DU18" s="3">
        <v>20</v>
      </c>
      <c r="DV18" s="3">
        <v>21</v>
      </c>
      <c r="DW18" s="3">
        <v>22</v>
      </c>
      <c r="DX18" s="3">
        <v>23</v>
      </c>
      <c r="DY18" s="3">
        <v>24</v>
      </c>
      <c r="DZ18" s="3">
        <v>25</v>
      </c>
      <c r="EA18" s="3">
        <v>26</v>
      </c>
      <c r="EB18" s="3">
        <v>27</v>
      </c>
      <c r="EC18" s="3">
        <v>28</v>
      </c>
      <c r="ED18" s="3">
        <v>29</v>
      </c>
      <c r="EE18" s="3">
        <v>30</v>
      </c>
      <c r="EF18" s="3">
        <v>31</v>
      </c>
    </row>
    <row r="19" spans="1:148" ht="17.25" customHeight="1">
      <c r="A19" s="140" t="s">
        <v>1</v>
      </c>
      <c r="B19" s="141">
        <v>189239</v>
      </c>
      <c r="C19" s="141">
        <v>149674</v>
      </c>
      <c r="D19" s="141">
        <v>195927</v>
      </c>
      <c r="E19" s="141">
        <v>99765</v>
      </c>
      <c r="F19" s="141">
        <v>113059</v>
      </c>
      <c r="G19" s="141">
        <v>83860</v>
      </c>
      <c r="H19" s="141">
        <v>171993</v>
      </c>
      <c r="I19" s="141">
        <v>172094</v>
      </c>
      <c r="J19" s="141">
        <v>154269</v>
      </c>
      <c r="K19" s="141">
        <v>204672</v>
      </c>
      <c r="L19" s="141">
        <v>212631</v>
      </c>
      <c r="M19" s="141">
        <v>145219</v>
      </c>
      <c r="N19" s="141">
        <v>138184</v>
      </c>
      <c r="O19" s="141">
        <v>64766</v>
      </c>
      <c r="P19" s="141">
        <v>41848</v>
      </c>
      <c r="Q19" s="141">
        <v>71605</v>
      </c>
      <c r="R19" s="141">
        <v>87379</v>
      </c>
      <c r="S19" s="141">
        <v>145060</v>
      </c>
      <c r="T19" s="141">
        <v>158703</v>
      </c>
      <c r="U19" s="141">
        <v>132989</v>
      </c>
      <c r="V19" s="141">
        <v>191166</v>
      </c>
      <c r="W19" s="141">
        <v>47833</v>
      </c>
      <c r="X19" s="141">
        <v>49140</v>
      </c>
      <c r="Y19" s="141">
        <v>30135</v>
      </c>
      <c r="Z19" s="141">
        <v>70153</v>
      </c>
      <c r="AA19" s="141">
        <v>73689</v>
      </c>
      <c r="AB19" s="141">
        <v>23411</v>
      </c>
      <c r="AC19" s="141">
        <v>34142</v>
      </c>
      <c r="AD19" s="141">
        <v>62561</v>
      </c>
      <c r="AE19" s="141">
        <v>65839</v>
      </c>
      <c r="AF19" s="141">
        <v>89094</v>
      </c>
      <c r="AG19" s="141">
        <v>53304</v>
      </c>
      <c r="AH19" s="141">
        <v>10838</v>
      </c>
      <c r="AI19" s="141">
        <v>29889</v>
      </c>
      <c r="AJ19" s="141">
        <v>67593</v>
      </c>
      <c r="AK19" s="141">
        <v>72889</v>
      </c>
      <c r="AL19" s="141">
        <v>51063</v>
      </c>
      <c r="AM19" s="141">
        <v>117845</v>
      </c>
      <c r="AN19" s="141">
        <v>38323</v>
      </c>
      <c r="AO19" s="141">
        <v>52154</v>
      </c>
      <c r="AP19" s="141">
        <v>26465</v>
      </c>
      <c r="AQ19" s="141">
        <v>36998</v>
      </c>
      <c r="AR19" s="141">
        <v>68599</v>
      </c>
      <c r="AS19" s="141">
        <v>38738</v>
      </c>
      <c r="AT19" s="141">
        <v>17803</v>
      </c>
      <c r="AU19" s="141">
        <v>8229</v>
      </c>
      <c r="AV19" s="141">
        <v>31572</v>
      </c>
      <c r="AW19" s="141">
        <v>23468</v>
      </c>
      <c r="AX19" s="141">
        <v>47267</v>
      </c>
      <c r="AY19" s="185">
        <v>23503</v>
      </c>
      <c r="AZ19" s="185">
        <v>23189</v>
      </c>
      <c r="BA19" s="185">
        <v>13593</v>
      </c>
      <c r="BB19" s="185">
        <v>33682</v>
      </c>
      <c r="BC19" s="185">
        <v>72071</v>
      </c>
      <c r="BD19" s="185">
        <v>62783</v>
      </c>
      <c r="BE19" s="185">
        <v>68556</v>
      </c>
      <c r="BF19" s="185">
        <v>65777</v>
      </c>
      <c r="BG19" s="141">
        <v>2046</v>
      </c>
      <c r="BH19" s="185">
        <v>31426</v>
      </c>
      <c r="BI19" s="185">
        <v>52444</v>
      </c>
      <c r="BJ19" s="185">
        <v>16712</v>
      </c>
      <c r="BK19" s="240">
        <v>36562</v>
      </c>
      <c r="BL19" s="185">
        <v>83800</v>
      </c>
      <c r="BM19" s="185">
        <v>22792</v>
      </c>
      <c r="BN19" s="185">
        <v>4842</v>
      </c>
      <c r="BO19" s="185">
        <v>-205</v>
      </c>
      <c r="BP19" s="185">
        <v>0</v>
      </c>
      <c r="BQ19" s="185">
        <v>0</v>
      </c>
      <c r="BR19" s="185">
        <v>0</v>
      </c>
      <c r="BS19" s="185">
        <v>0</v>
      </c>
      <c r="BT19" s="185">
        <v>0</v>
      </c>
      <c r="BU19" s="185">
        <v>0</v>
      </c>
      <c r="BV19" s="185">
        <v>0</v>
      </c>
      <c r="BW19" s="185">
        <v>0</v>
      </c>
      <c r="BX19" s="185">
        <v>0</v>
      </c>
      <c r="BY19" s="185">
        <v>0</v>
      </c>
      <c r="BZ19" s="185">
        <v>8099</v>
      </c>
      <c r="CA19" s="185">
        <v>27089</v>
      </c>
      <c r="CB19" s="185">
        <v>16422</v>
      </c>
      <c r="CC19" s="185">
        <v>780</v>
      </c>
      <c r="CD19" s="185">
        <v>7838</v>
      </c>
      <c r="CE19" s="185">
        <v>0</v>
      </c>
      <c r="CF19" s="185">
        <v>0</v>
      </c>
      <c r="CG19" s="185">
        <v>0</v>
      </c>
      <c r="CH19" s="185">
        <v>0</v>
      </c>
      <c r="CI19" s="185">
        <v>0</v>
      </c>
      <c r="CJ19" s="185">
        <v>0</v>
      </c>
      <c r="CK19" s="185">
        <v>0</v>
      </c>
      <c r="CL19" s="185">
        <v>0</v>
      </c>
      <c r="CM19" s="185">
        <v>0</v>
      </c>
      <c r="CN19" s="185">
        <v>0</v>
      </c>
      <c r="CO19" s="185">
        <v>0</v>
      </c>
      <c r="CP19" s="185">
        <v>0</v>
      </c>
      <c r="CQ19" s="185">
        <v>0</v>
      </c>
      <c r="CR19" s="185">
        <v>0</v>
      </c>
      <c r="CS19" s="185">
        <v>0</v>
      </c>
      <c r="CT19" s="185">
        <v>0</v>
      </c>
      <c r="CU19" s="185">
        <v>0</v>
      </c>
      <c r="CV19" s="185">
        <v>0</v>
      </c>
      <c r="CW19" s="185">
        <v>0</v>
      </c>
      <c r="CX19" s="185">
        <v>0</v>
      </c>
      <c r="CY19" s="185">
        <v>0</v>
      </c>
      <c r="CZ19" s="185">
        <v>0</v>
      </c>
      <c r="DA19" s="142">
        <f>SUM(DB19:EF19)</f>
        <v>0</v>
      </c>
      <c r="DB19" s="142">
        <f>AVG!F10</f>
        <v>0</v>
      </c>
      <c r="DC19" s="142">
        <f>AVG!G10</f>
        <v>0</v>
      </c>
      <c r="DD19" s="142">
        <f>AVG!H10</f>
        <v>0</v>
      </c>
      <c r="DE19" s="142">
        <f>AVG!I10</f>
        <v>0</v>
      </c>
      <c r="DF19" s="142">
        <f>AVG!J10</f>
        <v>0</v>
      </c>
      <c r="DG19" s="142">
        <f>AVG!K10</f>
        <v>0</v>
      </c>
      <c r="DH19" s="142">
        <f>AVG!L10</f>
        <v>0</v>
      </c>
      <c r="DI19" s="142">
        <f>AVG!M10</f>
        <v>0</v>
      </c>
      <c r="DJ19" s="142">
        <f>AVG!N10</f>
        <v>0</v>
      </c>
      <c r="DK19" s="142">
        <f>AVG!O10</f>
        <v>0</v>
      </c>
      <c r="DL19" s="142">
        <f>AVG!P10</f>
        <v>0</v>
      </c>
      <c r="DM19" s="142">
        <f>AVG!Q10</f>
        <v>0</v>
      </c>
      <c r="DN19" s="142">
        <f>AVG!R10</f>
        <v>0</v>
      </c>
      <c r="DO19" s="142">
        <f>AVG!S10</f>
        <v>0</v>
      </c>
      <c r="DP19" s="142">
        <f>AVG!T10</f>
        <v>0</v>
      </c>
      <c r="DQ19" s="142">
        <f>AVG!U10</f>
        <v>0</v>
      </c>
      <c r="DR19" s="142">
        <f>AVG!V10</f>
        <v>0</v>
      </c>
      <c r="DS19" s="142">
        <f>AVG!W10</f>
        <v>0</v>
      </c>
      <c r="DT19" s="142">
        <f>AVG!X10</f>
        <v>0</v>
      </c>
      <c r="DU19" s="142">
        <f>AVG!Y10</f>
        <v>0</v>
      </c>
      <c r="DV19" s="142">
        <f>AVG!Z10</f>
        <v>0</v>
      </c>
      <c r="DW19" s="142">
        <f>AVG!AA10</f>
        <v>0</v>
      </c>
      <c r="DX19" s="142">
        <f>AVG!AB10</f>
        <v>0</v>
      </c>
      <c r="DY19" s="142">
        <f>AVG!AC10</f>
        <v>0</v>
      </c>
      <c r="DZ19" s="142">
        <f>AVG!AD10</f>
        <v>0</v>
      </c>
      <c r="EA19" s="142">
        <f>AVG!AE10</f>
        <v>0</v>
      </c>
      <c r="EB19" s="142">
        <f>AVG!AF10</f>
        <v>0</v>
      </c>
      <c r="EC19" s="142">
        <f>AVG!AG10</f>
        <v>0</v>
      </c>
      <c r="ED19" s="142">
        <f>AVG!AH10</f>
        <v>0</v>
      </c>
      <c r="EE19" s="142">
        <f>AVG!AI10</f>
        <v>0</v>
      </c>
      <c r="EF19" s="142">
        <f>AVG!AJ10</f>
        <v>0</v>
      </c>
    </row>
    <row r="20" spans="1:148" ht="17.25" customHeight="1">
      <c r="A20" s="140" t="s">
        <v>2</v>
      </c>
      <c r="B20" s="141">
        <f>B19-B21</f>
        <v>188494</v>
      </c>
      <c r="C20" s="141">
        <f t="shared" ref="C20:N20" si="0">C19-C21</f>
        <v>149261</v>
      </c>
      <c r="D20" s="141">
        <f t="shared" si="0"/>
        <v>195353</v>
      </c>
      <c r="E20" s="141">
        <f t="shared" si="0"/>
        <v>99399</v>
      </c>
      <c r="F20" s="141">
        <f t="shared" si="0"/>
        <v>112746</v>
      </c>
      <c r="G20" s="141">
        <f t="shared" si="0"/>
        <v>83715</v>
      </c>
      <c r="H20" s="141">
        <f t="shared" si="0"/>
        <v>171571</v>
      </c>
      <c r="I20" s="141">
        <f t="shared" si="0"/>
        <v>171657</v>
      </c>
      <c r="J20" s="141">
        <f t="shared" si="0"/>
        <v>153783</v>
      </c>
      <c r="K20" s="141">
        <f t="shared" si="0"/>
        <v>204202</v>
      </c>
      <c r="L20" s="141">
        <f t="shared" si="0"/>
        <v>212037</v>
      </c>
      <c r="M20" s="141">
        <f t="shared" si="0"/>
        <v>144827</v>
      </c>
      <c r="N20" s="141">
        <f t="shared" si="0"/>
        <v>138006</v>
      </c>
      <c r="O20" s="141">
        <f t="shared" ref="O20:AW20" si="1">O19-O21</f>
        <v>64424</v>
      </c>
      <c r="P20" s="141">
        <f t="shared" si="1"/>
        <v>41618</v>
      </c>
      <c r="Q20" s="141">
        <f t="shared" si="1"/>
        <v>71493</v>
      </c>
      <c r="R20" s="141">
        <f t="shared" si="1"/>
        <v>86911</v>
      </c>
      <c r="S20" s="141">
        <f t="shared" si="1"/>
        <v>144195</v>
      </c>
      <c r="T20" s="141">
        <f t="shared" si="1"/>
        <v>157436</v>
      </c>
      <c r="U20" s="141">
        <f t="shared" si="1"/>
        <v>132436</v>
      </c>
      <c r="V20" s="141">
        <f t="shared" si="1"/>
        <v>190299</v>
      </c>
      <c r="W20" s="141">
        <f t="shared" si="1"/>
        <v>47699</v>
      </c>
      <c r="X20" s="141">
        <f t="shared" si="1"/>
        <v>48202</v>
      </c>
      <c r="Y20" s="141">
        <f t="shared" si="1"/>
        <v>29753</v>
      </c>
      <c r="Z20" s="141">
        <f t="shared" si="1"/>
        <v>69776</v>
      </c>
      <c r="AA20" s="141">
        <f t="shared" si="1"/>
        <v>73282</v>
      </c>
      <c r="AB20" s="141">
        <f t="shared" si="1"/>
        <v>21186</v>
      </c>
      <c r="AC20" s="141">
        <f t="shared" si="1"/>
        <v>34020</v>
      </c>
      <c r="AD20" s="141">
        <f t="shared" si="1"/>
        <v>62379</v>
      </c>
      <c r="AE20" s="141">
        <f t="shared" si="1"/>
        <v>65703</v>
      </c>
      <c r="AF20" s="141">
        <f t="shared" si="1"/>
        <v>88785</v>
      </c>
      <c r="AG20" s="141">
        <f t="shared" si="1"/>
        <v>53201</v>
      </c>
      <c r="AH20" s="141">
        <f t="shared" si="1"/>
        <v>10753</v>
      </c>
      <c r="AI20" s="141">
        <f t="shared" si="1"/>
        <v>29854</v>
      </c>
      <c r="AJ20" s="141">
        <f t="shared" si="1"/>
        <v>67309</v>
      </c>
      <c r="AK20" s="141">
        <f t="shared" si="1"/>
        <v>72047</v>
      </c>
      <c r="AL20" s="141">
        <f t="shared" si="1"/>
        <v>50038</v>
      </c>
      <c r="AM20" s="141">
        <f t="shared" si="1"/>
        <v>117339</v>
      </c>
      <c r="AN20" s="141">
        <f t="shared" si="1"/>
        <v>38265</v>
      </c>
      <c r="AO20" s="141">
        <f t="shared" si="1"/>
        <v>52114</v>
      </c>
      <c r="AP20" s="141">
        <f t="shared" si="1"/>
        <v>26407</v>
      </c>
      <c r="AQ20" s="141">
        <f t="shared" si="1"/>
        <v>36963</v>
      </c>
      <c r="AR20" s="141">
        <f t="shared" si="1"/>
        <v>68566</v>
      </c>
      <c r="AS20" s="141">
        <f t="shared" si="1"/>
        <v>38559</v>
      </c>
      <c r="AT20" s="141">
        <f t="shared" si="1"/>
        <v>17772</v>
      </c>
      <c r="AU20" s="141">
        <f t="shared" si="1"/>
        <v>8209</v>
      </c>
      <c r="AV20" s="141">
        <f t="shared" si="1"/>
        <v>31485</v>
      </c>
      <c r="AW20" s="141">
        <f t="shared" si="1"/>
        <v>23444</v>
      </c>
      <c r="AX20" s="141">
        <f>AX19-AX21</f>
        <v>47213</v>
      </c>
      <c r="AY20" s="185">
        <f>AY19-AY21</f>
        <v>23485</v>
      </c>
      <c r="AZ20" s="185">
        <v>23079</v>
      </c>
      <c r="BA20" s="185">
        <f t="shared" ref="BA20:DC20" si="2">BA19-BA21</f>
        <v>13573</v>
      </c>
      <c r="BB20" s="185">
        <f t="shared" si="2"/>
        <v>33550</v>
      </c>
      <c r="BC20" s="185">
        <f t="shared" si="2"/>
        <v>71441</v>
      </c>
      <c r="BD20" s="185">
        <f t="shared" si="2"/>
        <v>62716</v>
      </c>
      <c r="BE20" s="185">
        <f t="shared" si="2"/>
        <v>68467</v>
      </c>
      <c r="BF20" s="185">
        <f t="shared" si="2"/>
        <v>65663</v>
      </c>
      <c r="BG20" s="141">
        <f t="shared" si="2"/>
        <v>2046</v>
      </c>
      <c r="BH20" s="185">
        <f t="shared" si="2"/>
        <v>31378</v>
      </c>
      <c r="BI20" s="185">
        <f t="shared" si="2"/>
        <v>52368</v>
      </c>
      <c r="BJ20" s="185">
        <f t="shared" si="2"/>
        <v>16707</v>
      </c>
      <c r="BK20" s="240">
        <f t="shared" si="2"/>
        <v>36553</v>
      </c>
      <c r="BL20" s="185">
        <f t="shared" ref="BL20:BN20" si="3">BL19-BL21</f>
        <v>83733</v>
      </c>
      <c r="BM20" s="185">
        <f t="shared" si="3"/>
        <v>22786</v>
      </c>
      <c r="BN20" s="185">
        <f t="shared" si="3"/>
        <v>4840</v>
      </c>
      <c r="BO20" s="185">
        <v>-205</v>
      </c>
      <c r="BP20" s="185">
        <v>0</v>
      </c>
      <c r="BQ20" s="185">
        <v>0</v>
      </c>
      <c r="BR20" s="185">
        <v>0</v>
      </c>
      <c r="BS20" s="185">
        <v>0</v>
      </c>
      <c r="BT20" s="185">
        <v>0</v>
      </c>
      <c r="BU20" s="185">
        <v>0</v>
      </c>
      <c r="BV20" s="185">
        <v>0</v>
      </c>
      <c r="BW20" s="185">
        <v>0</v>
      </c>
      <c r="BX20" s="185">
        <v>0</v>
      </c>
      <c r="BY20" s="185">
        <v>0</v>
      </c>
      <c r="BZ20" s="185">
        <v>8077</v>
      </c>
      <c r="CA20" s="185">
        <v>27064</v>
      </c>
      <c r="CB20" s="185">
        <v>16406</v>
      </c>
      <c r="CC20" s="185">
        <v>780</v>
      </c>
      <c r="CD20" s="185">
        <v>7830</v>
      </c>
      <c r="CE20" s="185">
        <v>0</v>
      </c>
      <c r="CF20" s="185">
        <v>0</v>
      </c>
      <c r="CG20" s="185">
        <v>0</v>
      </c>
      <c r="CH20" s="185">
        <v>0</v>
      </c>
      <c r="CI20" s="185">
        <v>0</v>
      </c>
      <c r="CJ20" s="185">
        <v>0</v>
      </c>
      <c r="CK20" s="185">
        <v>0</v>
      </c>
      <c r="CL20" s="185">
        <v>0</v>
      </c>
      <c r="CM20" s="185">
        <v>0</v>
      </c>
      <c r="CN20" s="185">
        <v>0</v>
      </c>
      <c r="CO20" s="185">
        <v>0</v>
      </c>
      <c r="CP20" s="185">
        <v>0</v>
      </c>
      <c r="CQ20" s="185">
        <v>0</v>
      </c>
      <c r="CR20" s="185">
        <v>0</v>
      </c>
      <c r="CS20" s="185">
        <v>0</v>
      </c>
      <c r="CT20" s="185">
        <v>0</v>
      </c>
      <c r="CU20" s="185">
        <v>0</v>
      </c>
      <c r="CV20" s="185">
        <v>0</v>
      </c>
      <c r="CW20" s="185">
        <v>0</v>
      </c>
      <c r="CX20" s="185">
        <v>0</v>
      </c>
      <c r="CY20" s="185">
        <v>0</v>
      </c>
      <c r="CZ20" s="185">
        <v>0</v>
      </c>
      <c r="DA20" s="142">
        <f t="shared" si="2"/>
        <v>0</v>
      </c>
      <c r="DB20" s="142">
        <f t="shared" si="2"/>
        <v>0</v>
      </c>
      <c r="DC20" s="142">
        <f t="shared" si="2"/>
        <v>0</v>
      </c>
      <c r="DD20" s="142">
        <f t="shared" ref="DD20:EF20" si="4">DD19-DD21</f>
        <v>0</v>
      </c>
      <c r="DE20" s="142">
        <f t="shared" si="4"/>
        <v>0</v>
      </c>
      <c r="DF20" s="142">
        <f t="shared" si="4"/>
        <v>0</v>
      </c>
      <c r="DG20" s="142">
        <f t="shared" si="4"/>
        <v>0</v>
      </c>
      <c r="DH20" s="142">
        <f t="shared" si="4"/>
        <v>0</v>
      </c>
      <c r="DI20" s="142">
        <f t="shared" si="4"/>
        <v>0</v>
      </c>
      <c r="DJ20" s="142">
        <f t="shared" si="4"/>
        <v>0</v>
      </c>
      <c r="DK20" s="142">
        <f t="shared" si="4"/>
        <v>0</v>
      </c>
      <c r="DL20" s="142">
        <f t="shared" si="4"/>
        <v>0</v>
      </c>
      <c r="DM20" s="142">
        <f t="shared" si="4"/>
        <v>0</v>
      </c>
      <c r="DN20" s="142">
        <f t="shared" si="4"/>
        <v>0</v>
      </c>
      <c r="DO20" s="142">
        <f t="shared" si="4"/>
        <v>0</v>
      </c>
      <c r="DP20" s="142">
        <f t="shared" si="4"/>
        <v>0</v>
      </c>
      <c r="DQ20" s="142">
        <f t="shared" si="4"/>
        <v>0</v>
      </c>
      <c r="DR20" s="142">
        <f t="shared" si="4"/>
        <v>0</v>
      </c>
      <c r="DS20" s="142">
        <f t="shared" si="4"/>
        <v>0</v>
      </c>
      <c r="DT20" s="142">
        <f t="shared" si="4"/>
        <v>0</v>
      </c>
      <c r="DU20" s="142">
        <f t="shared" si="4"/>
        <v>0</v>
      </c>
      <c r="DV20" s="142">
        <f t="shared" si="4"/>
        <v>0</v>
      </c>
      <c r="DW20" s="142">
        <f t="shared" si="4"/>
        <v>0</v>
      </c>
      <c r="DX20" s="142">
        <f t="shared" si="4"/>
        <v>0</v>
      </c>
      <c r="DY20" s="142">
        <f t="shared" si="4"/>
        <v>0</v>
      </c>
      <c r="DZ20" s="142">
        <f t="shared" si="4"/>
        <v>0</v>
      </c>
      <c r="EA20" s="142">
        <f t="shared" si="4"/>
        <v>0</v>
      </c>
      <c r="EB20" s="142">
        <f t="shared" si="4"/>
        <v>0</v>
      </c>
      <c r="EC20" s="142">
        <f t="shared" si="4"/>
        <v>0</v>
      </c>
      <c r="ED20" s="142">
        <f t="shared" si="4"/>
        <v>0</v>
      </c>
      <c r="EE20" s="142">
        <f t="shared" si="4"/>
        <v>0</v>
      </c>
      <c r="EF20" s="142">
        <f t="shared" si="4"/>
        <v>0</v>
      </c>
    </row>
    <row r="21" spans="1:148" ht="17.25" customHeight="1">
      <c r="A21" s="140" t="s">
        <v>3</v>
      </c>
      <c r="B21" s="141">
        <f>SUM(B24:B27)</f>
        <v>745</v>
      </c>
      <c r="C21" s="141">
        <f t="shared" ref="C21:N21" si="5">SUM(C24:C27)</f>
        <v>413</v>
      </c>
      <c r="D21" s="141">
        <f t="shared" si="5"/>
        <v>574</v>
      </c>
      <c r="E21" s="141">
        <f t="shared" si="5"/>
        <v>366</v>
      </c>
      <c r="F21" s="141">
        <f t="shared" si="5"/>
        <v>313</v>
      </c>
      <c r="G21" s="141">
        <f t="shared" si="5"/>
        <v>145</v>
      </c>
      <c r="H21" s="141">
        <f t="shared" si="5"/>
        <v>422</v>
      </c>
      <c r="I21" s="141">
        <f t="shared" si="5"/>
        <v>437</v>
      </c>
      <c r="J21" s="141">
        <f t="shared" si="5"/>
        <v>486</v>
      </c>
      <c r="K21" s="141">
        <f t="shared" si="5"/>
        <v>470</v>
      </c>
      <c r="L21" s="141">
        <f t="shared" si="5"/>
        <v>594</v>
      </c>
      <c r="M21" s="141">
        <f t="shared" si="5"/>
        <v>392</v>
      </c>
      <c r="N21" s="141">
        <f t="shared" si="5"/>
        <v>178</v>
      </c>
      <c r="O21" s="141">
        <f t="shared" ref="O21:T21" si="6">SUM(O24:O27)</f>
        <v>342</v>
      </c>
      <c r="P21" s="141">
        <f t="shared" si="6"/>
        <v>230</v>
      </c>
      <c r="Q21" s="141">
        <f t="shared" si="6"/>
        <v>112</v>
      </c>
      <c r="R21" s="141">
        <f t="shared" si="6"/>
        <v>468</v>
      </c>
      <c r="S21" s="141">
        <f t="shared" si="6"/>
        <v>865</v>
      </c>
      <c r="T21" s="141">
        <f t="shared" si="6"/>
        <v>1267</v>
      </c>
      <c r="U21" s="141">
        <f t="shared" ref="U21:AW21" si="7">SUM(U24:U27)</f>
        <v>553</v>
      </c>
      <c r="V21" s="141">
        <f t="shared" si="7"/>
        <v>867</v>
      </c>
      <c r="W21" s="141">
        <f t="shared" si="7"/>
        <v>134</v>
      </c>
      <c r="X21" s="141">
        <f t="shared" si="7"/>
        <v>938</v>
      </c>
      <c r="Y21" s="141">
        <f t="shared" si="7"/>
        <v>382</v>
      </c>
      <c r="Z21" s="141">
        <f t="shared" si="7"/>
        <v>377</v>
      </c>
      <c r="AA21" s="141">
        <f t="shared" si="7"/>
        <v>407</v>
      </c>
      <c r="AB21" s="141">
        <f t="shared" si="7"/>
        <v>2225</v>
      </c>
      <c r="AC21" s="141">
        <f t="shared" si="7"/>
        <v>122</v>
      </c>
      <c r="AD21" s="141">
        <f t="shared" si="7"/>
        <v>182</v>
      </c>
      <c r="AE21" s="141">
        <f t="shared" si="7"/>
        <v>136</v>
      </c>
      <c r="AF21" s="141">
        <f t="shared" si="7"/>
        <v>309</v>
      </c>
      <c r="AG21" s="141">
        <f t="shared" si="7"/>
        <v>103</v>
      </c>
      <c r="AH21" s="141">
        <f t="shared" si="7"/>
        <v>85</v>
      </c>
      <c r="AI21" s="141">
        <f t="shared" si="7"/>
        <v>35</v>
      </c>
      <c r="AJ21" s="141">
        <f t="shared" si="7"/>
        <v>284</v>
      </c>
      <c r="AK21" s="141">
        <f t="shared" si="7"/>
        <v>842</v>
      </c>
      <c r="AL21" s="141">
        <f t="shared" si="7"/>
        <v>1025</v>
      </c>
      <c r="AM21" s="141">
        <f t="shared" si="7"/>
        <v>506</v>
      </c>
      <c r="AN21" s="141">
        <f t="shared" si="7"/>
        <v>58</v>
      </c>
      <c r="AO21" s="141">
        <f t="shared" si="7"/>
        <v>40</v>
      </c>
      <c r="AP21" s="141">
        <f t="shared" si="7"/>
        <v>58</v>
      </c>
      <c r="AQ21" s="141">
        <f t="shared" si="7"/>
        <v>35</v>
      </c>
      <c r="AR21" s="141">
        <f t="shared" si="7"/>
        <v>33</v>
      </c>
      <c r="AS21" s="141">
        <f t="shared" si="7"/>
        <v>179</v>
      </c>
      <c r="AT21" s="141">
        <f t="shared" si="7"/>
        <v>31</v>
      </c>
      <c r="AU21" s="141">
        <f t="shared" si="7"/>
        <v>20</v>
      </c>
      <c r="AV21" s="141">
        <f t="shared" si="7"/>
        <v>87</v>
      </c>
      <c r="AW21" s="141">
        <f t="shared" si="7"/>
        <v>24</v>
      </c>
      <c r="AX21" s="141">
        <f>SUM(AX24:AX27)</f>
        <v>54</v>
      </c>
      <c r="AY21" s="185">
        <f>SUM(AY24:AY27)</f>
        <v>18</v>
      </c>
      <c r="AZ21" s="185">
        <v>110</v>
      </c>
      <c r="BA21" s="185">
        <f t="shared" ref="BA21:DC21" si="8">SUM(BA24:BA27)</f>
        <v>20</v>
      </c>
      <c r="BB21" s="185">
        <f t="shared" si="8"/>
        <v>132</v>
      </c>
      <c r="BC21" s="185">
        <f t="shared" si="8"/>
        <v>630</v>
      </c>
      <c r="BD21" s="185">
        <f t="shared" si="8"/>
        <v>67</v>
      </c>
      <c r="BE21" s="185">
        <f t="shared" si="8"/>
        <v>89</v>
      </c>
      <c r="BF21" s="185">
        <f t="shared" si="8"/>
        <v>114</v>
      </c>
      <c r="BG21" s="141">
        <f t="shared" si="8"/>
        <v>0</v>
      </c>
      <c r="BH21" s="185">
        <f t="shared" si="8"/>
        <v>48</v>
      </c>
      <c r="BI21" s="185">
        <f t="shared" si="8"/>
        <v>76</v>
      </c>
      <c r="BJ21" s="185">
        <f t="shared" si="8"/>
        <v>5</v>
      </c>
      <c r="BK21" s="240">
        <f t="shared" si="8"/>
        <v>9</v>
      </c>
      <c r="BL21" s="185">
        <f t="shared" ref="BL21:BM21" si="9">SUM(BL24:BL27)</f>
        <v>67</v>
      </c>
      <c r="BM21" s="185">
        <f t="shared" si="9"/>
        <v>6</v>
      </c>
      <c r="BN21" s="185">
        <f>SUM(BN24:BN27)</f>
        <v>2</v>
      </c>
      <c r="BO21" s="185">
        <f>SUM(BO24:BO27)</f>
        <v>0</v>
      </c>
      <c r="BP21" s="185">
        <v>0</v>
      </c>
      <c r="BQ21" s="185">
        <v>0</v>
      </c>
      <c r="BR21" s="185">
        <v>0</v>
      </c>
      <c r="BS21" s="185">
        <v>0</v>
      </c>
      <c r="BT21" s="185">
        <v>0</v>
      </c>
      <c r="BU21" s="185">
        <v>0</v>
      </c>
      <c r="BV21" s="185">
        <v>0</v>
      </c>
      <c r="BW21" s="185">
        <v>0</v>
      </c>
      <c r="BX21" s="185">
        <v>0</v>
      </c>
      <c r="BY21" s="185">
        <v>0</v>
      </c>
      <c r="BZ21" s="185">
        <v>22</v>
      </c>
      <c r="CA21" s="185">
        <v>25</v>
      </c>
      <c r="CB21" s="185">
        <v>16</v>
      </c>
      <c r="CC21" s="185">
        <v>0</v>
      </c>
      <c r="CD21" s="185">
        <v>8</v>
      </c>
      <c r="CE21" s="185">
        <v>0</v>
      </c>
      <c r="CF21" s="185">
        <v>0</v>
      </c>
      <c r="CG21" s="185">
        <v>0</v>
      </c>
      <c r="CH21" s="185">
        <v>0</v>
      </c>
      <c r="CI21" s="185">
        <v>0</v>
      </c>
      <c r="CJ21" s="185">
        <v>0</v>
      </c>
      <c r="CK21" s="185">
        <v>0</v>
      </c>
      <c r="CL21" s="185">
        <v>0</v>
      </c>
      <c r="CM21" s="185">
        <v>0</v>
      </c>
      <c r="CN21" s="185">
        <v>0</v>
      </c>
      <c r="CO21" s="185">
        <v>0</v>
      </c>
      <c r="CP21" s="185">
        <v>0</v>
      </c>
      <c r="CQ21" s="185">
        <v>0</v>
      </c>
      <c r="CR21" s="185">
        <v>0</v>
      </c>
      <c r="CS21" s="185">
        <v>0</v>
      </c>
      <c r="CT21" s="185">
        <v>0</v>
      </c>
      <c r="CU21" s="185">
        <v>0</v>
      </c>
      <c r="CV21" s="185">
        <v>0</v>
      </c>
      <c r="CW21" s="185">
        <v>0</v>
      </c>
      <c r="CX21" s="185">
        <v>0</v>
      </c>
      <c r="CY21" s="185">
        <v>0</v>
      </c>
      <c r="CZ21" s="185">
        <v>0</v>
      </c>
      <c r="DA21" s="142">
        <f t="shared" si="8"/>
        <v>0</v>
      </c>
      <c r="DB21" s="142">
        <f t="shared" si="8"/>
        <v>0</v>
      </c>
      <c r="DC21" s="142">
        <f t="shared" si="8"/>
        <v>0</v>
      </c>
      <c r="DD21" s="142">
        <f t="shared" ref="DD21:EF21" si="10">SUM(DD24:DD27)</f>
        <v>0</v>
      </c>
      <c r="DE21" s="142">
        <f t="shared" si="10"/>
        <v>0</v>
      </c>
      <c r="DF21" s="142">
        <f t="shared" si="10"/>
        <v>0</v>
      </c>
      <c r="DG21" s="142">
        <f t="shared" si="10"/>
        <v>0</v>
      </c>
      <c r="DH21" s="142">
        <f t="shared" si="10"/>
        <v>0</v>
      </c>
      <c r="DI21" s="142">
        <f t="shared" si="10"/>
        <v>0</v>
      </c>
      <c r="DJ21" s="142">
        <f t="shared" si="10"/>
        <v>0</v>
      </c>
      <c r="DK21" s="142">
        <f t="shared" si="10"/>
        <v>0</v>
      </c>
      <c r="DL21" s="142">
        <f t="shared" si="10"/>
        <v>0</v>
      </c>
      <c r="DM21" s="142">
        <f t="shared" si="10"/>
        <v>0</v>
      </c>
      <c r="DN21" s="142">
        <f t="shared" si="10"/>
        <v>0</v>
      </c>
      <c r="DO21" s="142">
        <f t="shared" si="10"/>
        <v>0</v>
      </c>
      <c r="DP21" s="142">
        <f t="shared" si="10"/>
        <v>0</v>
      </c>
      <c r="DQ21" s="142">
        <f t="shared" si="10"/>
        <v>0</v>
      </c>
      <c r="DR21" s="142">
        <f t="shared" si="10"/>
        <v>0</v>
      </c>
      <c r="DS21" s="142">
        <f t="shared" si="10"/>
        <v>0</v>
      </c>
      <c r="DT21" s="142">
        <f t="shared" si="10"/>
        <v>0</v>
      </c>
      <c r="DU21" s="142">
        <f t="shared" si="10"/>
        <v>0</v>
      </c>
      <c r="DV21" s="142">
        <f t="shared" si="10"/>
        <v>0</v>
      </c>
      <c r="DW21" s="142">
        <f t="shared" si="10"/>
        <v>0</v>
      </c>
      <c r="DX21" s="142">
        <f t="shared" si="10"/>
        <v>0</v>
      </c>
      <c r="DY21" s="142">
        <f t="shared" si="10"/>
        <v>0</v>
      </c>
      <c r="DZ21" s="142">
        <f t="shared" si="10"/>
        <v>0</v>
      </c>
      <c r="EA21" s="142">
        <f t="shared" si="10"/>
        <v>0</v>
      </c>
      <c r="EB21" s="142">
        <f t="shared" si="10"/>
        <v>0</v>
      </c>
      <c r="EC21" s="142">
        <f t="shared" si="10"/>
        <v>0</v>
      </c>
      <c r="ED21" s="142">
        <f t="shared" si="10"/>
        <v>0</v>
      </c>
      <c r="EE21" s="142">
        <f t="shared" si="10"/>
        <v>0</v>
      </c>
      <c r="EF21" s="142">
        <f t="shared" si="10"/>
        <v>0</v>
      </c>
    </row>
    <row r="22" spans="1:148" ht="17.25" customHeight="1">
      <c r="A22" s="140" t="s">
        <v>10</v>
      </c>
      <c r="B22" s="143">
        <f>B21/B19</f>
        <v>3.9368206342244461E-3</v>
      </c>
      <c r="C22" s="143">
        <f t="shared" ref="C22:N22" si="11">C21/C19</f>
        <v>2.75933027780376E-3</v>
      </c>
      <c r="D22" s="143">
        <f t="shared" si="11"/>
        <v>2.9296625784093057E-3</v>
      </c>
      <c r="E22" s="143">
        <f t="shared" si="11"/>
        <v>3.6686212599609082E-3</v>
      </c>
      <c r="F22" s="143">
        <f t="shared" si="11"/>
        <v>2.7684660221654182E-3</v>
      </c>
      <c r="G22" s="143">
        <f t="shared" si="11"/>
        <v>1.7290722632959696E-3</v>
      </c>
      <c r="H22" s="143">
        <f t="shared" si="11"/>
        <v>2.4535882274278604E-3</v>
      </c>
      <c r="I22" s="143">
        <f t="shared" si="11"/>
        <v>2.5393099120248237E-3</v>
      </c>
      <c r="J22" s="143">
        <f t="shared" si="11"/>
        <v>3.1503412869727555E-3</v>
      </c>
      <c r="K22" s="143">
        <f t="shared" si="11"/>
        <v>2.2963570981863663E-3</v>
      </c>
      <c r="L22" s="143">
        <f t="shared" si="11"/>
        <v>2.7935719626959381E-3</v>
      </c>
      <c r="M22" s="143">
        <f t="shared" si="11"/>
        <v>2.6993712943898527E-3</v>
      </c>
      <c r="N22" s="143">
        <f t="shared" si="11"/>
        <v>1.2881375557228043E-3</v>
      </c>
      <c r="O22" s="143">
        <f t="shared" ref="O22:T22" si="12">O21/O19</f>
        <v>5.2805484359077295E-3</v>
      </c>
      <c r="P22" s="143">
        <f t="shared" si="12"/>
        <v>5.4960810552475625E-3</v>
      </c>
      <c r="Q22" s="143">
        <f t="shared" si="12"/>
        <v>1.564136582640877E-3</v>
      </c>
      <c r="R22" s="143">
        <f t="shared" si="12"/>
        <v>5.3559779809794119E-3</v>
      </c>
      <c r="S22" s="143">
        <f t="shared" si="12"/>
        <v>5.9630497725079281E-3</v>
      </c>
      <c r="T22" s="143">
        <f t="shared" si="12"/>
        <v>7.9834659710276423E-3</v>
      </c>
      <c r="U22" s="143">
        <f t="shared" ref="U22:AW22" si="13">U21/U19</f>
        <v>4.1582386513170262E-3</v>
      </c>
      <c r="V22" s="143">
        <f t="shared" si="13"/>
        <v>4.535325319355952E-3</v>
      </c>
      <c r="W22" s="143">
        <f t="shared" si="13"/>
        <v>2.8014132502665523E-3</v>
      </c>
      <c r="X22" s="143">
        <f t="shared" si="13"/>
        <v>1.9088319088319088E-2</v>
      </c>
      <c r="Y22" s="143">
        <f t="shared" si="13"/>
        <v>1.2676290028206404E-2</v>
      </c>
      <c r="Z22" s="143">
        <f t="shared" si="13"/>
        <v>5.3739683263723578E-3</v>
      </c>
      <c r="AA22" s="143">
        <f t="shared" si="13"/>
        <v>5.523212419764144E-3</v>
      </c>
      <c r="AB22" s="143">
        <f t="shared" si="13"/>
        <v>9.5040792789714237E-2</v>
      </c>
      <c r="AC22" s="143">
        <f t="shared" si="13"/>
        <v>3.5733114638861227E-3</v>
      </c>
      <c r="AD22" s="143">
        <f t="shared" si="13"/>
        <v>2.909160659196624E-3</v>
      </c>
      <c r="AE22" s="143">
        <f t="shared" si="13"/>
        <v>2.065644982457206E-3</v>
      </c>
      <c r="AF22" s="143">
        <f t="shared" si="13"/>
        <v>3.4682470200013468E-3</v>
      </c>
      <c r="AG22" s="143">
        <f t="shared" si="13"/>
        <v>1.9323127720246136E-3</v>
      </c>
      <c r="AH22" s="143">
        <f t="shared" si="13"/>
        <v>7.8427754198191549E-3</v>
      </c>
      <c r="AI22" s="143">
        <f t="shared" si="13"/>
        <v>1.1709993643146308E-3</v>
      </c>
      <c r="AJ22" s="143">
        <f t="shared" si="13"/>
        <v>4.2016185107925375E-3</v>
      </c>
      <c r="AK22" s="143">
        <f t="shared" si="13"/>
        <v>1.155181165882369E-2</v>
      </c>
      <c r="AL22" s="143">
        <f t="shared" si="13"/>
        <v>2.0073242856863089E-2</v>
      </c>
      <c r="AM22" s="143">
        <f t="shared" si="13"/>
        <v>4.2937757223471505E-3</v>
      </c>
      <c r="AN22" s="143">
        <f t="shared" si="13"/>
        <v>1.5134514521305744E-3</v>
      </c>
      <c r="AO22" s="143">
        <f t="shared" si="13"/>
        <v>7.6695938950032598E-4</v>
      </c>
      <c r="AP22" s="143">
        <f t="shared" si="13"/>
        <v>2.1915737766861894E-3</v>
      </c>
      <c r="AQ22" s="143">
        <f t="shared" si="13"/>
        <v>9.459970809232932E-4</v>
      </c>
      <c r="AR22" s="143">
        <f t="shared" si="13"/>
        <v>4.8105657516873425E-4</v>
      </c>
      <c r="AS22" s="143">
        <f t="shared" si="13"/>
        <v>4.6207857917290518E-3</v>
      </c>
      <c r="AT22" s="143">
        <f t="shared" si="13"/>
        <v>1.7412795596247824E-3</v>
      </c>
      <c r="AU22" s="143">
        <f t="shared" si="13"/>
        <v>2.430428970713331E-3</v>
      </c>
      <c r="AV22" s="143">
        <f t="shared" si="13"/>
        <v>2.7556062333713416E-3</v>
      </c>
      <c r="AW22" s="143">
        <f t="shared" si="13"/>
        <v>1.0226691665246293E-3</v>
      </c>
      <c r="AX22" s="143">
        <f>AX21/AX19</f>
        <v>1.142446104047221E-3</v>
      </c>
      <c r="AY22" s="186">
        <f>AY21/AY19</f>
        <v>7.6585967748798024E-4</v>
      </c>
      <c r="AZ22" s="186">
        <v>4.7436284445211089E-3</v>
      </c>
      <c r="BA22" s="186">
        <f t="shared" ref="BA22:DC22" si="14">BA21/BA19</f>
        <v>1.4713455455013611E-3</v>
      </c>
      <c r="BB22" s="186">
        <f t="shared" si="14"/>
        <v>3.9190071848465057E-3</v>
      </c>
      <c r="BC22" s="186">
        <f t="shared" si="14"/>
        <v>8.7413800280279168E-3</v>
      </c>
      <c r="BD22" s="186">
        <f t="shared" si="14"/>
        <v>1.0671678639122056E-3</v>
      </c>
      <c r="BE22" s="186">
        <f t="shared" si="14"/>
        <v>1.2982087636384853E-3</v>
      </c>
      <c r="BF22" s="186">
        <f t="shared" si="14"/>
        <v>1.7331286011827843E-3</v>
      </c>
      <c r="BG22" s="143">
        <f t="shared" si="14"/>
        <v>0</v>
      </c>
      <c r="BH22" s="186">
        <f t="shared" si="14"/>
        <v>1.5273976961751416E-3</v>
      </c>
      <c r="BI22" s="186">
        <f t="shared" si="14"/>
        <v>1.449164823430707E-3</v>
      </c>
      <c r="BJ22" s="186">
        <f t="shared" si="14"/>
        <v>2.9918621349928195E-4</v>
      </c>
      <c r="BK22" s="241">
        <f t="shared" si="14"/>
        <v>2.4615721240632348E-4</v>
      </c>
      <c r="BL22" s="186">
        <f t="shared" ref="BL22:BR22" si="15">BL21/BL19</f>
        <v>7.995226730310263E-4</v>
      </c>
      <c r="BM22" s="186">
        <f t="shared" si="15"/>
        <v>2.6325026325026325E-4</v>
      </c>
      <c r="BN22" s="186">
        <f t="shared" si="15"/>
        <v>4.1305245766212311E-4</v>
      </c>
      <c r="BO22" s="186">
        <f t="shared" si="15"/>
        <v>0</v>
      </c>
      <c r="BP22" s="186" t="e">
        <f t="shared" si="15"/>
        <v>#DIV/0!</v>
      </c>
      <c r="BQ22" s="186" t="e">
        <f t="shared" si="15"/>
        <v>#DIV/0!</v>
      </c>
      <c r="BR22" s="186" t="e">
        <f t="shared" si="15"/>
        <v>#DIV/0!</v>
      </c>
      <c r="BS22" s="186" t="e">
        <v>#DIV/0!</v>
      </c>
      <c r="BT22" s="186" t="e">
        <v>#DIV/0!</v>
      </c>
      <c r="BU22" s="186" t="e">
        <v>#DIV/0!</v>
      </c>
      <c r="BV22" s="186" t="e">
        <v>#DIV/0!</v>
      </c>
      <c r="BW22" s="186" t="e">
        <v>#DIV/0!</v>
      </c>
      <c r="BX22" s="186" t="e">
        <v>#DIV/0!</v>
      </c>
      <c r="BY22" s="186" t="e">
        <v>#DIV/0!</v>
      </c>
      <c r="BZ22" s="186">
        <v>2.7163847388566491E-3</v>
      </c>
      <c r="CA22" s="186">
        <v>9.2288382738380892E-4</v>
      </c>
      <c r="CB22" s="186">
        <v>9.7430276458409452E-4</v>
      </c>
      <c r="CC22" s="186">
        <v>0</v>
      </c>
      <c r="CD22" s="186">
        <v>1.0206685378923194E-3</v>
      </c>
      <c r="CE22" s="186" t="e">
        <v>#DIV/0!</v>
      </c>
      <c r="CF22" s="186" t="e">
        <v>#DIV/0!</v>
      </c>
      <c r="CG22" s="186" t="e">
        <v>#DIV/0!</v>
      </c>
      <c r="CH22" s="186" t="e">
        <v>#DIV/0!</v>
      </c>
      <c r="CI22" s="186" t="e">
        <v>#DIV/0!</v>
      </c>
      <c r="CJ22" s="186" t="e">
        <v>#DIV/0!</v>
      </c>
      <c r="CK22" s="186" t="e">
        <v>#DIV/0!</v>
      </c>
      <c r="CL22" s="186" t="e">
        <v>#DIV/0!</v>
      </c>
      <c r="CM22" s="186" t="e">
        <v>#DIV/0!</v>
      </c>
      <c r="CN22" s="186" t="e">
        <v>#DIV/0!</v>
      </c>
      <c r="CO22" s="186" t="e">
        <v>#DIV/0!</v>
      </c>
      <c r="CP22" s="186" t="e">
        <v>#DIV/0!</v>
      </c>
      <c r="CQ22" s="186" t="e">
        <v>#DIV/0!</v>
      </c>
      <c r="CR22" s="186" t="e">
        <v>#DIV/0!</v>
      </c>
      <c r="CS22" s="186" t="e">
        <v>#DIV/0!</v>
      </c>
      <c r="CT22" s="186" t="e">
        <v>#DIV/0!</v>
      </c>
      <c r="CU22" s="186" t="e">
        <v>#DIV/0!</v>
      </c>
      <c r="CV22" s="186" t="e">
        <v>#DIV/0!</v>
      </c>
      <c r="CW22" s="186" t="e">
        <v>#DIV/0!</v>
      </c>
      <c r="CX22" s="186" t="e">
        <v>#DIV/0!</v>
      </c>
      <c r="CY22" s="186" t="e">
        <v>#DIV/0!</v>
      </c>
      <c r="CZ22" s="186" t="e">
        <v>#DIV/0!</v>
      </c>
      <c r="DA22" s="144" t="e">
        <f t="shared" si="14"/>
        <v>#DIV/0!</v>
      </c>
      <c r="DB22" s="144" t="e">
        <f t="shared" si="14"/>
        <v>#DIV/0!</v>
      </c>
      <c r="DC22" s="144" t="e">
        <f t="shared" si="14"/>
        <v>#DIV/0!</v>
      </c>
      <c r="DD22" s="144" t="e">
        <f t="shared" ref="DD22:EF22" si="16">DD21/DD19</f>
        <v>#DIV/0!</v>
      </c>
      <c r="DE22" s="144" t="e">
        <f t="shared" si="16"/>
        <v>#DIV/0!</v>
      </c>
      <c r="DF22" s="144" t="e">
        <f t="shared" si="16"/>
        <v>#DIV/0!</v>
      </c>
      <c r="DG22" s="144" t="e">
        <f t="shared" si="16"/>
        <v>#DIV/0!</v>
      </c>
      <c r="DH22" s="144" t="e">
        <f t="shared" si="16"/>
        <v>#DIV/0!</v>
      </c>
      <c r="DI22" s="144" t="e">
        <f t="shared" si="16"/>
        <v>#DIV/0!</v>
      </c>
      <c r="DJ22" s="144" t="e">
        <f t="shared" si="16"/>
        <v>#DIV/0!</v>
      </c>
      <c r="DK22" s="144" t="e">
        <f t="shared" si="16"/>
        <v>#DIV/0!</v>
      </c>
      <c r="DL22" s="144" t="e">
        <f t="shared" si="16"/>
        <v>#DIV/0!</v>
      </c>
      <c r="DM22" s="144" t="e">
        <f t="shared" si="16"/>
        <v>#DIV/0!</v>
      </c>
      <c r="DN22" s="144" t="e">
        <f t="shared" si="16"/>
        <v>#DIV/0!</v>
      </c>
      <c r="DO22" s="144" t="e">
        <f t="shared" si="16"/>
        <v>#DIV/0!</v>
      </c>
      <c r="DP22" s="144" t="e">
        <f t="shared" si="16"/>
        <v>#DIV/0!</v>
      </c>
      <c r="DQ22" s="144" t="e">
        <f t="shared" si="16"/>
        <v>#DIV/0!</v>
      </c>
      <c r="DR22" s="144" t="e">
        <f t="shared" si="16"/>
        <v>#DIV/0!</v>
      </c>
      <c r="DS22" s="144" t="e">
        <f t="shared" si="16"/>
        <v>#DIV/0!</v>
      </c>
      <c r="DT22" s="144" t="e">
        <f t="shared" si="16"/>
        <v>#DIV/0!</v>
      </c>
      <c r="DU22" s="144" t="e">
        <f t="shared" si="16"/>
        <v>#DIV/0!</v>
      </c>
      <c r="DV22" s="144" t="e">
        <f t="shared" si="16"/>
        <v>#DIV/0!</v>
      </c>
      <c r="DW22" s="144" t="e">
        <f t="shared" si="16"/>
        <v>#DIV/0!</v>
      </c>
      <c r="DX22" s="144" t="e">
        <f t="shared" si="16"/>
        <v>#DIV/0!</v>
      </c>
      <c r="DY22" s="144" t="e">
        <f t="shared" si="16"/>
        <v>#DIV/0!</v>
      </c>
      <c r="DZ22" s="144" t="e">
        <f t="shared" si="16"/>
        <v>#DIV/0!</v>
      </c>
      <c r="EA22" s="144" t="e">
        <f t="shared" si="16"/>
        <v>#DIV/0!</v>
      </c>
      <c r="EB22" s="144" t="e">
        <f t="shared" si="16"/>
        <v>#DIV/0!</v>
      </c>
      <c r="EC22" s="144" t="e">
        <f t="shared" si="16"/>
        <v>#DIV/0!</v>
      </c>
      <c r="ED22" s="144" t="e">
        <f t="shared" si="16"/>
        <v>#DIV/0!</v>
      </c>
      <c r="EE22" s="144" t="e">
        <f t="shared" si="16"/>
        <v>#DIV/0!</v>
      </c>
      <c r="EF22" s="144" t="e">
        <f t="shared" si="16"/>
        <v>#DIV/0!</v>
      </c>
    </row>
    <row r="23" spans="1:148" ht="12" customHeight="1">
      <c r="A23" s="11" t="s">
        <v>5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</row>
    <row r="24" spans="1:148" ht="17.25" customHeight="1">
      <c r="A24" s="140" t="s">
        <v>6</v>
      </c>
      <c r="B24" s="141">
        <v>690</v>
      </c>
      <c r="C24" s="141">
        <v>405</v>
      </c>
      <c r="D24" s="141">
        <v>556</v>
      </c>
      <c r="E24" s="141">
        <v>358</v>
      </c>
      <c r="F24" s="141">
        <v>309</v>
      </c>
      <c r="G24" s="141">
        <v>135</v>
      </c>
      <c r="H24" s="141">
        <v>404</v>
      </c>
      <c r="I24" s="141">
        <v>381</v>
      </c>
      <c r="J24" s="141">
        <v>465</v>
      </c>
      <c r="K24" s="141">
        <v>438</v>
      </c>
      <c r="L24" s="141">
        <v>585</v>
      </c>
      <c r="M24" s="141">
        <v>388</v>
      </c>
      <c r="N24" s="141">
        <v>169</v>
      </c>
      <c r="O24" s="141">
        <v>341</v>
      </c>
      <c r="P24" s="141">
        <v>205</v>
      </c>
      <c r="Q24" s="141">
        <v>102</v>
      </c>
      <c r="R24" s="141">
        <v>419</v>
      </c>
      <c r="S24" s="141">
        <v>790</v>
      </c>
      <c r="T24" s="141">
        <v>1027</v>
      </c>
      <c r="U24" s="141">
        <v>524</v>
      </c>
      <c r="V24" s="141">
        <v>839</v>
      </c>
      <c r="W24" s="141">
        <v>128</v>
      </c>
      <c r="X24" s="141">
        <v>932</v>
      </c>
      <c r="Y24" s="141">
        <v>382</v>
      </c>
      <c r="Z24" s="141">
        <v>355</v>
      </c>
      <c r="AA24" s="141">
        <v>391</v>
      </c>
      <c r="AB24" s="141">
        <v>2222</v>
      </c>
      <c r="AC24" s="141">
        <v>120</v>
      </c>
      <c r="AD24" s="141">
        <v>179</v>
      </c>
      <c r="AE24" s="141">
        <v>133</v>
      </c>
      <c r="AF24" s="141">
        <v>213</v>
      </c>
      <c r="AG24" s="141">
        <v>96</v>
      </c>
      <c r="AH24" s="141">
        <v>76</v>
      </c>
      <c r="AI24" s="141">
        <v>28</v>
      </c>
      <c r="AJ24" s="141">
        <v>190</v>
      </c>
      <c r="AK24" s="141">
        <v>137</v>
      </c>
      <c r="AL24" s="141">
        <v>88</v>
      </c>
      <c r="AM24" s="141">
        <v>153</v>
      </c>
      <c r="AN24" s="141">
        <v>58</v>
      </c>
      <c r="AO24" s="141">
        <v>40</v>
      </c>
      <c r="AP24" s="141">
        <v>57</v>
      </c>
      <c r="AQ24" s="141">
        <v>33</v>
      </c>
      <c r="AR24" s="141">
        <v>21</v>
      </c>
      <c r="AS24" s="141">
        <v>151</v>
      </c>
      <c r="AT24" s="141">
        <v>31</v>
      </c>
      <c r="AU24" s="141">
        <v>12</v>
      </c>
      <c r="AV24" s="141">
        <v>64</v>
      </c>
      <c r="AW24" s="141">
        <v>21</v>
      </c>
      <c r="AX24" s="141">
        <v>50</v>
      </c>
      <c r="AY24" s="185">
        <v>15</v>
      </c>
      <c r="AZ24" s="185">
        <v>13</v>
      </c>
      <c r="BA24" s="185">
        <v>19</v>
      </c>
      <c r="BB24" s="185">
        <v>39</v>
      </c>
      <c r="BC24" s="187">
        <v>80</v>
      </c>
      <c r="BD24" s="185">
        <v>47</v>
      </c>
      <c r="BE24" s="185">
        <v>77</v>
      </c>
      <c r="BF24" s="185">
        <v>104</v>
      </c>
      <c r="BG24" s="141">
        <v>0</v>
      </c>
      <c r="BH24" s="185">
        <v>27</v>
      </c>
      <c r="BI24" s="185">
        <v>32</v>
      </c>
      <c r="BJ24" s="185">
        <v>5</v>
      </c>
      <c r="BK24" s="141">
        <v>5</v>
      </c>
      <c r="BL24" s="185">
        <v>51</v>
      </c>
      <c r="BM24" s="185">
        <v>5</v>
      </c>
      <c r="BN24" s="185">
        <v>2</v>
      </c>
      <c r="BO24" s="185">
        <v>0</v>
      </c>
      <c r="BP24" s="185">
        <v>0</v>
      </c>
      <c r="BQ24" s="185">
        <v>0</v>
      </c>
      <c r="BR24" s="185">
        <v>0</v>
      </c>
      <c r="BS24" s="185">
        <v>0</v>
      </c>
      <c r="BT24" s="185">
        <v>0</v>
      </c>
      <c r="BU24" s="185">
        <v>0</v>
      </c>
      <c r="BV24" s="185">
        <v>0</v>
      </c>
      <c r="BW24" s="185">
        <v>0</v>
      </c>
      <c r="BX24" s="185">
        <v>0</v>
      </c>
      <c r="BY24" s="185">
        <v>0</v>
      </c>
      <c r="BZ24" s="185">
        <v>0</v>
      </c>
      <c r="CA24" s="185">
        <v>21</v>
      </c>
      <c r="CB24" s="185">
        <v>2</v>
      </c>
      <c r="CC24" s="185">
        <v>0</v>
      </c>
      <c r="CD24" s="185">
        <v>4</v>
      </c>
      <c r="CE24" s="185">
        <v>0</v>
      </c>
      <c r="CF24" s="185">
        <v>0</v>
      </c>
      <c r="CG24" s="185">
        <v>0</v>
      </c>
      <c r="CH24" s="185">
        <v>0</v>
      </c>
      <c r="CI24" s="185">
        <v>0</v>
      </c>
      <c r="CJ24" s="185">
        <v>0</v>
      </c>
      <c r="CK24" s="185">
        <v>0</v>
      </c>
      <c r="CL24" s="185">
        <v>0</v>
      </c>
      <c r="CM24" s="185">
        <v>0</v>
      </c>
      <c r="CN24" s="185">
        <v>0</v>
      </c>
      <c r="CO24" s="185">
        <v>0</v>
      </c>
      <c r="CP24" s="185">
        <v>0</v>
      </c>
      <c r="CQ24" s="185">
        <v>0</v>
      </c>
      <c r="CR24" s="185">
        <v>0</v>
      </c>
      <c r="CS24" s="185">
        <v>0</v>
      </c>
      <c r="CT24" s="185">
        <v>0</v>
      </c>
      <c r="CU24" s="185">
        <v>0</v>
      </c>
      <c r="CV24" s="185">
        <v>0</v>
      </c>
      <c r="CW24" s="185">
        <v>0</v>
      </c>
      <c r="CX24" s="185">
        <v>0</v>
      </c>
      <c r="CY24" s="185">
        <v>0</v>
      </c>
      <c r="CZ24" s="185">
        <v>0</v>
      </c>
      <c r="DA24" s="145">
        <f>SUM(DB24:EF24)</f>
        <v>0</v>
      </c>
      <c r="DB24" s="145">
        <f>AVG!F25</f>
        <v>0</v>
      </c>
      <c r="DC24" s="145">
        <f>AVG!G25</f>
        <v>0</v>
      </c>
      <c r="DD24" s="145">
        <f>AVG!H25</f>
        <v>0</v>
      </c>
      <c r="DE24" s="145">
        <f>AVG!I25</f>
        <v>0</v>
      </c>
      <c r="DF24" s="145">
        <f>AVG!J25</f>
        <v>0</v>
      </c>
      <c r="DG24" s="145">
        <f>AVG!K25</f>
        <v>0</v>
      </c>
      <c r="DH24" s="145">
        <f>AVG!L25</f>
        <v>0</v>
      </c>
      <c r="DI24" s="145">
        <f>AVG!M25</f>
        <v>0</v>
      </c>
      <c r="DJ24" s="145">
        <f>AVG!N25</f>
        <v>0</v>
      </c>
      <c r="DK24" s="145">
        <f>AVG!O25</f>
        <v>0</v>
      </c>
      <c r="DL24" s="145">
        <f>AVG!P25</f>
        <v>0</v>
      </c>
      <c r="DM24" s="145">
        <f>AVG!Q25</f>
        <v>0</v>
      </c>
      <c r="DN24" s="145">
        <f>AVG!R25</f>
        <v>0</v>
      </c>
      <c r="DO24" s="145">
        <f>AVG!S25</f>
        <v>0</v>
      </c>
      <c r="DP24" s="145">
        <f>AVG!T25</f>
        <v>0</v>
      </c>
      <c r="DQ24" s="145">
        <f>AVG!U25</f>
        <v>0</v>
      </c>
      <c r="DR24" s="145">
        <f>AVG!V25</f>
        <v>0</v>
      </c>
      <c r="DS24" s="145">
        <f>AVG!W25</f>
        <v>0</v>
      </c>
      <c r="DT24" s="145">
        <f>AVG!X25</f>
        <v>0</v>
      </c>
      <c r="DU24" s="145">
        <f>AVG!Y25</f>
        <v>0</v>
      </c>
      <c r="DV24" s="145">
        <f>AVG!Z25</f>
        <v>0</v>
      </c>
      <c r="DW24" s="145">
        <f>AVG!AA25</f>
        <v>0</v>
      </c>
      <c r="DX24" s="145">
        <f>AVG!AB25</f>
        <v>0</v>
      </c>
      <c r="DY24" s="145">
        <f>AVG!AC25</f>
        <v>0</v>
      </c>
      <c r="DZ24" s="145">
        <f>AVG!AD25</f>
        <v>0</v>
      </c>
      <c r="EA24" s="145">
        <f>AVG!AE25</f>
        <v>0</v>
      </c>
      <c r="EB24" s="145">
        <f>AVG!AF25</f>
        <v>0</v>
      </c>
      <c r="EC24" s="145">
        <f>AVG!AG25</f>
        <v>0</v>
      </c>
      <c r="ED24" s="145">
        <f>AVG!AH25</f>
        <v>0</v>
      </c>
      <c r="EE24" s="145">
        <f>AVG!AI25</f>
        <v>0</v>
      </c>
      <c r="EF24" s="145">
        <f>AVG!AJ25</f>
        <v>0</v>
      </c>
    </row>
    <row r="25" spans="1:148" ht="17.25" customHeight="1">
      <c r="A25" s="140" t="s">
        <v>7</v>
      </c>
      <c r="B25" s="141">
        <v>3</v>
      </c>
      <c r="C25" s="141">
        <v>0</v>
      </c>
      <c r="D25" s="141">
        <v>0</v>
      </c>
      <c r="E25" s="141">
        <v>3</v>
      </c>
      <c r="F25" s="141">
        <v>2</v>
      </c>
      <c r="G25" s="141">
        <v>5</v>
      </c>
      <c r="H25" s="141">
        <v>8</v>
      </c>
      <c r="I25" s="141">
        <v>42</v>
      </c>
      <c r="J25" s="141">
        <v>8</v>
      </c>
      <c r="K25" s="141">
        <v>4</v>
      </c>
      <c r="L25" s="141">
        <v>2</v>
      </c>
      <c r="M25" s="141">
        <v>0</v>
      </c>
      <c r="N25" s="141">
        <v>6</v>
      </c>
      <c r="O25" s="141">
        <v>0</v>
      </c>
      <c r="P25" s="141">
        <v>19</v>
      </c>
      <c r="Q25" s="141">
        <v>1</v>
      </c>
      <c r="R25" s="141">
        <v>8</v>
      </c>
      <c r="S25" s="141">
        <v>67</v>
      </c>
      <c r="T25" s="141">
        <v>215</v>
      </c>
      <c r="U25" s="141">
        <v>14</v>
      </c>
      <c r="V25" s="141">
        <v>17</v>
      </c>
      <c r="W25" s="141">
        <v>6</v>
      </c>
      <c r="X25" s="141">
        <v>2</v>
      </c>
      <c r="Y25" s="141">
        <v>0</v>
      </c>
      <c r="Z25" s="141">
        <v>15</v>
      </c>
      <c r="AA25" s="141">
        <v>5</v>
      </c>
      <c r="AB25" s="141">
        <v>1</v>
      </c>
      <c r="AC25" s="141">
        <v>0</v>
      </c>
      <c r="AD25" s="141">
        <v>1</v>
      </c>
      <c r="AE25" s="141">
        <v>2</v>
      </c>
      <c r="AF25" s="141">
        <v>93</v>
      </c>
      <c r="AG25" s="141">
        <v>3</v>
      </c>
      <c r="AH25" s="141">
        <v>1</v>
      </c>
      <c r="AI25" s="141">
        <v>7</v>
      </c>
      <c r="AJ25" s="141">
        <v>92</v>
      </c>
      <c r="AK25" s="141">
        <v>679</v>
      </c>
      <c r="AL25" s="141">
        <v>935</v>
      </c>
      <c r="AM25" s="141">
        <v>347</v>
      </c>
      <c r="AN25" s="141">
        <v>0</v>
      </c>
      <c r="AO25" s="141">
        <v>0</v>
      </c>
      <c r="AP25" s="141">
        <v>1</v>
      </c>
      <c r="AQ25" s="141">
        <v>0</v>
      </c>
      <c r="AR25" s="141">
        <v>11</v>
      </c>
      <c r="AS25" s="141">
        <v>12</v>
      </c>
      <c r="AT25" s="141">
        <v>0</v>
      </c>
      <c r="AU25" s="141">
        <v>8</v>
      </c>
      <c r="AV25" s="141">
        <v>4</v>
      </c>
      <c r="AW25" s="141">
        <v>0</v>
      </c>
      <c r="AX25" s="141">
        <v>2</v>
      </c>
      <c r="AY25" s="185">
        <v>1</v>
      </c>
      <c r="AZ25" s="185">
        <v>93</v>
      </c>
      <c r="BA25" s="185">
        <v>0</v>
      </c>
      <c r="BB25" s="185">
        <v>89</v>
      </c>
      <c r="BC25" s="187">
        <v>541</v>
      </c>
      <c r="BD25" s="185">
        <v>14</v>
      </c>
      <c r="BE25" s="185">
        <v>8</v>
      </c>
      <c r="BF25" s="185">
        <v>3</v>
      </c>
      <c r="BG25" s="141">
        <v>0</v>
      </c>
      <c r="BH25" s="185">
        <v>0</v>
      </c>
      <c r="BI25" s="185">
        <v>44</v>
      </c>
      <c r="BJ25" s="185">
        <v>0</v>
      </c>
      <c r="BK25" s="141">
        <v>3</v>
      </c>
      <c r="BL25" s="185">
        <v>13</v>
      </c>
      <c r="BM25" s="185">
        <v>1</v>
      </c>
      <c r="BN25" s="185">
        <v>0</v>
      </c>
      <c r="BO25" s="185">
        <v>0</v>
      </c>
      <c r="BP25" s="185">
        <v>0</v>
      </c>
      <c r="BQ25" s="185">
        <v>0</v>
      </c>
      <c r="BR25" s="185">
        <v>0</v>
      </c>
      <c r="BS25" s="185">
        <v>0</v>
      </c>
      <c r="BT25" s="185">
        <v>0</v>
      </c>
      <c r="BU25" s="185">
        <v>0</v>
      </c>
      <c r="BV25" s="185">
        <v>0</v>
      </c>
      <c r="BW25" s="185">
        <v>0</v>
      </c>
      <c r="BX25" s="185">
        <v>0</v>
      </c>
      <c r="BY25" s="185">
        <v>0</v>
      </c>
      <c r="BZ25" s="185">
        <v>22</v>
      </c>
      <c r="CA25" s="185">
        <v>2</v>
      </c>
      <c r="CB25" s="185">
        <v>13</v>
      </c>
      <c r="CC25" s="185">
        <v>0</v>
      </c>
      <c r="CD25" s="185">
        <v>4</v>
      </c>
      <c r="CE25" s="185">
        <v>0</v>
      </c>
      <c r="CF25" s="185">
        <v>0</v>
      </c>
      <c r="CG25" s="185">
        <v>0</v>
      </c>
      <c r="CH25" s="185">
        <v>0</v>
      </c>
      <c r="CI25" s="185">
        <v>0</v>
      </c>
      <c r="CJ25" s="185">
        <v>0</v>
      </c>
      <c r="CK25" s="185">
        <v>0</v>
      </c>
      <c r="CL25" s="185">
        <v>0</v>
      </c>
      <c r="CM25" s="185">
        <v>0</v>
      </c>
      <c r="CN25" s="185">
        <v>0</v>
      </c>
      <c r="CO25" s="185">
        <v>0</v>
      </c>
      <c r="CP25" s="185">
        <v>0</v>
      </c>
      <c r="CQ25" s="185">
        <v>0</v>
      </c>
      <c r="CR25" s="185">
        <v>0</v>
      </c>
      <c r="CS25" s="185">
        <v>0</v>
      </c>
      <c r="CT25" s="185">
        <v>0</v>
      </c>
      <c r="CU25" s="185">
        <v>0</v>
      </c>
      <c r="CV25" s="185">
        <v>0</v>
      </c>
      <c r="CW25" s="185">
        <v>0</v>
      </c>
      <c r="CX25" s="185">
        <v>0</v>
      </c>
      <c r="CY25" s="185">
        <v>0</v>
      </c>
      <c r="CZ25" s="185">
        <v>0</v>
      </c>
      <c r="DA25" s="145">
        <f>SUM(DB25:EF25)</f>
        <v>0</v>
      </c>
      <c r="DB25" s="145">
        <f>AVG!F26</f>
        <v>0</v>
      </c>
      <c r="DC25" s="145">
        <f>AVG!G26</f>
        <v>0</v>
      </c>
      <c r="DD25" s="145">
        <f>AVG!H26</f>
        <v>0</v>
      </c>
      <c r="DE25" s="145">
        <f>AVG!I26</f>
        <v>0</v>
      </c>
      <c r="DF25" s="145">
        <f>AVG!J26</f>
        <v>0</v>
      </c>
      <c r="DG25" s="145">
        <f>AVG!K26</f>
        <v>0</v>
      </c>
      <c r="DH25" s="145">
        <f>AVG!L26</f>
        <v>0</v>
      </c>
      <c r="DI25" s="145">
        <f>AVG!M26</f>
        <v>0</v>
      </c>
      <c r="DJ25" s="145">
        <f>AVG!N26</f>
        <v>0</v>
      </c>
      <c r="DK25" s="145">
        <f>AVG!O26</f>
        <v>0</v>
      </c>
      <c r="DL25" s="145">
        <f>AVG!P26</f>
        <v>0</v>
      </c>
      <c r="DM25" s="145">
        <f>AVG!Q26</f>
        <v>0</v>
      </c>
      <c r="DN25" s="145">
        <f>AVG!R26</f>
        <v>0</v>
      </c>
      <c r="DO25" s="145">
        <f>AVG!S26</f>
        <v>0</v>
      </c>
      <c r="DP25" s="145">
        <f>AVG!T26</f>
        <v>0</v>
      </c>
      <c r="DQ25" s="145">
        <f>AVG!U26</f>
        <v>0</v>
      </c>
      <c r="DR25" s="145">
        <f>AVG!V26</f>
        <v>0</v>
      </c>
      <c r="DS25" s="145">
        <f>AVG!W26</f>
        <v>0</v>
      </c>
      <c r="DT25" s="145">
        <f>AVG!X26</f>
        <v>0</v>
      </c>
      <c r="DU25" s="145">
        <f>AVG!Y26</f>
        <v>0</v>
      </c>
      <c r="DV25" s="145">
        <f>AVG!Z26</f>
        <v>0</v>
      </c>
      <c r="DW25" s="145">
        <f>AVG!AA26</f>
        <v>0</v>
      </c>
      <c r="DX25" s="145">
        <f>AVG!AB26</f>
        <v>0</v>
      </c>
      <c r="DY25" s="145">
        <f>AVG!AC26</f>
        <v>0</v>
      </c>
      <c r="DZ25" s="145">
        <f>AVG!AD26</f>
        <v>0</v>
      </c>
      <c r="EA25" s="145">
        <f>AVG!AE26</f>
        <v>0</v>
      </c>
      <c r="EB25" s="145">
        <f>AVG!AF26</f>
        <v>0</v>
      </c>
      <c r="EC25" s="145">
        <f>AVG!AG26</f>
        <v>0</v>
      </c>
      <c r="ED25" s="145">
        <f>AVG!AH26</f>
        <v>0</v>
      </c>
      <c r="EE25" s="145">
        <f>AVG!AI26</f>
        <v>0</v>
      </c>
      <c r="EF25" s="145">
        <f>AVG!AJ26</f>
        <v>0</v>
      </c>
    </row>
    <row r="26" spans="1:148" ht="17.25" customHeight="1">
      <c r="A26" s="140" t="s">
        <v>8</v>
      </c>
      <c r="B26" s="141">
        <v>1</v>
      </c>
      <c r="C26" s="141">
        <v>0</v>
      </c>
      <c r="D26" s="141">
        <v>0</v>
      </c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141">
        <v>0</v>
      </c>
      <c r="AA26" s="141">
        <v>0</v>
      </c>
      <c r="AB26" s="141">
        <v>0</v>
      </c>
      <c r="AC26" s="141">
        <v>0</v>
      </c>
      <c r="AD26" s="141">
        <v>0</v>
      </c>
      <c r="AE26" s="141">
        <v>0</v>
      </c>
      <c r="AF26" s="141">
        <v>0</v>
      </c>
      <c r="AG26" s="141">
        <v>0</v>
      </c>
      <c r="AH26" s="141">
        <v>0</v>
      </c>
      <c r="AI26" s="141">
        <v>0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1">
        <v>0</v>
      </c>
      <c r="AS26" s="141">
        <v>0</v>
      </c>
      <c r="AT26" s="141">
        <v>0</v>
      </c>
      <c r="AU26" s="141">
        <v>0</v>
      </c>
      <c r="AV26" s="141">
        <v>0</v>
      </c>
      <c r="AW26" s="141">
        <v>0</v>
      </c>
      <c r="AX26" s="141">
        <v>0</v>
      </c>
      <c r="AY26" s="185">
        <v>0</v>
      </c>
      <c r="AZ26" s="185">
        <v>0</v>
      </c>
      <c r="BA26" s="185">
        <v>0</v>
      </c>
      <c r="BB26" s="185">
        <v>0</v>
      </c>
      <c r="BC26" s="187">
        <v>0</v>
      </c>
      <c r="BD26" s="185">
        <v>0</v>
      </c>
      <c r="BE26" s="185">
        <v>0</v>
      </c>
      <c r="BF26" s="185">
        <v>0</v>
      </c>
      <c r="BG26" s="141">
        <v>0</v>
      </c>
      <c r="BH26" s="185">
        <v>0</v>
      </c>
      <c r="BI26" s="185">
        <v>0</v>
      </c>
      <c r="BJ26" s="185">
        <v>0</v>
      </c>
      <c r="BK26" s="141">
        <v>0</v>
      </c>
      <c r="BL26" s="185">
        <v>0</v>
      </c>
      <c r="BM26" s="185">
        <v>0</v>
      </c>
      <c r="BN26" s="185">
        <v>0</v>
      </c>
      <c r="BO26" s="185">
        <v>0</v>
      </c>
      <c r="BP26" s="185">
        <v>0</v>
      </c>
      <c r="BQ26" s="185">
        <v>0</v>
      </c>
      <c r="BR26" s="185">
        <v>0</v>
      </c>
      <c r="BS26" s="185">
        <v>0</v>
      </c>
      <c r="BT26" s="185">
        <v>0</v>
      </c>
      <c r="BU26" s="185">
        <v>0</v>
      </c>
      <c r="BV26" s="185">
        <v>0</v>
      </c>
      <c r="BW26" s="185">
        <v>0</v>
      </c>
      <c r="BX26" s="185">
        <v>0</v>
      </c>
      <c r="BY26" s="185">
        <v>0</v>
      </c>
      <c r="BZ26" s="185">
        <v>0</v>
      </c>
      <c r="CA26" s="185">
        <v>0</v>
      </c>
      <c r="CB26" s="185">
        <v>0</v>
      </c>
      <c r="CC26" s="185">
        <v>0</v>
      </c>
      <c r="CD26" s="185">
        <v>0</v>
      </c>
      <c r="CE26" s="185">
        <v>0</v>
      </c>
      <c r="CF26" s="185">
        <v>0</v>
      </c>
      <c r="CG26" s="185">
        <v>0</v>
      </c>
      <c r="CH26" s="185">
        <v>0</v>
      </c>
      <c r="CI26" s="185">
        <v>0</v>
      </c>
      <c r="CJ26" s="185">
        <v>0</v>
      </c>
      <c r="CK26" s="185">
        <v>0</v>
      </c>
      <c r="CL26" s="185">
        <v>0</v>
      </c>
      <c r="CM26" s="185">
        <v>0</v>
      </c>
      <c r="CN26" s="185">
        <v>0</v>
      </c>
      <c r="CO26" s="185">
        <v>0</v>
      </c>
      <c r="CP26" s="185">
        <v>0</v>
      </c>
      <c r="CQ26" s="185">
        <v>0</v>
      </c>
      <c r="CR26" s="185">
        <v>0</v>
      </c>
      <c r="CS26" s="185">
        <v>0</v>
      </c>
      <c r="CT26" s="185">
        <v>0</v>
      </c>
      <c r="CU26" s="185">
        <v>0</v>
      </c>
      <c r="CV26" s="185">
        <v>0</v>
      </c>
      <c r="CW26" s="185">
        <v>0</v>
      </c>
      <c r="CX26" s="185">
        <v>0</v>
      </c>
      <c r="CY26" s="185">
        <v>0</v>
      </c>
      <c r="CZ26" s="185">
        <v>0</v>
      </c>
      <c r="DA26" s="145">
        <f>SUM(DB26:EF26)</f>
        <v>0</v>
      </c>
      <c r="DB26" s="145">
        <f>AVG!F27</f>
        <v>0</v>
      </c>
      <c r="DC26" s="145">
        <f>AVG!G27</f>
        <v>0</v>
      </c>
      <c r="DD26" s="145">
        <f>AVG!H27</f>
        <v>0</v>
      </c>
      <c r="DE26" s="145">
        <f>AVG!I27</f>
        <v>0</v>
      </c>
      <c r="DF26" s="145">
        <f>AVG!J27</f>
        <v>0</v>
      </c>
      <c r="DG26" s="145">
        <f>AVG!K27</f>
        <v>0</v>
      </c>
      <c r="DH26" s="145">
        <f>AVG!L27</f>
        <v>0</v>
      </c>
      <c r="DI26" s="145">
        <f>AVG!M27</f>
        <v>0</v>
      </c>
      <c r="DJ26" s="145">
        <f>AVG!N27</f>
        <v>0</v>
      </c>
      <c r="DK26" s="145">
        <f>AVG!O27</f>
        <v>0</v>
      </c>
      <c r="DL26" s="145">
        <f>AVG!P27</f>
        <v>0</v>
      </c>
      <c r="DM26" s="145">
        <f>AVG!Q27</f>
        <v>0</v>
      </c>
      <c r="DN26" s="145">
        <f>AVG!R27</f>
        <v>0</v>
      </c>
      <c r="DO26" s="145">
        <f>AVG!S27</f>
        <v>0</v>
      </c>
      <c r="DP26" s="145">
        <f>AVG!T27</f>
        <v>0</v>
      </c>
      <c r="DQ26" s="145">
        <f>AVG!U27</f>
        <v>0</v>
      </c>
      <c r="DR26" s="145">
        <f>AVG!V27</f>
        <v>0</v>
      </c>
      <c r="DS26" s="145">
        <f>AVG!W27</f>
        <v>0</v>
      </c>
      <c r="DT26" s="145">
        <f>AVG!X27</f>
        <v>0</v>
      </c>
      <c r="DU26" s="145">
        <f>AVG!Y27</f>
        <v>0</v>
      </c>
      <c r="DV26" s="145">
        <f>AVG!Z27</f>
        <v>0</v>
      </c>
      <c r="DW26" s="145">
        <f>AVG!AA27</f>
        <v>0</v>
      </c>
      <c r="DX26" s="145">
        <f>AVG!AB27</f>
        <v>0</v>
      </c>
      <c r="DY26" s="145">
        <f>AVG!AC27</f>
        <v>0</v>
      </c>
      <c r="DZ26" s="145">
        <f>AVG!AD27</f>
        <v>0</v>
      </c>
      <c r="EA26" s="145">
        <f>AVG!AE27</f>
        <v>0</v>
      </c>
      <c r="EB26" s="145">
        <f>AVG!AF27</f>
        <v>0</v>
      </c>
      <c r="EC26" s="145">
        <f>AVG!AG27</f>
        <v>0</v>
      </c>
      <c r="ED26" s="145">
        <f>AVG!AH27</f>
        <v>0</v>
      </c>
      <c r="EE26" s="145">
        <f>AVG!AI27</f>
        <v>0</v>
      </c>
      <c r="EF26" s="145">
        <f>AVG!AJ27</f>
        <v>0</v>
      </c>
    </row>
    <row r="27" spans="1:148" ht="17.25" customHeight="1">
      <c r="A27" s="140" t="s">
        <v>9</v>
      </c>
      <c r="B27" s="141">
        <v>51</v>
      </c>
      <c r="C27" s="141">
        <v>8</v>
      </c>
      <c r="D27" s="141">
        <v>18</v>
      </c>
      <c r="E27" s="141">
        <v>5</v>
      </c>
      <c r="F27" s="141">
        <v>2</v>
      </c>
      <c r="G27" s="141">
        <v>5</v>
      </c>
      <c r="H27" s="141">
        <v>10</v>
      </c>
      <c r="I27" s="141">
        <v>14</v>
      </c>
      <c r="J27" s="141">
        <v>13</v>
      </c>
      <c r="K27" s="141">
        <v>28</v>
      </c>
      <c r="L27" s="141">
        <v>7</v>
      </c>
      <c r="M27" s="141">
        <v>4</v>
      </c>
      <c r="N27" s="141">
        <v>3</v>
      </c>
      <c r="O27" s="141">
        <v>1</v>
      </c>
      <c r="P27" s="141">
        <v>6</v>
      </c>
      <c r="Q27" s="141">
        <v>9</v>
      </c>
      <c r="R27" s="141">
        <v>41</v>
      </c>
      <c r="S27" s="141">
        <v>8</v>
      </c>
      <c r="T27" s="141">
        <v>25</v>
      </c>
      <c r="U27" s="141">
        <v>15</v>
      </c>
      <c r="V27" s="141">
        <v>11</v>
      </c>
      <c r="W27" s="141">
        <v>0</v>
      </c>
      <c r="X27" s="141">
        <v>4</v>
      </c>
      <c r="Y27" s="141">
        <v>0</v>
      </c>
      <c r="Z27" s="141">
        <v>7</v>
      </c>
      <c r="AA27" s="141">
        <v>11</v>
      </c>
      <c r="AB27" s="141">
        <v>2</v>
      </c>
      <c r="AC27" s="141">
        <v>2</v>
      </c>
      <c r="AD27" s="141">
        <v>2</v>
      </c>
      <c r="AE27" s="141">
        <v>1</v>
      </c>
      <c r="AF27" s="141">
        <v>3</v>
      </c>
      <c r="AG27" s="141">
        <v>4</v>
      </c>
      <c r="AH27" s="141">
        <v>8</v>
      </c>
      <c r="AI27" s="141">
        <v>0</v>
      </c>
      <c r="AJ27" s="141">
        <v>2</v>
      </c>
      <c r="AK27" s="141">
        <v>26</v>
      </c>
      <c r="AL27" s="141">
        <v>2</v>
      </c>
      <c r="AM27" s="141">
        <v>6</v>
      </c>
      <c r="AN27" s="141">
        <v>0</v>
      </c>
      <c r="AO27" s="141">
        <v>0</v>
      </c>
      <c r="AP27" s="141">
        <v>0</v>
      </c>
      <c r="AQ27" s="141">
        <v>2</v>
      </c>
      <c r="AR27" s="141">
        <v>1</v>
      </c>
      <c r="AS27" s="141">
        <v>16</v>
      </c>
      <c r="AT27" s="141">
        <v>0</v>
      </c>
      <c r="AU27" s="141">
        <v>0</v>
      </c>
      <c r="AV27" s="141">
        <v>19</v>
      </c>
      <c r="AW27" s="141">
        <v>3</v>
      </c>
      <c r="AX27" s="141">
        <v>2</v>
      </c>
      <c r="AY27" s="185">
        <v>2</v>
      </c>
      <c r="AZ27" s="185">
        <v>4</v>
      </c>
      <c r="BA27" s="185">
        <v>1</v>
      </c>
      <c r="BB27" s="185">
        <v>4</v>
      </c>
      <c r="BC27" s="187">
        <v>9</v>
      </c>
      <c r="BD27" s="185">
        <v>6</v>
      </c>
      <c r="BE27" s="185">
        <v>4</v>
      </c>
      <c r="BF27" s="185">
        <v>7</v>
      </c>
      <c r="BG27" s="141">
        <v>0</v>
      </c>
      <c r="BH27" s="185">
        <v>21</v>
      </c>
      <c r="BI27" s="185">
        <v>0</v>
      </c>
      <c r="BJ27" s="185">
        <v>0</v>
      </c>
      <c r="BK27" s="141">
        <v>1</v>
      </c>
      <c r="BL27" s="185">
        <v>3</v>
      </c>
      <c r="BM27" s="185">
        <v>0</v>
      </c>
      <c r="BN27" s="185">
        <v>0</v>
      </c>
      <c r="BO27" s="185">
        <v>0</v>
      </c>
      <c r="BP27" s="185">
        <v>0</v>
      </c>
      <c r="BQ27" s="185">
        <v>0</v>
      </c>
      <c r="BR27" s="185">
        <v>0</v>
      </c>
      <c r="BS27" s="185">
        <v>0</v>
      </c>
      <c r="BT27" s="185">
        <v>0</v>
      </c>
      <c r="BU27" s="185">
        <v>0</v>
      </c>
      <c r="BV27" s="185">
        <v>0</v>
      </c>
      <c r="BW27" s="185">
        <v>0</v>
      </c>
      <c r="BX27" s="185">
        <v>0</v>
      </c>
      <c r="BY27" s="185">
        <v>0</v>
      </c>
      <c r="BZ27" s="185">
        <v>0</v>
      </c>
      <c r="CA27" s="185">
        <v>2</v>
      </c>
      <c r="CB27" s="185">
        <v>1</v>
      </c>
      <c r="CC27" s="185">
        <v>0</v>
      </c>
      <c r="CD27" s="185">
        <v>0</v>
      </c>
      <c r="CE27" s="185">
        <v>0</v>
      </c>
      <c r="CF27" s="185">
        <v>0</v>
      </c>
      <c r="CG27" s="185">
        <v>0</v>
      </c>
      <c r="CH27" s="185">
        <v>0</v>
      </c>
      <c r="CI27" s="185">
        <v>0</v>
      </c>
      <c r="CJ27" s="185">
        <v>0</v>
      </c>
      <c r="CK27" s="185">
        <v>0</v>
      </c>
      <c r="CL27" s="185">
        <v>0</v>
      </c>
      <c r="CM27" s="185">
        <v>0</v>
      </c>
      <c r="CN27" s="185">
        <v>0</v>
      </c>
      <c r="CO27" s="185">
        <v>0</v>
      </c>
      <c r="CP27" s="185">
        <v>0</v>
      </c>
      <c r="CQ27" s="185">
        <v>0</v>
      </c>
      <c r="CR27" s="185">
        <v>0</v>
      </c>
      <c r="CS27" s="185">
        <v>0</v>
      </c>
      <c r="CT27" s="185">
        <v>0</v>
      </c>
      <c r="CU27" s="185">
        <v>0</v>
      </c>
      <c r="CV27" s="185">
        <v>0</v>
      </c>
      <c r="CW27" s="185">
        <v>0</v>
      </c>
      <c r="CX27" s="185">
        <v>0</v>
      </c>
      <c r="CY27" s="185">
        <v>0</v>
      </c>
      <c r="CZ27" s="185">
        <v>0</v>
      </c>
      <c r="DA27" s="145">
        <f>SUM(DB27:EF27)</f>
        <v>0</v>
      </c>
      <c r="DB27" s="145">
        <f>AVG!F28</f>
        <v>0</v>
      </c>
      <c r="DC27" s="145">
        <f>AVG!G28</f>
        <v>0</v>
      </c>
      <c r="DD27" s="145">
        <f>AVG!H28</f>
        <v>0</v>
      </c>
      <c r="DE27" s="145">
        <f>AVG!I28</f>
        <v>0</v>
      </c>
      <c r="DF27" s="145">
        <f>AVG!J28</f>
        <v>0</v>
      </c>
      <c r="DG27" s="145">
        <f>AVG!K28</f>
        <v>0</v>
      </c>
      <c r="DH27" s="145">
        <f>AVG!L28</f>
        <v>0</v>
      </c>
      <c r="DI27" s="145">
        <f>AVG!M28</f>
        <v>0</v>
      </c>
      <c r="DJ27" s="145">
        <f>AVG!N28</f>
        <v>0</v>
      </c>
      <c r="DK27" s="145">
        <f>AVG!O28</f>
        <v>0</v>
      </c>
      <c r="DL27" s="145">
        <f>AVG!P28</f>
        <v>0</v>
      </c>
      <c r="DM27" s="145">
        <f>AVG!Q28</f>
        <v>0</v>
      </c>
      <c r="DN27" s="145">
        <f>AVG!R28</f>
        <v>0</v>
      </c>
      <c r="DO27" s="145">
        <f>AVG!S28</f>
        <v>0</v>
      </c>
      <c r="DP27" s="145">
        <f>AVG!T28</f>
        <v>0</v>
      </c>
      <c r="DQ27" s="145">
        <f>AVG!U28</f>
        <v>0</v>
      </c>
      <c r="DR27" s="145">
        <f>AVG!V28</f>
        <v>0</v>
      </c>
      <c r="DS27" s="145">
        <f>AVG!W28</f>
        <v>0</v>
      </c>
      <c r="DT27" s="145">
        <f>AVG!X28</f>
        <v>0</v>
      </c>
      <c r="DU27" s="145">
        <f>AVG!Y28</f>
        <v>0</v>
      </c>
      <c r="DV27" s="145">
        <f>AVG!Z28</f>
        <v>0</v>
      </c>
      <c r="DW27" s="145">
        <f>AVG!AA28</f>
        <v>0</v>
      </c>
      <c r="DX27" s="145">
        <f>AVG!AB28</f>
        <v>0</v>
      </c>
      <c r="DY27" s="145">
        <f>AVG!AC28</f>
        <v>0</v>
      </c>
      <c r="DZ27" s="145">
        <f>AVG!AD28</f>
        <v>0</v>
      </c>
      <c r="EA27" s="145">
        <f>AVG!AE28</f>
        <v>0</v>
      </c>
      <c r="EB27" s="145">
        <f>AVG!AF28</f>
        <v>0</v>
      </c>
      <c r="EC27" s="145">
        <f>AVG!AG28</f>
        <v>0</v>
      </c>
      <c r="ED27" s="145">
        <f>AVG!AH28</f>
        <v>0</v>
      </c>
      <c r="EE27" s="145">
        <f>AVG!AI28</f>
        <v>0</v>
      </c>
      <c r="EF27" s="145">
        <f>AVG!AJ28</f>
        <v>0</v>
      </c>
    </row>
    <row r="28" spans="1:148" s="179" customFormat="1" ht="18" customHeight="1">
      <c r="A28" s="179" t="s">
        <v>214</v>
      </c>
      <c r="Z28" s="182">
        <v>2E-3</v>
      </c>
      <c r="AA28" s="182">
        <v>2E-3</v>
      </c>
      <c r="AB28" s="182">
        <v>2E-3</v>
      </c>
      <c r="AC28" s="182">
        <v>2E-3</v>
      </c>
      <c r="AD28" s="182">
        <v>2E-3</v>
      </c>
      <c r="AE28" s="182">
        <v>2E-3</v>
      </c>
      <c r="AF28" s="182">
        <v>2E-3</v>
      </c>
      <c r="AG28" s="182">
        <v>2E-3</v>
      </c>
      <c r="AH28" s="182">
        <v>2E-3</v>
      </c>
      <c r="AI28" s="182">
        <v>2E-3</v>
      </c>
      <c r="AJ28" s="182">
        <v>2E-3</v>
      </c>
      <c r="AK28" s="182">
        <v>2E-3</v>
      </c>
      <c r="AL28" s="182">
        <v>5.0000000000000001E-3</v>
      </c>
      <c r="AM28" s="182">
        <v>5.0000000000000001E-3</v>
      </c>
      <c r="AN28" s="182">
        <v>5.0000000000000001E-3</v>
      </c>
      <c r="AO28" s="182">
        <v>5.0000000000000001E-3</v>
      </c>
      <c r="AP28" s="182">
        <v>5.0000000000000001E-3</v>
      </c>
      <c r="AQ28" s="182">
        <v>5.0000000000000001E-3</v>
      </c>
      <c r="AR28" s="182">
        <v>5.0000000000000001E-3</v>
      </c>
      <c r="AS28" s="182">
        <v>5.0000000000000001E-3</v>
      </c>
      <c r="AT28" s="182">
        <v>5.0000000000000001E-3</v>
      </c>
      <c r="AU28" s="182">
        <v>5.0000000000000001E-3</v>
      </c>
      <c r="AV28" s="182">
        <v>5.0000000000000001E-3</v>
      </c>
      <c r="AW28" s="182">
        <v>5.0000000000000001E-3</v>
      </c>
      <c r="AX28" s="182">
        <v>2E-3</v>
      </c>
      <c r="AY28" s="182">
        <v>2E-3</v>
      </c>
      <c r="AZ28" s="182">
        <v>2E-3</v>
      </c>
      <c r="BA28" s="182">
        <v>2E-3</v>
      </c>
      <c r="BB28" s="182">
        <v>2E-3</v>
      </c>
      <c r="BC28" s="182">
        <v>2E-3</v>
      </c>
      <c r="BD28" s="182">
        <v>2E-3</v>
      </c>
      <c r="BE28" s="182">
        <v>2E-3</v>
      </c>
      <c r="BF28" s="182">
        <v>2E-3</v>
      </c>
      <c r="BG28" s="182">
        <v>2E-3</v>
      </c>
      <c r="BH28" s="182">
        <v>2E-3</v>
      </c>
      <c r="BI28" s="182">
        <v>2E-3</v>
      </c>
      <c r="BJ28" s="182">
        <v>2E-3</v>
      </c>
      <c r="BK28" s="182">
        <v>2E-3</v>
      </c>
      <c r="BL28" s="182">
        <v>2E-3</v>
      </c>
      <c r="BM28" s="182">
        <v>5.0000000000000001E-4</v>
      </c>
      <c r="BN28" s="182">
        <v>5.0000000000000001E-4</v>
      </c>
      <c r="BO28" s="182">
        <v>5.0000000000000001E-4</v>
      </c>
      <c r="BP28" s="182">
        <v>5.0000000000000001E-4</v>
      </c>
      <c r="BQ28" s="182">
        <v>5.0000000000000001E-4</v>
      </c>
      <c r="BR28" s="182">
        <v>5.0000000000000001E-4</v>
      </c>
      <c r="BS28" s="182">
        <v>5.0000000000000001E-4</v>
      </c>
      <c r="BT28" s="182">
        <v>5.0000000000000001E-4</v>
      </c>
      <c r="BU28" s="182">
        <v>5.0000000000000001E-4</v>
      </c>
      <c r="BV28" s="182">
        <v>5.0000000000000001E-4</v>
      </c>
      <c r="BW28" s="182">
        <v>5.0000000000000001E-4</v>
      </c>
      <c r="BX28" s="182">
        <v>5.0000000000000001E-4</v>
      </c>
      <c r="BY28" s="182">
        <v>5.0000000000000001E-4</v>
      </c>
      <c r="BZ28" s="182">
        <v>5.0000000000000001E-4</v>
      </c>
      <c r="CA28" s="182">
        <v>5.0000000000000001E-4</v>
      </c>
      <c r="CB28" s="182">
        <v>5.0000000000000001E-4</v>
      </c>
      <c r="CC28" s="182">
        <v>5.0000000000000001E-4</v>
      </c>
      <c r="CD28" s="182">
        <v>5.0000000000000001E-4</v>
      </c>
      <c r="CE28" s="182">
        <v>5.0000000000000001E-4</v>
      </c>
      <c r="CF28" s="182">
        <v>5.0000000000000001E-4</v>
      </c>
      <c r="CG28" s="182">
        <v>5.0000000000000001E-4</v>
      </c>
      <c r="CH28" s="182">
        <v>5.0000000000000001E-4</v>
      </c>
      <c r="CI28" s="182">
        <v>5.0000000000000001E-4</v>
      </c>
      <c r="CJ28" s="182">
        <v>5.0000000000000001E-4</v>
      </c>
      <c r="CK28" s="182">
        <v>5.0000000000000001E-4</v>
      </c>
      <c r="CL28" s="182">
        <v>5.0000000000000001E-4</v>
      </c>
      <c r="CM28" s="182">
        <v>5.0000000000000001E-4</v>
      </c>
      <c r="CN28" s="182">
        <v>5.0000000000000001E-4</v>
      </c>
      <c r="CO28" s="182">
        <v>5.0000000000000001E-4</v>
      </c>
      <c r="CP28" s="182">
        <v>5.0000000000000001E-4</v>
      </c>
      <c r="CQ28" s="182">
        <v>5.0000000000000001E-4</v>
      </c>
      <c r="CR28" s="182">
        <v>5.0000000000000001E-4</v>
      </c>
      <c r="CS28" s="182">
        <v>5.0000000000000001E-4</v>
      </c>
      <c r="CT28" s="182">
        <v>5.0000000000000001E-4</v>
      </c>
      <c r="CU28" s="182">
        <v>5.0000000000000001E-4</v>
      </c>
      <c r="CV28" s="182">
        <v>5.0000000000000001E-4</v>
      </c>
      <c r="CW28" s="182">
        <v>5.0000000000000001E-4</v>
      </c>
      <c r="CX28" s="182">
        <v>5.0000000000000001E-4</v>
      </c>
      <c r="CY28" s="182">
        <v>5.0000000000000001E-4</v>
      </c>
      <c r="CZ28" s="182">
        <v>5.0000000000000001E-4</v>
      </c>
      <c r="DA28" s="182">
        <v>5.0000000000000001E-4</v>
      </c>
      <c r="DB28" s="182">
        <v>5.0000000000000001E-4</v>
      </c>
      <c r="DC28" s="182">
        <v>5.0000000000000001E-4</v>
      </c>
      <c r="DD28" s="182">
        <v>5.0000000000000001E-4</v>
      </c>
      <c r="DE28" s="182">
        <v>5.0000000000000001E-4</v>
      </c>
      <c r="DF28" s="182">
        <v>5.0000000000000001E-4</v>
      </c>
      <c r="DG28" s="182">
        <v>5.0000000000000001E-4</v>
      </c>
      <c r="DH28" s="182">
        <v>5.0000000000000001E-4</v>
      </c>
      <c r="DI28" s="182">
        <v>5.0000000000000001E-4</v>
      </c>
      <c r="DJ28" s="182">
        <v>5.0000000000000001E-4</v>
      </c>
      <c r="DK28" s="182">
        <v>5.0000000000000001E-4</v>
      </c>
      <c r="DL28" s="182">
        <v>5.0000000000000001E-4</v>
      </c>
      <c r="DM28" s="182">
        <v>5.0000000000000001E-4</v>
      </c>
      <c r="DN28" s="182">
        <v>5.0000000000000001E-4</v>
      </c>
      <c r="DO28" s="182">
        <v>5.0000000000000001E-4</v>
      </c>
      <c r="DP28" s="182">
        <v>5.0000000000000001E-4</v>
      </c>
      <c r="DQ28" s="182">
        <v>5.0000000000000001E-4</v>
      </c>
      <c r="DR28" s="182">
        <v>5.0000000000000001E-4</v>
      </c>
      <c r="DS28" s="182">
        <v>5.0000000000000001E-4</v>
      </c>
      <c r="DT28" s="182">
        <v>5.0000000000000001E-4</v>
      </c>
      <c r="DU28" s="182">
        <v>5.0000000000000001E-4</v>
      </c>
      <c r="DV28" s="182">
        <v>5.0000000000000001E-4</v>
      </c>
      <c r="DW28" s="182">
        <v>5.0000000000000001E-4</v>
      </c>
      <c r="DX28" s="182">
        <v>5.0000000000000001E-4</v>
      </c>
      <c r="DY28" s="182">
        <v>5.0000000000000001E-4</v>
      </c>
      <c r="DZ28" s="182">
        <v>5.0000000000000001E-4</v>
      </c>
      <c r="EA28" s="182">
        <v>5.0000000000000001E-4</v>
      </c>
      <c r="EB28" s="182">
        <v>5.0000000000000001E-4</v>
      </c>
      <c r="EC28" s="182">
        <v>5.0000000000000001E-4</v>
      </c>
      <c r="ED28" s="182">
        <v>5.0000000000000001E-4</v>
      </c>
      <c r="EE28" s="182">
        <v>5.0000000000000001E-4</v>
      </c>
      <c r="EF28" s="182">
        <v>5.0000000000000001E-4</v>
      </c>
      <c r="EG28" s="180"/>
      <c r="EH28" s="180"/>
      <c r="EI28" s="180"/>
      <c r="EJ28" s="180"/>
      <c r="EK28" s="180"/>
      <c r="EL28" s="180"/>
      <c r="EM28" s="180"/>
      <c r="EN28" s="180"/>
      <c r="EO28" s="180"/>
      <c r="EP28" s="180"/>
      <c r="EQ28" s="180"/>
      <c r="ER28" s="180"/>
    </row>
    <row r="29" spans="1:148" ht="27" customHeight="1">
      <c r="A29" s="284" t="s">
        <v>36</v>
      </c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285"/>
      <c r="AL29" s="285"/>
      <c r="AM29" s="285"/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285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285"/>
      <c r="BV29" s="285"/>
      <c r="BW29" s="285"/>
      <c r="BX29" s="285"/>
      <c r="BY29" s="285"/>
      <c r="BZ29" s="285"/>
      <c r="CA29" s="285"/>
      <c r="CB29" s="285"/>
      <c r="CC29" s="285"/>
      <c r="CD29" s="285"/>
      <c r="CE29" s="285"/>
      <c r="CF29" s="285"/>
      <c r="CG29" s="285"/>
      <c r="CH29" s="285"/>
      <c r="CI29" s="285"/>
      <c r="CJ29" s="285"/>
      <c r="CK29" s="285"/>
      <c r="CL29" s="285"/>
      <c r="CM29" s="285"/>
      <c r="CN29" s="285"/>
      <c r="CO29" s="285"/>
      <c r="CP29" s="285"/>
      <c r="CQ29" s="285"/>
      <c r="CR29" s="285"/>
      <c r="CS29" s="285"/>
      <c r="CT29" s="285"/>
      <c r="CU29" s="285"/>
      <c r="CV29" s="285"/>
      <c r="CW29" s="285"/>
      <c r="CX29" s="285"/>
      <c r="CY29" s="285"/>
      <c r="CZ29" s="285"/>
      <c r="DA29" s="285"/>
      <c r="DB29" s="285"/>
      <c r="DC29" s="285"/>
      <c r="DD29" s="285"/>
      <c r="DE29" s="285"/>
      <c r="DF29" s="285"/>
      <c r="DG29" s="285"/>
      <c r="DH29" s="285"/>
      <c r="DI29" s="285"/>
      <c r="DJ29" s="285"/>
      <c r="DK29" s="285"/>
      <c r="DL29" s="285"/>
      <c r="DM29" s="285"/>
      <c r="DN29" s="285"/>
      <c r="DO29" s="285"/>
      <c r="DP29" s="285"/>
      <c r="DQ29" s="285"/>
      <c r="DR29" s="285"/>
      <c r="DS29" s="285"/>
      <c r="DT29" s="285"/>
      <c r="DU29" s="285"/>
      <c r="DV29" s="285"/>
      <c r="DW29" s="285"/>
      <c r="DX29" s="285"/>
      <c r="DY29" s="285"/>
      <c r="DZ29" s="285"/>
      <c r="EA29" s="285"/>
      <c r="EB29" s="285"/>
      <c r="EC29" s="285"/>
      <c r="ED29" s="285"/>
      <c r="EE29" s="285"/>
      <c r="EF29" s="285"/>
    </row>
    <row r="46" spans="1:136" s="4" customFormat="1" ht="17.25" customHeight="1">
      <c r="A46" s="13" t="s">
        <v>0</v>
      </c>
      <c r="B46" s="2" t="s">
        <v>12</v>
      </c>
      <c r="C46" s="2" t="s">
        <v>20</v>
      </c>
      <c r="D46" s="2" t="s">
        <v>21</v>
      </c>
      <c r="E46" s="2" t="s">
        <v>22</v>
      </c>
      <c r="F46" s="2" t="s">
        <v>23</v>
      </c>
      <c r="G46" s="2" t="s">
        <v>24</v>
      </c>
      <c r="H46" s="2" t="s">
        <v>25</v>
      </c>
      <c r="I46" s="2" t="s">
        <v>26</v>
      </c>
      <c r="J46" s="2" t="s">
        <v>27</v>
      </c>
      <c r="K46" s="2" t="s">
        <v>28</v>
      </c>
      <c r="L46" s="2" t="s">
        <v>29</v>
      </c>
      <c r="M46" s="2" t="s">
        <v>30</v>
      </c>
      <c r="N46" s="2" t="s">
        <v>11</v>
      </c>
      <c r="O46" s="2" t="s">
        <v>13</v>
      </c>
      <c r="P46" s="2" t="s">
        <v>14</v>
      </c>
      <c r="Q46" s="2" t="s">
        <v>15</v>
      </c>
      <c r="R46" s="2" t="s">
        <v>16</v>
      </c>
      <c r="S46" s="2" t="s">
        <v>17</v>
      </c>
      <c r="T46" s="2" t="s">
        <v>18</v>
      </c>
      <c r="U46" s="2" t="s">
        <v>19</v>
      </c>
      <c r="V46" s="2" t="s">
        <v>109</v>
      </c>
      <c r="W46" s="2" t="s">
        <v>111</v>
      </c>
      <c r="X46" s="2" t="s">
        <v>117</v>
      </c>
      <c r="Y46" s="2" t="s">
        <v>118</v>
      </c>
      <c r="Z46" s="2" t="s">
        <v>120</v>
      </c>
      <c r="AA46" s="2" t="s">
        <v>123</v>
      </c>
      <c r="AB46" s="2" t="s">
        <v>130</v>
      </c>
      <c r="AC46" s="2" t="s">
        <v>134</v>
      </c>
      <c r="AD46" s="2" t="s">
        <v>142</v>
      </c>
      <c r="AE46" s="2" t="s">
        <v>143</v>
      </c>
      <c r="AF46" s="2" t="s">
        <v>148</v>
      </c>
      <c r="AG46" s="2" t="s">
        <v>153</v>
      </c>
      <c r="AH46" s="2" t="s">
        <v>154</v>
      </c>
      <c r="AI46" s="2" t="s">
        <v>156</v>
      </c>
      <c r="AJ46" s="2" t="s">
        <v>157</v>
      </c>
      <c r="AK46" s="2" t="s">
        <v>159</v>
      </c>
      <c r="AL46" s="2" t="s">
        <v>163</v>
      </c>
      <c r="AM46" s="2" t="s">
        <v>166</v>
      </c>
      <c r="AN46" s="2" t="s">
        <v>169</v>
      </c>
      <c r="AO46" s="2" t="s">
        <v>177</v>
      </c>
      <c r="AP46" s="2" t="s">
        <v>182</v>
      </c>
      <c r="AQ46" s="2" t="s">
        <v>186</v>
      </c>
      <c r="AR46" s="2" t="s">
        <v>189</v>
      </c>
      <c r="AS46" s="2" t="s">
        <v>190</v>
      </c>
      <c r="AT46" s="2" t="s">
        <v>195</v>
      </c>
      <c r="AU46" s="2" t="s">
        <v>197</v>
      </c>
      <c r="AV46" s="2" t="s">
        <v>199</v>
      </c>
      <c r="AW46" s="139" t="e">
        <f>#REF!</f>
        <v>#REF!</v>
      </c>
      <c r="AX46" s="139" t="e">
        <f>#REF!</f>
        <v>#REF!</v>
      </c>
      <c r="AY46" s="184" t="e">
        <f>#REF!</f>
        <v>#REF!</v>
      </c>
      <c r="AZ46" s="184" t="e">
        <f>#REF!</f>
        <v>#REF!</v>
      </c>
      <c r="BA46" s="184" t="e">
        <f>#REF!</f>
        <v>#REF!</v>
      </c>
      <c r="BB46" s="184" t="e">
        <f>#REF!</f>
        <v>#REF!</v>
      </c>
      <c r="BC46" s="184" t="e">
        <f>#REF!</f>
        <v>#REF!</v>
      </c>
      <c r="BD46" s="184" t="e">
        <f>#REF!</f>
        <v>#REF!</v>
      </c>
      <c r="BE46" s="184" t="e">
        <f>#REF!</f>
        <v>#REF!</v>
      </c>
      <c r="BF46" s="184" t="e">
        <f>#REF!</f>
        <v>#REF!</v>
      </c>
      <c r="BG46" s="139" t="e">
        <f>#REF!</f>
        <v>#REF!</v>
      </c>
      <c r="BH46" s="184" t="e">
        <f>#REF!</f>
        <v>#REF!</v>
      </c>
      <c r="BI46" s="184" t="e">
        <f>#REF!</f>
        <v>#REF!</v>
      </c>
      <c r="BJ46" s="184" t="e">
        <f>#REF!</f>
        <v>#REF!</v>
      </c>
      <c r="BK46" s="139" t="e">
        <f>#REF!</f>
        <v>#REF!</v>
      </c>
      <c r="BL46" s="184" t="e">
        <f>#REF!</f>
        <v>#REF!</v>
      </c>
      <c r="BM46" s="184" t="e">
        <f>#REF!</f>
        <v>#REF!</v>
      </c>
      <c r="BN46" s="184" t="e">
        <f>#REF!</f>
        <v>#REF!</v>
      </c>
      <c r="BO46" s="184" t="e">
        <f>#REF!</f>
        <v>#REF!</v>
      </c>
      <c r="BP46" s="184" t="e">
        <f>#REF!</f>
        <v>#REF!</v>
      </c>
      <c r="BQ46" s="184" t="e">
        <f>#REF!</f>
        <v>#REF!</v>
      </c>
      <c r="BR46" s="184" t="e">
        <f>#REF!</f>
        <v>#REF!</v>
      </c>
      <c r="BS46" s="184" t="s">
        <v>264</v>
      </c>
      <c r="BT46" s="184" t="s">
        <v>265</v>
      </c>
      <c r="BU46" s="184" t="s">
        <v>266</v>
      </c>
      <c r="BV46" s="184" t="s">
        <v>267</v>
      </c>
      <c r="BW46" s="184" t="s">
        <v>270</v>
      </c>
      <c r="BX46" s="184" t="s">
        <v>272</v>
      </c>
      <c r="BY46" s="184" t="s">
        <v>276</v>
      </c>
      <c r="BZ46" s="184" t="s">
        <v>277</v>
      </c>
      <c r="CA46" s="184" t="s">
        <v>279</v>
      </c>
      <c r="CB46" s="184" t="s">
        <v>281</v>
      </c>
      <c r="CC46" s="184" t="s">
        <v>282</v>
      </c>
      <c r="CD46" s="184" t="s">
        <v>288</v>
      </c>
      <c r="CE46" s="184" t="s">
        <v>289</v>
      </c>
      <c r="CF46" s="184" t="s">
        <v>292</v>
      </c>
      <c r="CG46" s="184" t="s">
        <v>294</v>
      </c>
      <c r="CH46" s="184" t="s">
        <v>297</v>
      </c>
      <c r="CI46" s="184" t="s">
        <v>301</v>
      </c>
      <c r="CJ46" s="184" t="s">
        <v>303</v>
      </c>
      <c r="CK46" s="184" t="s">
        <v>308</v>
      </c>
      <c r="CL46" s="184" t="s">
        <v>310</v>
      </c>
      <c r="CM46" s="184" t="s">
        <v>311</v>
      </c>
      <c r="CN46" s="184" t="s">
        <v>313</v>
      </c>
      <c r="CO46" s="184" t="s">
        <v>319</v>
      </c>
      <c r="CP46" s="184" t="s">
        <v>322</v>
      </c>
      <c r="CQ46" s="184" t="s">
        <v>325</v>
      </c>
      <c r="CR46" s="184" t="s">
        <v>330</v>
      </c>
      <c r="CS46" s="184" t="s">
        <v>332</v>
      </c>
      <c r="CT46" s="184" t="s">
        <v>336</v>
      </c>
      <c r="CU46" s="184" t="s">
        <v>339</v>
      </c>
      <c r="CV46" s="184" t="s">
        <v>349</v>
      </c>
      <c r="CW46" s="184" t="s">
        <v>350</v>
      </c>
      <c r="CX46" s="184" t="s">
        <v>351</v>
      </c>
      <c r="CY46" s="184" t="s">
        <v>357</v>
      </c>
      <c r="CZ46" s="184" t="s">
        <v>360</v>
      </c>
      <c r="DA46" s="106" t="str">
        <f>DA186</f>
        <v>Aug'25</v>
      </c>
      <c r="DB46" s="3">
        <v>1</v>
      </c>
      <c r="DC46" s="3">
        <v>2</v>
      </c>
      <c r="DD46" s="3">
        <v>3</v>
      </c>
      <c r="DE46" s="3">
        <v>4</v>
      </c>
      <c r="DF46" s="3">
        <v>5</v>
      </c>
      <c r="DG46" s="3">
        <v>6</v>
      </c>
      <c r="DH46" s="3">
        <v>7</v>
      </c>
      <c r="DI46" s="3">
        <v>8</v>
      </c>
      <c r="DJ46" s="3">
        <v>9</v>
      </c>
      <c r="DK46" s="3">
        <v>10</v>
      </c>
      <c r="DL46" s="3">
        <v>11</v>
      </c>
      <c r="DM46" s="3">
        <v>12</v>
      </c>
      <c r="DN46" s="3">
        <v>13</v>
      </c>
      <c r="DO46" s="3">
        <v>14</v>
      </c>
      <c r="DP46" s="3">
        <v>15</v>
      </c>
      <c r="DQ46" s="3">
        <v>16</v>
      </c>
      <c r="DR46" s="3">
        <v>17</v>
      </c>
      <c r="DS46" s="3">
        <v>18</v>
      </c>
      <c r="DT46" s="3">
        <v>19</v>
      </c>
      <c r="DU46" s="3">
        <v>20</v>
      </c>
      <c r="DV46" s="3">
        <v>21</v>
      </c>
      <c r="DW46" s="3">
        <v>22</v>
      </c>
      <c r="DX46" s="3">
        <v>23</v>
      </c>
      <c r="DY46" s="3">
        <v>24</v>
      </c>
      <c r="DZ46" s="3">
        <v>25</v>
      </c>
      <c r="EA46" s="3">
        <v>26</v>
      </c>
      <c r="EB46" s="3">
        <v>27</v>
      </c>
      <c r="EC46" s="3">
        <v>28</v>
      </c>
      <c r="ED46" s="3">
        <v>29</v>
      </c>
      <c r="EE46" s="3">
        <v>30</v>
      </c>
      <c r="EF46" s="3">
        <v>31</v>
      </c>
    </row>
    <row r="47" spans="1:136" ht="17.25" customHeight="1">
      <c r="A47" s="140" t="s">
        <v>1</v>
      </c>
      <c r="B47" s="141"/>
      <c r="C47" s="141">
        <v>2655</v>
      </c>
      <c r="D47" s="141">
        <v>2549</v>
      </c>
      <c r="E47" s="141">
        <v>10938</v>
      </c>
      <c r="F47" s="141">
        <v>6194</v>
      </c>
      <c r="G47" s="141">
        <v>8498</v>
      </c>
      <c r="H47" s="141">
        <v>0</v>
      </c>
      <c r="I47" s="141">
        <v>0</v>
      </c>
      <c r="J47" s="141">
        <v>37215</v>
      </c>
      <c r="K47" s="141">
        <v>29922</v>
      </c>
      <c r="L47" s="141">
        <v>50395</v>
      </c>
      <c r="M47" s="141">
        <v>109897</v>
      </c>
      <c r="N47" s="141">
        <v>67831</v>
      </c>
      <c r="O47" s="141">
        <v>26932</v>
      </c>
      <c r="P47" s="141">
        <v>54799</v>
      </c>
      <c r="Q47" s="141">
        <v>64089</v>
      </c>
      <c r="R47" s="141">
        <v>41315</v>
      </c>
      <c r="S47" s="141">
        <v>114229</v>
      </c>
      <c r="T47" s="141">
        <v>109953</v>
      </c>
      <c r="U47" s="141">
        <v>79416</v>
      </c>
      <c r="V47" s="141">
        <v>92159</v>
      </c>
      <c r="W47" s="141">
        <v>68530</v>
      </c>
      <c r="X47" s="141">
        <v>49903</v>
      </c>
      <c r="Y47" s="141">
        <v>20162</v>
      </c>
      <c r="Z47" s="141">
        <v>24730</v>
      </c>
      <c r="AA47" s="141">
        <v>75742</v>
      </c>
      <c r="AB47" s="141">
        <v>120963</v>
      </c>
      <c r="AC47" s="141">
        <v>83122</v>
      </c>
      <c r="AD47" s="141">
        <v>58604</v>
      </c>
      <c r="AE47" s="141">
        <v>88039</v>
      </c>
      <c r="AF47" s="141">
        <v>102785</v>
      </c>
      <c r="AG47" s="141">
        <v>74362</v>
      </c>
      <c r="AH47" s="141">
        <v>65522</v>
      </c>
      <c r="AI47" s="141">
        <v>94288</v>
      </c>
      <c r="AJ47" s="141">
        <v>114267</v>
      </c>
      <c r="AK47" s="141">
        <v>141195</v>
      </c>
      <c r="AL47" s="141">
        <v>106588</v>
      </c>
      <c r="AM47" s="141">
        <v>116057</v>
      </c>
      <c r="AN47" s="141">
        <v>110327</v>
      </c>
      <c r="AO47" s="141">
        <v>166365</v>
      </c>
      <c r="AP47" s="141">
        <v>148689</v>
      </c>
      <c r="AQ47" s="141">
        <v>161345</v>
      </c>
      <c r="AR47" s="141">
        <v>92509</v>
      </c>
      <c r="AS47" s="141">
        <v>98104</v>
      </c>
      <c r="AT47" s="141">
        <v>67883</v>
      </c>
      <c r="AU47" s="141">
        <v>37068</v>
      </c>
      <c r="AV47" s="141">
        <v>1718</v>
      </c>
      <c r="AW47" s="141">
        <v>0</v>
      </c>
      <c r="AX47" s="141">
        <v>0</v>
      </c>
      <c r="AY47" s="185">
        <v>17034</v>
      </c>
      <c r="AZ47" s="185">
        <v>63320</v>
      </c>
      <c r="BA47" s="185">
        <v>76998</v>
      </c>
      <c r="BB47" s="185">
        <v>104678</v>
      </c>
      <c r="BC47" s="185">
        <v>60335</v>
      </c>
      <c r="BD47" s="185">
        <v>86573</v>
      </c>
      <c r="BE47" s="185">
        <v>118725</v>
      </c>
      <c r="BF47" s="185">
        <v>144885</v>
      </c>
      <c r="BG47" s="141">
        <v>88239</v>
      </c>
      <c r="BH47" s="185">
        <v>28687</v>
      </c>
      <c r="BI47" s="185">
        <v>71548</v>
      </c>
      <c r="BJ47" s="185">
        <v>102208</v>
      </c>
      <c r="BK47" s="240">
        <v>75771</v>
      </c>
      <c r="BL47" s="185">
        <v>98898</v>
      </c>
      <c r="BM47" s="185">
        <v>51895</v>
      </c>
      <c r="BN47" s="185">
        <v>57669</v>
      </c>
      <c r="BO47" s="185">
        <v>99341</v>
      </c>
      <c r="BP47" s="185">
        <v>107108</v>
      </c>
      <c r="BQ47" s="185">
        <v>63311</v>
      </c>
      <c r="BR47" s="185">
        <v>7372</v>
      </c>
      <c r="BS47" s="185">
        <v>911</v>
      </c>
      <c r="BT47" s="185">
        <v>0</v>
      </c>
      <c r="BU47" s="185">
        <v>0</v>
      </c>
      <c r="BV47" s="185">
        <v>0</v>
      </c>
      <c r="BW47" s="185">
        <v>0</v>
      </c>
      <c r="BX47" s="185">
        <v>0</v>
      </c>
      <c r="BY47" s="185">
        <v>0</v>
      </c>
      <c r="BZ47" s="185">
        <v>0</v>
      </c>
      <c r="CA47" s="185">
        <v>-89</v>
      </c>
      <c r="CB47" s="185">
        <v>605</v>
      </c>
      <c r="CC47" s="185">
        <v>21848</v>
      </c>
      <c r="CD47" s="185">
        <v>10308</v>
      </c>
      <c r="CE47" s="185">
        <v>0</v>
      </c>
      <c r="CF47" s="185">
        <v>11330</v>
      </c>
      <c r="CG47" s="185">
        <v>30259</v>
      </c>
      <c r="CH47" s="185">
        <v>5654</v>
      </c>
      <c r="CI47" s="185">
        <v>93436</v>
      </c>
      <c r="CJ47" s="185">
        <v>56837</v>
      </c>
      <c r="CK47" s="185">
        <v>17435</v>
      </c>
      <c r="CL47" s="185">
        <v>13600</v>
      </c>
      <c r="CM47" s="185">
        <v>61328</v>
      </c>
      <c r="CN47" s="185">
        <v>11424</v>
      </c>
      <c r="CO47" s="185">
        <v>0</v>
      </c>
      <c r="CP47" s="185">
        <v>0</v>
      </c>
      <c r="CQ47" s="185">
        <v>0</v>
      </c>
      <c r="CR47" s="185">
        <v>0</v>
      </c>
      <c r="CS47" s="185">
        <v>0</v>
      </c>
      <c r="CT47" s="185">
        <v>0</v>
      </c>
      <c r="CU47" s="185">
        <v>0</v>
      </c>
      <c r="CV47" s="185">
        <v>0</v>
      </c>
      <c r="CW47" s="185">
        <v>9660</v>
      </c>
      <c r="CX47" s="185">
        <v>35515</v>
      </c>
      <c r="CY47" s="185">
        <v>27703</v>
      </c>
      <c r="CZ47" s="185">
        <v>22045</v>
      </c>
      <c r="DA47" s="142">
        <f>SUM(DB47:EF47)</f>
        <v>12088</v>
      </c>
      <c r="DB47" s="142">
        <f>'SKB3'!F13</f>
        <v>0</v>
      </c>
      <c r="DC47" s="142">
        <f>'SKB3'!G13</f>
        <v>0</v>
      </c>
      <c r="DD47" s="142">
        <f>'SKB3'!H13</f>
        <v>0</v>
      </c>
      <c r="DE47" s="142">
        <f>'SKB3'!I13</f>
        <v>0</v>
      </c>
      <c r="DF47" s="142">
        <f>'SKB3'!J13</f>
        <v>0</v>
      </c>
      <c r="DG47" s="142">
        <f>'SKB3'!K13</f>
        <v>0</v>
      </c>
      <c r="DH47" s="142">
        <f>'SKB3'!L13</f>
        <v>2457</v>
      </c>
      <c r="DI47" s="142">
        <f>'SKB3'!M13</f>
        <v>1790</v>
      </c>
      <c r="DJ47" s="142">
        <f>'SKB3'!N13</f>
        <v>1421</v>
      </c>
      <c r="DK47" s="142">
        <f>'SKB3'!O13</f>
        <v>0</v>
      </c>
      <c r="DL47" s="142">
        <f>'SKB3'!P13</f>
        <v>0</v>
      </c>
      <c r="DM47" s="142">
        <f>'SKB3'!Q13</f>
        <v>0</v>
      </c>
      <c r="DN47" s="142">
        <f>'SKB3'!R13</f>
        <v>0</v>
      </c>
      <c r="DO47" s="142">
        <f>'SKB3'!S13</f>
        <v>492</v>
      </c>
      <c r="DP47" s="142">
        <f>'SKB3'!T13</f>
        <v>1440</v>
      </c>
      <c r="DQ47" s="142">
        <f>'SKB3'!U13</f>
        <v>428</v>
      </c>
      <c r="DR47" s="142">
        <f>'SKB3'!V13</f>
        <v>0</v>
      </c>
      <c r="DS47" s="142">
        <f>'SKB3'!W13</f>
        <v>0</v>
      </c>
      <c r="DT47" s="142">
        <f>'SKB3'!X13</f>
        <v>0</v>
      </c>
      <c r="DU47" s="142">
        <f>'SKB3'!Y13</f>
        <v>2820</v>
      </c>
      <c r="DV47" s="142">
        <f>'SKB3'!Z13</f>
        <v>1186</v>
      </c>
      <c r="DW47" s="142">
        <f>'SKB3'!AA13</f>
        <v>54</v>
      </c>
      <c r="DX47" s="142">
        <f>'SKB3'!AB13</f>
        <v>0</v>
      </c>
      <c r="DY47" s="142">
        <f>'SKB3'!AC13</f>
        <v>0</v>
      </c>
      <c r="DZ47" s="142">
        <f>'SKB3'!AD13</f>
        <v>0</v>
      </c>
      <c r="EA47" s="142">
        <f>'SKB3'!AE13</f>
        <v>0</v>
      </c>
      <c r="EB47" s="142">
        <f>'SKB3'!AF13</f>
        <v>0</v>
      </c>
      <c r="EC47" s="142">
        <f>'SKB3'!AG13</f>
        <v>0</v>
      </c>
      <c r="ED47" s="142">
        <f>'SKB3'!AH13</f>
        <v>0</v>
      </c>
      <c r="EE47" s="142">
        <f>'SKB3'!AI13</f>
        <v>0</v>
      </c>
      <c r="EF47" s="142">
        <f>'SKB3'!AJ13</f>
        <v>0</v>
      </c>
    </row>
    <row r="48" spans="1:136" ht="17.25" customHeight="1">
      <c r="A48" s="140" t="s">
        <v>2</v>
      </c>
      <c r="B48" s="141">
        <f>B47-B49</f>
        <v>0</v>
      </c>
      <c r="C48" s="141">
        <f t="shared" ref="C48:N48" si="17">C47-C49</f>
        <v>2641</v>
      </c>
      <c r="D48" s="141">
        <f t="shared" si="17"/>
        <v>2543</v>
      </c>
      <c r="E48" s="141">
        <f t="shared" si="17"/>
        <v>10904</v>
      </c>
      <c r="F48" s="141">
        <f t="shared" si="17"/>
        <v>6187</v>
      </c>
      <c r="G48" s="141">
        <f t="shared" si="17"/>
        <v>8446</v>
      </c>
      <c r="H48" s="141">
        <f t="shared" si="17"/>
        <v>0</v>
      </c>
      <c r="I48" s="141">
        <f t="shared" si="17"/>
        <v>-78</v>
      </c>
      <c r="J48" s="141">
        <f t="shared" si="17"/>
        <v>37137</v>
      </c>
      <c r="K48" s="141">
        <f t="shared" si="17"/>
        <v>29851</v>
      </c>
      <c r="L48" s="141">
        <f t="shared" si="17"/>
        <v>50286</v>
      </c>
      <c r="M48" s="141">
        <f t="shared" si="17"/>
        <v>109612</v>
      </c>
      <c r="N48" s="141">
        <f t="shared" si="17"/>
        <v>67615</v>
      </c>
      <c r="O48" s="141">
        <f t="shared" ref="O48:AW48" si="18">O47-O49</f>
        <v>26854</v>
      </c>
      <c r="P48" s="141">
        <f t="shared" si="18"/>
        <v>54634</v>
      </c>
      <c r="Q48" s="141">
        <f t="shared" si="18"/>
        <v>63846</v>
      </c>
      <c r="R48" s="141">
        <f t="shared" si="18"/>
        <v>41109</v>
      </c>
      <c r="S48" s="141">
        <f t="shared" si="18"/>
        <v>113861</v>
      </c>
      <c r="T48" s="141">
        <f t="shared" si="18"/>
        <v>109613</v>
      </c>
      <c r="U48" s="141">
        <f t="shared" si="18"/>
        <v>79202</v>
      </c>
      <c r="V48" s="141">
        <f t="shared" si="18"/>
        <v>91962</v>
      </c>
      <c r="W48" s="141">
        <f t="shared" si="18"/>
        <v>68404</v>
      </c>
      <c r="X48" s="141">
        <f t="shared" si="18"/>
        <v>49488</v>
      </c>
      <c r="Y48" s="141">
        <f t="shared" si="18"/>
        <v>20147</v>
      </c>
      <c r="Z48" s="141">
        <f t="shared" si="18"/>
        <v>24678</v>
      </c>
      <c r="AA48" s="141">
        <f t="shared" si="18"/>
        <v>75595</v>
      </c>
      <c r="AB48" s="141">
        <f t="shared" si="18"/>
        <v>112173</v>
      </c>
      <c r="AC48" s="141">
        <f t="shared" si="18"/>
        <v>82845</v>
      </c>
      <c r="AD48" s="141">
        <f t="shared" si="18"/>
        <v>58111</v>
      </c>
      <c r="AE48" s="141">
        <f t="shared" si="18"/>
        <v>87663</v>
      </c>
      <c r="AF48" s="141">
        <f t="shared" si="18"/>
        <v>102464</v>
      </c>
      <c r="AG48" s="141">
        <f t="shared" si="18"/>
        <v>74007</v>
      </c>
      <c r="AH48" s="141">
        <f t="shared" si="18"/>
        <v>65397</v>
      </c>
      <c r="AI48" s="141">
        <f t="shared" si="18"/>
        <v>93950</v>
      </c>
      <c r="AJ48" s="141">
        <f t="shared" si="18"/>
        <v>114032</v>
      </c>
      <c r="AK48" s="141">
        <f t="shared" si="18"/>
        <v>139181</v>
      </c>
      <c r="AL48" s="141">
        <f t="shared" si="18"/>
        <v>105314</v>
      </c>
      <c r="AM48" s="141">
        <f t="shared" si="18"/>
        <v>115947</v>
      </c>
      <c r="AN48" s="141">
        <f t="shared" si="18"/>
        <v>110264</v>
      </c>
      <c r="AO48" s="141">
        <f t="shared" si="18"/>
        <v>166202</v>
      </c>
      <c r="AP48" s="141">
        <f t="shared" si="18"/>
        <v>148385</v>
      </c>
      <c r="AQ48" s="141">
        <f t="shared" si="18"/>
        <v>160792</v>
      </c>
      <c r="AR48" s="141">
        <f t="shared" si="18"/>
        <v>92364</v>
      </c>
      <c r="AS48" s="141">
        <f t="shared" si="18"/>
        <v>97528</v>
      </c>
      <c r="AT48" s="141">
        <f t="shared" si="18"/>
        <v>67634</v>
      </c>
      <c r="AU48" s="141">
        <f t="shared" si="18"/>
        <v>36946</v>
      </c>
      <c r="AV48" s="141">
        <f t="shared" si="18"/>
        <v>1427</v>
      </c>
      <c r="AW48" s="141">
        <f t="shared" si="18"/>
        <v>0</v>
      </c>
      <c r="AX48" s="141">
        <f>AX47-AX49</f>
        <v>0</v>
      </c>
      <c r="AY48" s="185">
        <f>AY47-AY49</f>
        <v>17018</v>
      </c>
      <c r="AZ48" s="185">
        <v>63232</v>
      </c>
      <c r="BA48" s="185">
        <f t="shared" ref="BA48:DB48" si="19">BA47-BA49</f>
        <v>76901</v>
      </c>
      <c r="BB48" s="185">
        <f t="shared" si="19"/>
        <v>104445</v>
      </c>
      <c r="BC48" s="185">
        <f t="shared" si="19"/>
        <v>60289</v>
      </c>
      <c r="BD48" s="185">
        <f t="shared" si="19"/>
        <v>86444</v>
      </c>
      <c r="BE48" s="185">
        <f t="shared" ref="BE48:BN48" si="20">BE47-BE49</f>
        <v>118622</v>
      </c>
      <c r="BF48" s="185">
        <f t="shared" si="20"/>
        <v>144633</v>
      </c>
      <c r="BG48" s="141">
        <f t="shared" si="20"/>
        <v>88184</v>
      </c>
      <c r="BH48" s="185">
        <f t="shared" si="20"/>
        <v>28664</v>
      </c>
      <c r="BI48" s="185">
        <f t="shared" si="20"/>
        <v>71491</v>
      </c>
      <c r="BJ48" s="185">
        <f t="shared" si="20"/>
        <v>102164</v>
      </c>
      <c r="BK48" s="240">
        <f t="shared" si="20"/>
        <v>75670</v>
      </c>
      <c r="BL48" s="185">
        <f t="shared" si="20"/>
        <v>98867</v>
      </c>
      <c r="BM48" s="185">
        <f t="shared" si="20"/>
        <v>51872</v>
      </c>
      <c r="BN48" s="185">
        <f t="shared" si="20"/>
        <v>57618</v>
      </c>
      <c r="BO48" s="185">
        <v>99319</v>
      </c>
      <c r="BP48" s="185">
        <v>106855</v>
      </c>
      <c r="BQ48" s="185">
        <v>63170</v>
      </c>
      <c r="BR48" s="185">
        <v>7370</v>
      </c>
      <c r="BS48" s="185">
        <v>908</v>
      </c>
      <c r="BT48" s="185">
        <v>0</v>
      </c>
      <c r="BU48" s="185">
        <v>0</v>
      </c>
      <c r="BV48" s="185">
        <v>0</v>
      </c>
      <c r="BW48" s="185">
        <v>0</v>
      </c>
      <c r="BX48" s="185">
        <v>0</v>
      </c>
      <c r="BY48" s="185">
        <v>0</v>
      </c>
      <c r="BZ48" s="185">
        <v>0</v>
      </c>
      <c r="CA48" s="185">
        <v>-89</v>
      </c>
      <c r="CB48" s="185">
        <v>605</v>
      </c>
      <c r="CC48" s="185">
        <v>21837</v>
      </c>
      <c r="CD48" s="185">
        <v>10294</v>
      </c>
      <c r="CE48" s="185">
        <v>0</v>
      </c>
      <c r="CF48" s="185">
        <v>11328</v>
      </c>
      <c r="CG48" s="185">
        <v>30224</v>
      </c>
      <c r="CH48" s="185">
        <v>5644</v>
      </c>
      <c r="CI48" s="185">
        <v>93407</v>
      </c>
      <c r="CJ48" s="185">
        <v>56825</v>
      </c>
      <c r="CK48" s="185">
        <v>17425</v>
      </c>
      <c r="CL48" s="185">
        <v>13600</v>
      </c>
      <c r="CM48" s="185">
        <v>61278</v>
      </c>
      <c r="CN48" s="185">
        <v>11419</v>
      </c>
      <c r="CO48" s="185">
        <v>0</v>
      </c>
      <c r="CP48" s="185">
        <v>0</v>
      </c>
      <c r="CQ48" s="185">
        <v>0</v>
      </c>
      <c r="CR48" s="185">
        <v>0</v>
      </c>
      <c r="CS48" s="185">
        <v>0</v>
      </c>
      <c r="CT48" s="185">
        <v>0</v>
      </c>
      <c r="CU48" s="185">
        <v>0</v>
      </c>
      <c r="CV48" s="185">
        <v>0</v>
      </c>
      <c r="CW48" s="185">
        <v>9660</v>
      </c>
      <c r="CX48" s="185">
        <v>35507</v>
      </c>
      <c r="CY48" s="185">
        <v>27660</v>
      </c>
      <c r="CZ48" s="185">
        <v>22029</v>
      </c>
      <c r="DA48" s="142">
        <f t="shared" si="19"/>
        <v>12075</v>
      </c>
      <c r="DB48" s="142">
        <f t="shared" si="19"/>
        <v>0</v>
      </c>
      <c r="DC48" s="142">
        <f t="shared" ref="DC48:EF48" si="21">DC47-DC49</f>
        <v>0</v>
      </c>
      <c r="DD48" s="142">
        <f t="shared" si="21"/>
        <v>0</v>
      </c>
      <c r="DE48" s="142">
        <f t="shared" si="21"/>
        <v>0</v>
      </c>
      <c r="DF48" s="142">
        <f t="shared" si="21"/>
        <v>0</v>
      </c>
      <c r="DG48" s="142">
        <f t="shared" si="21"/>
        <v>0</v>
      </c>
      <c r="DH48" s="142">
        <f t="shared" si="21"/>
        <v>2457</v>
      </c>
      <c r="DI48" s="142">
        <f t="shared" si="21"/>
        <v>1788</v>
      </c>
      <c r="DJ48" s="142">
        <f t="shared" si="21"/>
        <v>1420</v>
      </c>
      <c r="DK48" s="142">
        <f t="shared" si="21"/>
        <v>0</v>
      </c>
      <c r="DL48" s="142">
        <f t="shared" si="21"/>
        <v>0</v>
      </c>
      <c r="DM48" s="142">
        <f t="shared" si="21"/>
        <v>0</v>
      </c>
      <c r="DN48" s="142">
        <f t="shared" si="21"/>
        <v>0</v>
      </c>
      <c r="DO48" s="142">
        <f t="shared" si="21"/>
        <v>492</v>
      </c>
      <c r="DP48" s="142">
        <f t="shared" si="21"/>
        <v>1440</v>
      </c>
      <c r="DQ48" s="142">
        <f t="shared" si="21"/>
        <v>428</v>
      </c>
      <c r="DR48" s="142">
        <f t="shared" si="21"/>
        <v>0</v>
      </c>
      <c r="DS48" s="142">
        <f t="shared" si="21"/>
        <v>0</v>
      </c>
      <c r="DT48" s="142">
        <f t="shared" si="21"/>
        <v>0</v>
      </c>
      <c r="DU48" s="142">
        <f t="shared" si="21"/>
        <v>2819</v>
      </c>
      <c r="DV48" s="142">
        <f t="shared" si="21"/>
        <v>1177</v>
      </c>
      <c r="DW48" s="142">
        <f t="shared" si="21"/>
        <v>54</v>
      </c>
      <c r="DX48" s="142">
        <f t="shared" si="21"/>
        <v>0</v>
      </c>
      <c r="DY48" s="142">
        <f t="shared" si="21"/>
        <v>0</v>
      </c>
      <c r="DZ48" s="142">
        <f t="shared" si="21"/>
        <v>0</v>
      </c>
      <c r="EA48" s="142">
        <f t="shared" si="21"/>
        <v>0</v>
      </c>
      <c r="EB48" s="142">
        <f t="shared" si="21"/>
        <v>0</v>
      </c>
      <c r="EC48" s="142">
        <f t="shared" si="21"/>
        <v>0</v>
      </c>
      <c r="ED48" s="142">
        <f t="shared" si="21"/>
        <v>0</v>
      </c>
      <c r="EE48" s="142">
        <f t="shared" si="21"/>
        <v>0</v>
      </c>
      <c r="EF48" s="142">
        <f t="shared" si="21"/>
        <v>0</v>
      </c>
    </row>
    <row r="49" spans="1:148" ht="17.25" customHeight="1">
      <c r="A49" s="140" t="s">
        <v>3</v>
      </c>
      <c r="B49" s="141">
        <f>SUM(B52:B55)</f>
        <v>0</v>
      </c>
      <c r="C49" s="141">
        <f t="shared" ref="C49:N49" si="22">SUM(C52:C55)</f>
        <v>14</v>
      </c>
      <c r="D49" s="141">
        <f t="shared" si="22"/>
        <v>6</v>
      </c>
      <c r="E49" s="141">
        <f t="shared" si="22"/>
        <v>34</v>
      </c>
      <c r="F49" s="141">
        <f t="shared" si="22"/>
        <v>7</v>
      </c>
      <c r="G49" s="141">
        <f t="shared" si="22"/>
        <v>52</v>
      </c>
      <c r="H49" s="141">
        <f t="shared" si="22"/>
        <v>0</v>
      </c>
      <c r="I49" s="141">
        <f t="shared" si="22"/>
        <v>78</v>
      </c>
      <c r="J49" s="141">
        <f t="shared" si="22"/>
        <v>78</v>
      </c>
      <c r="K49" s="141">
        <f t="shared" si="22"/>
        <v>71</v>
      </c>
      <c r="L49" s="141">
        <f t="shared" si="22"/>
        <v>109</v>
      </c>
      <c r="M49" s="141">
        <f t="shared" si="22"/>
        <v>285</v>
      </c>
      <c r="N49" s="141">
        <f t="shared" si="22"/>
        <v>216</v>
      </c>
      <c r="O49" s="141">
        <f t="shared" ref="O49:AW49" si="23">SUM(O52:O55)</f>
        <v>78</v>
      </c>
      <c r="P49" s="141">
        <f t="shared" si="23"/>
        <v>165</v>
      </c>
      <c r="Q49" s="141">
        <f t="shared" si="23"/>
        <v>243</v>
      </c>
      <c r="R49" s="141">
        <f t="shared" si="23"/>
        <v>206</v>
      </c>
      <c r="S49" s="141">
        <f t="shared" si="23"/>
        <v>368</v>
      </c>
      <c r="T49" s="141">
        <f t="shared" si="23"/>
        <v>340</v>
      </c>
      <c r="U49" s="141">
        <f t="shared" si="23"/>
        <v>214</v>
      </c>
      <c r="V49" s="141">
        <f t="shared" si="23"/>
        <v>197</v>
      </c>
      <c r="W49" s="141">
        <f t="shared" si="23"/>
        <v>126</v>
      </c>
      <c r="X49" s="141">
        <f t="shared" si="23"/>
        <v>415</v>
      </c>
      <c r="Y49" s="141">
        <f t="shared" si="23"/>
        <v>15</v>
      </c>
      <c r="Z49" s="141">
        <f t="shared" si="23"/>
        <v>52</v>
      </c>
      <c r="AA49" s="141">
        <f t="shared" si="23"/>
        <v>147</v>
      </c>
      <c r="AB49" s="141">
        <f t="shared" si="23"/>
        <v>8790</v>
      </c>
      <c r="AC49" s="141">
        <f t="shared" si="23"/>
        <v>277</v>
      </c>
      <c r="AD49" s="141">
        <f t="shared" si="23"/>
        <v>493</v>
      </c>
      <c r="AE49" s="141">
        <f t="shared" si="23"/>
        <v>376</v>
      </c>
      <c r="AF49" s="141">
        <f t="shared" si="23"/>
        <v>321</v>
      </c>
      <c r="AG49" s="141">
        <f t="shared" si="23"/>
        <v>355</v>
      </c>
      <c r="AH49" s="141">
        <f t="shared" si="23"/>
        <v>125</v>
      </c>
      <c r="AI49" s="141">
        <f t="shared" si="23"/>
        <v>338</v>
      </c>
      <c r="AJ49" s="141">
        <f t="shared" si="23"/>
        <v>235</v>
      </c>
      <c r="AK49" s="141">
        <f t="shared" si="23"/>
        <v>2014</v>
      </c>
      <c r="AL49" s="141">
        <f t="shared" si="23"/>
        <v>1274</v>
      </c>
      <c r="AM49" s="141">
        <f t="shared" si="23"/>
        <v>110</v>
      </c>
      <c r="AN49" s="141">
        <f t="shared" si="23"/>
        <v>63</v>
      </c>
      <c r="AO49" s="141">
        <f t="shared" si="23"/>
        <v>163</v>
      </c>
      <c r="AP49" s="141">
        <f t="shared" si="23"/>
        <v>304</v>
      </c>
      <c r="AQ49" s="141">
        <f t="shared" si="23"/>
        <v>553</v>
      </c>
      <c r="AR49" s="141">
        <f t="shared" si="23"/>
        <v>145</v>
      </c>
      <c r="AS49" s="141">
        <f t="shared" si="23"/>
        <v>576</v>
      </c>
      <c r="AT49" s="141">
        <f t="shared" si="23"/>
        <v>249</v>
      </c>
      <c r="AU49" s="141">
        <f t="shared" si="23"/>
        <v>122</v>
      </c>
      <c r="AV49" s="141">
        <f t="shared" si="23"/>
        <v>291</v>
      </c>
      <c r="AW49" s="141">
        <f t="shared" si="23"/>
        <v>0</v>
      </c>
      <c r="AX49" s="141">
        <f>SUM(AX52:AX55)</f>
        <v>0</v>
      </c>
      <c r="AY49" s="185">
        <f>SUM(AY52:AY55)</f>
        <v>16</v>
      </c>
      <c r="AZ49" s="185">
        <v>88</v>
      </c>
      <c r="BA49" s="185">
        <f t="shared" ref="BA49:DB49" si="24">SUM(BA52:BA55)</f>
        <v>97</v>
      </c>
      <c r="BB49" s="185">
        <f t="shared" si="24"/>
        <v>233</v>
      </c>
      <c r="BC49" s="185">
        <f t="shared" si="24"/>
        <v>46</v>
      </c>
      <c r="BD49" s="185">
        <f t="shared" si="24"/>
        <v>129</v>
      </c>
      <c r="BE49" s="185">
        <f t="shared" ref="BE49:BN49" si="25">SUM(BE52:BE55)</f>
        <v>103</v>
      </c>
      <c r="BF49" s="185">
        <f t="shared" si="25"/>
        <v>252</v>
      </c>
      <c r="BG49" s="141">
        <f t="shared" si="25"/>
        <v>55</v>
      </c>
      <c r="BH49" s="185">
        <f t="shared" si="25"/>
        <v>23</v>
      </c>
      <c r="BI49" s="185">
        <f t="shared" si="25"/>
        <v>57</v>
      </c>
      <c r="BJ49" s="185">
        <f t="shared" si="25"/>
        <v>44</v>
      </c>
      <c r="BK49" s="240">
        <f t="shared" si="25"/>
        <v>101</v>
      </c>
      <c r="BL49" s="185">
        <f t="shared" si="25"/>
        <v>31</v>
      </c>
      <c r="BM49" s="185">
        <f t="shared" si="25"/>
        <v>23</v>
      </c>
      <c r="BN49" s="185">
        <f t="shared" si="25"/>
        <v>51</v>
      </c>
      <c r="BO49" s="185">
        <f>SUM(BO52:BO55)</f>
        <v>22</v>
      </c>
      <c r="BP49" s="185">
        <v>253</v>
      </c>
      <c r="BQ49" s="185">
        <v>141</v>
      </c>
      <c r="BR49" s="185">
        <v>2</v>
      </c>
      <c r="BS49" s="185">
        <v>3</v>
      </c>
      <c r="BT49" s="185">
        <v>0</v>
      </c>
      <c r="BU49" s="185">
        <v>0</v>
      </c>
      <c r="BV49" s="185">
        <v>0</v>
      </c>
      <c r="BW49" s="185">
        <v>0</v>
      </c>
      <c r="BX49" s="185">
        <v>0</v>
      </c>
      <c r="BY49" s="185">
        <v>0</v>
      </c>
      <c r="BZ49" s="185">
        <v>0</v>
      </c>
      <c r="CA49" s="185">
        <v>0</v>
      </c>
      <c r="CB49" s="185">
        <v>0</v>
      </c>
      <c r="CC49" s="185">
        <v>11</v>
      </c>
      <c r="CD49" s="185">
        <v>14</v>
      </c>
      <c r="CE49" s="185">
        <v>0</v>
      </c>
      <c r="CF49" s="185">
        <v>2</v>
      </c>
      <c r="CG49" s="185">
        <v>35</v>
      </c>
      <c r="CH49" s="185">
        <v>10</v>
      </c>
      <c r="CI49" s="185">
        <v>29</v>
      </c>
      <c r="CJ49" s="185">
        <v>12</v>
      </c>
      <c r="CK49" s="185">
        <v>10</v>
      </c>
      <c r="CL49" s="185">
        <v>0</v>
      </c>
      <c r="CM49" s="185">
        <v>50</v>
      </c>
      <c r="CN49" s="185">
        <v>5</v>
      </c>
      <c r="CO49" s="185">
        <v>0</v>
      </c>
      <c r="CP49" s="185">
        <v>0</v>
      </c>
      <c r="CQ49" s="185">
        <v>0</v>
      </c>
      <c r="CR49" s="185">
        <v>0</v>
      </c>
      <c r="CS49" s="185">
        <v>0</v>
      </c>
      <c r="CT49" s="185">
        <v>0</v>
      </c>
      <c r="CU49" s="185">
        <v>0</v>
      </c>
      <c r="CV49" s="185">
        <v>0</v>
      </c>
      <c r="CW49" s="185">
        <v>0</v>
      </c>
      <c r="CX49" s="185">
        <v>8</v>
      </c>
      <c r="CY49" s="185">
        <v>43</v>
      </c>
      <c r="CZ49" s="185">
        <v>16</v>
      </c>
      <c r="DA49" s="142">
        <f t="shared" si="24"/>
        <v>13</v>
      </c>
      <c r="DB49" s="142">
        <f t="shared" si="24"/>
        <v>0</v>
      </c>
      <c r="DC49" s="142">
        <f t="shared" ref="DC49:EF49" si="26">SUM(DC52:DC55)</f>
        <v>0</v>
      </c>
      <c r="DD49" s="142">
        <f t="shared" si="26"/>
        <v>0</v>
      </c>
      <c r="DE49" s="142">
        <f t="shared" si="26"/>
        <v>0</v>
      </c>
      <c r="DF49" s="142">
        <f t="shared" si="26"/>
        <v>0</v>
      </c>
      <c r="DG49" s="142">
        <f t="shared" si="26"/>
        <v>0</v>
      </c>
      <c r="DH49" s="142">
        <f t="shared" si="26"/>
        <v>0</v>
      </c>
      <c r="DI49" s="142">
        <f t="shared" si="26"/>
        <v>2</v>
      </c>
      <c r="DJ49" s="142">
        <f t="shared" si="26"/>
        <v>1</v>
      </c>
      <c r="DK49" s="142">
        <f t="shared" si="26"/>
        <v>0</v>
      </c>
      <c r="DL49" s="142">
        <f t="shared" si="26"/>
        <v>0</v>
      </c>
      <c r="DM49" s="142">
        <f t="shared" si="26"/>
        <v>0</v>
      </c>
      <c r="DN49" s="142">
        <f t="shared" si="26"/>
        <v>0</v>
      </c>
      <c r="DO49" s="142">
        <f t="shared" si="26"/>
        <v>0</v>
      </c>
      <c r="DP49" s="142">
        <f t="shared" si="26"/>
        <v>0</v>
      </c>
      <c r="DQ49" s="142">
        <f t="shared" si="26"/>
        <v>0</v>
      </c>
      <c r="DR49" s="142">
        <f t="shared" si="26"/>
        <v>0</v>
      </c>
      <c r="DS49" s="142">
        <f t="shared" si="26"/>
        <v>0</v>
      </c>
      <c r="DT49" s="142">
        <f t="shared" si="26"/>
        <v>0</v>
      </c>
      <c r="DU49" s="142">
        <f t="shared" si="26"/>
        <v>1</v>
      </c>
      <c r="DV49" s="142">
        <f t="shared" si="26"/>
        <v>9</v>
      </c>
      <c r="DW49" s="142">
        <f t="shared" si="26"/>
        <v>0</v>
      </c>
      <c r="DX49" s="142">
        <f t="shared" si="26"/>
        <v>0</v>
      </c>
      <c r="DY49" s="142">
        <f t="shared" si="26"/>
        <v>0</v>
      </c>
      <c r="DZ49" s="142">
        <f t="shared" si="26"/>
        <v>0</v>
      </c>
      <c r="EA49" s="142">
        <f t="shared" si="26"/>
        <v>0</v>
      </c>
      <c r="EB49" s="142">
        <f t="shared" si="26"/>
        <v>0</v>
      </c>
      <c r="EC49" s="142">
        <f t="shared" si="26"/>
        <v>0</v>
      </c>
      <c r="ED49" s="142">
        <f t="shared" si="26"/>
        <v>0</v>
      </c>
      <c r="EE49" s="142">
        <f t="shared" si="26"/>
        <v>0</v>
      </c>
      <c r="EF49" s="142">
        <f t="shared" si="26"/>
        <v>0</v>
      </c>
    </row>
    <row r="50" spans="1:148" ht="17.25" customHeight="1">
      <c r="A50" s="140" t="s">
        <v>10</v>
      </c>
      <c r="B50" s="143" t="e">
        <f>B49/B47</f>
        <v>#DIV/0!</v>
      </c>
      <c r="C50" s="143">
        <f t="shared" ref="C50:N50" si="27">C49/C47</f>
        <v>5.2730696798493409E-3</v>
      </c>
      <c r="D50" s="143">
        <f t="shared" si="27"/>
        <v>2.3538642604943117E-3</v>
      </c>
      <c r="E50" s="143">
        <f t="shared" si="27"/>
        <v>3.1084293289449626E-3</v>
      </c>
      <c r="F50" s="143">
        <f t="shared" si="27"/>
        <v>1.1301259283177268E-3</v>
      </c>
      <c r="G50" s="143">
        <f t="shared" si="27"/>
        <v>6.1190868439632857E-3</v>
      </c>
      <c r="H50" s="143" t="e">
        <f t="shared" si="27"/>
        <v>#DIV/0!</v>
      </c>
      <c r="I50" s="143" t="e">
        <f t="shared" si="27"/>
        <v>#DIV/0!</v>
      </c>
      <c r="J50" s="143">
        <f t="shared" si="27"/>
        <v>2.0959290608625553E-3</v>
      </c>
      <c r="K50" s="143">
        <f t="shared" si="27"/>
        <v>2.3728360403716328E-3</v>
      </c>
      <c r="L50" s="143">
        <f t="shared" si="27"/>
        <v>2.1629129873995435E-3</v>
      </c>
      <c r="M50" s="143">
        <f t="shared" si="27"/>
        <v>2.5933373977451613E-3</v>
      </c>
      <c r="N50" s="143">
        <f t="shared" si="27"/>
        <v>3.1843847208503488E-3</v>
      </c>
      <c r="O50" s="143">
        <f t="shared" ref="O50:AW50" si="28">O49/O47</f>
        <v>2.8961829793554138E-3</v>
      </c>
      <c r="P50" s="143">
        <f t="shared" si="28"/>
        <v>3.011003850435227E-3</v>
      </c>
      <c r="Q50" s="143">
        <f t="shared" si="28"/>
        <v>3.7916023030473249E-3</v>
      </c>
      <c r="R50" s="143">
        <f t="shared" si="28"/>
        <v>4.9860825366089797E-3</v>
      </c>
      <c r="S50" s="143">
        <f t="shared" si="28"/>
        <v>3.2215987183639881E-3</v>
      </c>
      <c r="T50" s="143">
        <f t="shared" si="28"/>
        <v>3.0922303165898156E-3</v>
      </c>
      <c r="U50" s="143">
        <f t="shared" si="28"/>
        <v>2.6946710990228668E-3</v>
      </c>
      <c r="V50" s="143">
        <f t="shared" si="28"/>
        <v>2.1376100001085081E-3</v>
      </c>
      <c r="W50" s="143">
        <f t="shared" si="28"/>
        <v>1.8386108273748722E-3</v>
      </c>
      <c r="X50" s="143">
        <f t="shared" si="28"/>
        <v>8.3161332985992823E-3</v>
      </c>
      <c r="Y50" s="143">
        <f t="shared" si="28"/>
        <v>7.4397381212181336E-4</v>
      </c>
      <c r="Z50" s="143">
        <f t="shared" si="28"/>
        <v>2.1027092600080875E-3</v>
      </c>
      <c r="AA50" s="143">
        <f t="shared" si="28"/>
        <v>1.9407990282802143E-3</v>
      </c>
      <c r="AB50" s="143">
        <f t="shared" si="28"/>
        <v>7.2666848540462792E-2</v>
      </c>
      <c r="AC50" s="143">
        <f t="shared" si="28"/>
        <v>3.3324510959794038E-3</v>
      </c>
      <c r="AD50" s="143">
        <f t="shared" si="28"/>
        <v>8.4123950583577904E-3</v>
      </c>
      <c r="AE50" s="143">
        <f t="shared" si="28"/>
        <v>4.2708345165210874E-3</v>
      </c>
      <c r="AF50" s="143">
        <f t="shared" si="28"/>
        <v>3.1230237875176339E-3</v>
      </c>
      <c r="AG50" s="143">
        <f t="shared" si="28"/>
        <v>4.7739436809122937E-3</v>
      </c>
      <c r="AH50" s="143">
        <f t="shared" si="28"/>
        <v>1.9077561734989774E-3</v>
      </c>
      <c r="AI50" s="143">
        <f t="shared" si="28"/>
        <v>3.5847615815374173E-3</v>
      </c>
      <c r="AJ50" s="143">
        <f t="shared" si="28"/>
        <v>2.0565867660829462E-3</v>
      </c>
      <c r="AK50" s="143">
        <f t="shared" si="28"/>
        <v>1.4263961188427352E-2</v>
      </c>
      <c r="AL50" s="143">
        <f t="shared" si="28"/>
        <v>1.1952565016699817E-2</v>
      </c>
      <c r="AM50" s="143">
        <f t="shared" si="28"/>
        <v>9.4781012778203809E-4</v>
      </c>
      <c r="AN50" s="143">
        <f t="shared" si="28"/>
        <v>5.7102975699511451E-4</v>
      </c>
      <c r="AO50" s="143">
        <f t="shared" si="28"/>
        <v>9.7977338983560236E-4</v>
      </c>
      <c r="AP50" s="143">
        <f t="shared" si="28"/>
        <v>2.0445359105246523E-3</v>
      </c>
      <c r="AQ50" s="143">
        <f t="shared" si="28"/>
        <v>3.4274380984846138E-3</v>
      </c>
      <c r="AR50" s="143">
        <f t="shared" si="28"/>
        <v>1.567415062318261E-3</v>
      </c>
      <c r="AS50" s="143">
        <f t="shared" si="28"/>
        <v>5.8713202315909645E-3</v>
      </c>
      <c r="AT50" s="143">
        <f t="shared" si="28"/>
        <v>3.6680759542153411E-3</v>
      </c>
      <c r="AU50" s="143">
        <f t="shared" si="28"/>
        <v>3.2912485162404229E-3</v>
      </c>
      <c r="AV50" s="143">
        <f t="shared" si="28"/>
        <v>0.16938300349243307</v>
      </c>
      <c r="AW50" s="143" t="e">
        <f t="shared" si="28"/>
        <v>#DIV/0!</v>
      </c>
      <c r="AX50" s="143" t="e">
        <f>AX49/AX47</f>
        <v>#DIV/0!</v>
      </c>
      <c r="AY50" s="186">
        <f>AY49/AY47</f>
        <v>9.3929787483855822E-4</v>
      </c>
      <c r="AZ50" s="186">
        <v>1.3897662665824384E-3</v>
      </c>
      <c r="BA50" s="186">
        <f t="shared" ref="BA50:DB50" si="29">BA49/BA47</f>
        <v>1.2597729811163927E-3</v>
      </c>
      <c r="BB50" s="186">
        <f t="shared" si="29"/>
        <v>2.2258736315176062E-3</v>
      </c>
      <c r="BC50" s="186">
        <f t="shared" si="29"/>
        <v>7.6240987818016078E-4</v>
      </c>
      <c r="BD50" s="186">
        <f t="shared" si="29"/>
        <v>1.4900719623901217E-3</v>
      </c>
      <c r="BE50" s="186">
        <f t="shared" ref="BE50:BR50" si="30">BE49/BE47</f>
        <v>8.6755106338176461E-4</v>
      </c>
      <c r="BF50" s="186">
        <f t="shared" si="30"/>
        <v>1.7393104876281189E-3</v>
      </c>
      <c r="BG50" s="143">
        <f t="shared" si="30"/>
        <v>6.2330715443284718E-4</v>
      </c>
      <c r="BH50" s="186">
        <f t="shared" si="30"/>
        <v>8.0175689336633321E-4</v>
      </c>
      <c r="BI50" s="186">
        <f t="shared" si="30"/>
        <v>7.9666797115223343E-4</v>
      </c>
      <c r="BJ50" s="186">
        <f t="shared" si="30"/>
        <v>4.3049467752035066E-4</v>
      </c>
      <c r="BK50" s="241">
        <f t="shared" si="30"/>
        <v>1.3329637988148499E-3</v>
      </c>
      <c r="BL50" s="186">
        <f t="shared" si="30"/>
        <v>3.1345426601144612E-4</v>
      </c>
      <c r="BM50" s="186">
        <f t="shared" si="30"/>
        <v>4.4320262067636573E-4</v>
      </c>
      <c r="BN50" s="186">
        <f t="shared" si="30"/>
        <v>8.8435728034125792E-4</v>
      </c>
      <c r="BO50" s="186">
        <f t="shared" si="30"/>
        <v>2.2145941756173182E-4</v>
      </c>
      <c r="BP50" s="186">
        <f t="shared" si="30"/>
        <v>2.3621018037868319E-3</v>
      </c>
      <c r="BQ50" s="186">
        <f t="shared" si="30"/>
        <v>2.2271011356636288E-3</v>
      </c>
      <c r="BR50" s="186">
        <f t="shared" si="30"/>
        <v>2.7129679869777537E-4</v>
      </c>
      <c r="BS50" s="186">
        <v>3.2930845225027441E-3</v>
      </c>
      <c r="BT50" s="186" t="e">
        <v>#DIV/0!</v>
      </c>
      <c r="BU50" s="186" t="e">
        <v>#DIV/0!</v>
      </c>
      <c r="BV50" s="186" t="e">
        <v>#DIV/0!</v>
      </c>
      <c r="BW50" s="186" t="e">
        <v>#DIV/0!</v>
      </c>
      <c r="BX50" s="186" t="e">
        <v>#DIV/0!</v>
      </c>
      <c r="BY50" s="186" t="e">
        <v>#DIV/0!</v>
      </c>
      <c r="BZ50" s="186" t="e">
        <v>#DIV/0!</v>
      </c>
      <c r="CA50" s="186">
        <v>0</v>
      </c>
      <c r="CB50" s="186">
        <v>0</v>
      </c>
      <c r="CC50" s="186">
        <v>5.0347857927499084E-4</v>
      </c>
      <c r="CD50" s="186">
        <v>1.3581684128831976E-3</v>
      </c>
      <c r="CE50" s="186" t="e">
        <v>#DIV/0!</v>
      </c>
      <c r="CF50" s="186">
        <v>1.7652250661959399E-4</v>
      </c>
      <c r="CG50" s="186">
        <v>1.1566806569946132E-3</v>
      </c>
      <c r="CH50" s="186">
        <v>1.7686593562079944E-3</v>
      </c>
      <c r="CI50" s="186">
        <v>3.1037287555117941E-4</v>
      </c>
      <c r="CJ50" s="186">
        <v>2.1113007371958409E-4</v>
      </c>
      <c r="CK50" s="186">
        <v>5.7355893318038426E-4</v>
      </c>
      <c r="CL50" s="186">
        <v>0</v>
      </c>
      <c r="CM50" s="186">
        <v>8.1528828593790763E-4</v>
      </c>
      <c r="CN50" s="186">
        <v>4.3767507002801122E-4</v>
      </c>
      <c r="CO50" s="186" t="e">
        <v>#DIV/0!</v>
      </c>
      <c r="CP50" s="186" t="e">
        <v>#DIV/0!</v>
      </c>
      <c r="CQ50" s="186" t="e">
        <v>#DIV/0!</v>
      </c>
      <c r="CR50" s="186" t="e">
        <v>#DIV/0!</v>
      </c>
      <c r="CS50" s="186" t="e">
        <v>#DIV/0!</v>
      </c>
      <c r="CT50" s="186" t="e">
        <v>#DIV/0!</v>
      </c>
      <c r="CU50" s="186" t="e">
        <v>#DIV/0!</v>
      </c>
      <c r="CV50" s="186" t="e">
        <v>#DIV/0!</v>
      </c>
      <c r="CW50" s="186">
        <f t="shared" ref="CW50" si="31">CW49/CW47</f>
        <v>0</v>
      </c>
      <c r="CX50" s="186">
        <v>2.2525693368999014E-4</v>
      </c>
      <c r="CY50" s="186">
        <v>1.5521784644262355E-3</v>
      </c>
      <c r="CZ50" s="186">
        <v>7.257881605806305E-4</v>
      </c>
      <c r="DA50" s="144">
        <f t="shared" si="29"/>
        <v>1.0754467240238254E-3</v>
      </c>
      <c r="DB50" s="144" t="e">
        <f t="shared" si="29"/>
        <v>#DIV/0!</v>
      </c>
      <c r="DC50" s="144" t="e">
        <f t="shared" ref="DC50:EF50" si="32">DC49/DC47</f>
        <v>#DIV/0!</v>
      </c>
      <c r="DD50" s="144" t="e">
        <f t="shared" si="32"/>
        <v>#DIV/0!</v>
      </c>
      <c r="DE50" s="144" t="e">
        <f t="shared" si="32"/>
        <v>#DIV/0!</v>
      </c>
      <c r="DF50" s="144" t="e">
        <f t="shared" si="32"/>
        <v>#DIV/0!</v>
      </c>
      <c r="DG50" s="144" t="e">
        <f t="shared" si="32"/>
        <v>#DIV/0!</v>
      </c>
      <c r="DH50" s="144">
        <f t="shared" si="32"/>
        <v>0</v>
      </c>
      <c r="DI50" s="144">
        <f t="shared" si="32"/>
        <v>1.1173184357541898E-3</v>
      </c>
      <c r="DJ50" s="144">
        <f t="shared" si="32"/>
        <v>7.0372976776917663E-4</v>
      </c>
      <c r="DK50" s="144" t="e">
        <f t="shared" si="32"/>
        <v>#DIV/0!</v>
      </c>
      <c r="DL50" s="144" t="e">
        <f t="shared" si="32"/>
        <v>#DIV/0!</v>
      </c>
      <c r="DM50" s="144" t="e">
        <f t="shared" si="32"/>
        <v>#DIV/0!</v>
      </c>
      <c r="DN50" s="144" t="e">
        <f t="shared" si="32"/>
        <v>#DIV/0!</v>
      </c>
      <c r="DO50" s="144">
        <f t="shared" si="32"/>
        <v>0</v>
      </c>
      <c r="DP50" s="144">
        <f t="shared" si="32"/>
        <v>0</v>
      </c>
      <c r="DQ50" s="144">
        <f t="shared" si="32"/>
        <v>0</v>
      </c>
      <c r="DR50" s="144" t="e">
        <f t="shared" si="32"/>
        <v>#DIV/0!</v>
      </c>
      <c r="DS50" s="144" t="e">
        <f t="shared" si="32"/>
        <v>#DIV/0!</v>
      </c>
      <c r="DT50" s="144" t="e">
        <f t="shared" si="32"/>
        <v>#DIV/0!</v>
      </c>
      <c r="DU50" s="144">
        <f t="shared" si="32"/>
        <v>3.5460992907801421E-4</v>
      </c>
      <c r="DV50" s="144">
        <f t="shared" si="32"/>
        <v>7.5885328836424954E-3</v>
      </c>
      <c r="DW50" s="144">
        <f t="shared" si="32"/>
        <v>0</v>
      </c>
      <c r="DX50" s="144" t="e">
        <f t="shared" si="32"/>
        <v>#DIV/0!</v>
      </c>
      <c r="DY50" s="144" t="e">
        <f t="shared" si="32"/>
        <v>#DIV/0!</v>
      </c>
      <c r="DZ50" s="144" t="e">
        <f t="shared" si="32"/>
        <v>#DIV/0!</v>
      </c>
      <c r="EA50" s="144" t="e">
        <f t="shared" si="32"/>
        <v>#DIV/0!</v>
      </c>
      <c r="EB50" s="144" t="e">
        <f t="shared" si="32"/>
        <v>#DIV/0!</v>
      </c>
      <c r="EC50" s="144" t="e">
        <f t="shared" si="32"/>
        <v>#DIV/0!</v>
      </c>
      <c r="ED50" s="144" t="e">
        <f t="shared" si="32"/>
        <v>#DIV/0!</v>
      </c>
      <c r="EE50" s="144" t="e">
        <f t="shared" si="32"/>
        <v>#DIV/0!</v>
      </c>
      <c r="EF50" s="144" t="e">
        <f t="shared" si="32"/>
        <v>#DIV/0!</v>
      </c>
    </row>
    <row r="51" spans="1:148" ht="12" customHeight="1">
      <c r="A51" s="11" t="s">
        <v>5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</row>
    <row r="52" spans="1:148" ht="17.25" customHeight="1">
      <c r="A52" s="140" t="s">
        <v>6</v>
      </c>
      <c r="B52" s="141"/>
      <c r="C52" s="141">
        <v>13</v>
      </c>
      <c r="D52" s="141">
        <v>6</v>
      </c>
      <c r="E52" s="141">
        <v>34</v>
      </c>
      <c r="F52" s="141">
        <v>6</v>
      </c>
      <c r="G52" s="141">
        <v>29</v>
      </c>
      <c r="H52" s="141">
        <v>0</v>
      </c>
      <c r="I52" s="141">
        <v>78</v>
      </c>
      <c r="J52" s="141">
        <v>77</v>
      </c>
      <c r="K52" s="141">
        <v>69</v>
      </c>
      <c r="L52" s="141">
        <v>90</v>
      </c>
      <c r="M52" s="141">
        <v>272</v>
      </c>
      <c r="N52" s="141">
        <v>213</v>
      </c>
      <c r="O52" s="141">
        <v>74</v>
      </c>
      <c r="P52" s="141">
        <v>151</v>
      </c>
      <c r="Q52" s="141">
        <v>218</v>
      </c>
      <c r="R52" s="141">
        <v>190</v>
      </c>
      <c r="S52" s="141">
        <v>338</v>
      </c>
      <c r="T52" s="141">
        <v>303</v>
      </c>
      <c r="U52" s="141">
        <v>207</v>
      </c>
      <c r="V52" s="141">
        <v>194</v>
      </c>
      <c r="W52" s="141">
        <v>119</v>
      </c>
      <c r="X52" s="141">
        <v>409</v>
      </c>
      <c r="Y52" s="141">
        <v>15</v>
      </c>
      <c r="Z52" s="141">
        <v>51</v>
      </c>
      <c r="AA52" s="141">
        <v>140</v>
      </c>
      <c r="AB52" s="141">
        <v>6898</v>
      </c>
      <c r="AC52" s="141">
        <v>157</v>
      </c>
      <c r="AD52" s="141">
        <v>226</v>
      </c>
      <c r="AE52" s="141">
        <v>188</v>
      </c>
      <c r="AF52" s="141">
        <v>292</v>
      </c>
      <c r="AG52" s="141">
        <v>346</v>
      </c>
      <c r="AH52" s="141">
        <v>107</v>
      </c>
      <c r="AI52" s="141">
        <v>137</v>
      </c>
      <c r="AJ52" s="141">
        <v>128</v>
      </c>
      <c r="AK52" s="141">
        <v>209</v>
      </c>
      <c r="AL52" s="141">
        <v>103</v>
      </c>
      <c r="AM52" s="141">
        <v>56</v>
      </c>
      <c r="AN52" s="141">
        <v>60</v>
      </c>
      <c r="AO52" s="141">
        <v>151</v>
      </c>
      <c r="AP52" s="141">
        <v>292</v>
      </c>
      <c r="AQ52" s="141">
        <v>550</v>
      </c>
      <c r="AR52" s="141">
        <v>133</v>
      </c>
      <c r="AS52" s="141">
        <v>236</v>
      </c>
      <c r="AT52" s="141">
        <v>94</v>
      </c>
      <c r="AU52" s="141">
        <v>112</v>
      </c>
      <c r="AV52" s="141">
        <v>289</v>
      </c>
      <c r="AW52" s="141">
        <v>0</v>
      </c>
      <c r="AX52" s="141">
        <v>0</v>
      </c>
      <c r="AY52" s="185">
        <v>16</v>
      </c>
      <c r="AZ52" s="185">
        <v>42</v>
      </c>
      <c r="BA52" s="185">
        <v>68</v>
      </c>
      <c r="BB52" s="185">
        <v>105</v>
      </c>
      <c r="BC52" s="187">
        <v>32</v>
      </c>
      <c r="BD52" s="185">
        <v>55</v>
      </c>
      <c r="BE52" s="185">
        <v>102</v>
      </c>
      <c r="BF52" s="185">
        <v>178</v>
      </c>
      <c r="BG52" s="141">
        <v>43</v>
      </c>
      <c r="BH52" s="185">
        <v>20</v>
      </c>
      <c r="BI52" s="187">
        <v>18</v>
      </c>
      <c r="BJ52" s="185">
        <v>32</v>
      </c>
      <c r="BK52" s="141">
        <v>101</v>
      </c>
      <c r="BL52" s="185">
        <v>21</v>
      </c>
      <c r="BM52" s="185">
        <v>11</v>
      </c>
      <c r="BN52" s="185">
        <v>39</v>
      </c>
      <c r="BO52" s="185">
        <v>19</v>
      </c>
      <c r="BP52" s="185">
        <v>243</v>
      </c>
      <c r="BQ52" s="185">
        <v>50</v>
      </c>
      <c r="BR52" s="185">
        <v>2</v>
      </c>
      <c r="BS52" s="185">
        <v>3</v>
      </c>
      <c r="BT52" s="185">
        <v>0</v>
      </c>
      <c r="BU52" s="185">
        <v>0</v>
      </c>
      <c r="BV52" s="185">
        <v>0</v>
      </c>
      <c r="BW52" s="185">
        <v>0</v>
      </c>
      <c r="BX52" s="185">
        <v>0</v>
      </c>
      <c r="BY52" s="185">
        <v>0</v>
      </c>
      <c r="BZ52" s="185">
        <v>0</v>
      </c>
      <c r="CA52" s="185">
        <v>0</v>
      </c>
      <c r="CB52" s="185">
        <v>0</v>
      </c>
      <c r="CC52" s="185">
        <v>8</v>
      </c>
      <c r="CD52" s="185">
        <v>5</v>
      </c>
      <c r="CE52" s="185">
        <v>0</v>
      </c>
      <c r="CF52" s="185">
        <v>2</v>
      </c>
      <c r="CG52" s="185">
        <v>26</v>
      </c>
      <c r="CH52" s="185">
        <v>8</v>
      </c>
      <c r="CI52" s="185">
        <v>27</v>
      </c>
      <c r="CJ52" s="185">
        <v>11</v>
      </c>
      <c r="CK52" s="185">
        <v>6</v>
      </c>
      <c r="CL52" s="185">
        <v>0</v>
      </c>
      <c r="CM52" s="185">
        <v>45</v>
      </c>
      <c r="CN52" s="185">
        <v>4</v>
      </c>
      <c r="CO52" s="185">
        <v>0</v>
      </c>
      <c r="CP52" s="185">
        <v>0</v>
      </c>
      <c r="CQ52" s="185">
        <v>0</v>
      </c>
      <c r="CR52" s="185">
        <v>0</v>
      </c>
      <c r="CS52" s="185">
        <v>0</v>
      </c>
      <c r="CT52" s="185">
        <v>0</v>
      </c>
      <c r="CU52" s="185">
        <v>0</v>
      </c>
      <c r="CV52" s="185">
        <v>0</v>
      </c>
      <c r="CW52" s="185">
        <v>0</v>
      </c>
      <c r="CX52" s="185">
        <v>8</v>
      </c>
      <c r="CY52" s="185">
        <v>29</v>
      </c>
      <c r="CZ52" s="185">
        <v>15</v>
      </c>
      <c r="DA52" s="145">
        <f>SUM(DB52:EF52)</f>
        <v>13</v>
      </c>
      <c r="DB52" s="145">
        <f>'SKB3'!F30</f>
        <v>0</v>
      </c>
      <c r="DC52" s="145">
        <f>'SKB3'!G30</f>
        <v>0</v>
      </c>
      <c r="DD52" s="145">
        <f>'SKB3'!H30</f>
        <v>0</v>
      </c>
      <c r="DE52" s="145">
        <f>'SKB3'!I30</f>
        <v>0</v>
      </c>
      <c r="DF52" s="145">
        <f>'SKB3'!J30</f>
        <v>0</v>
      </c>
      <c r="DG52" s="145">
        <f>'SKB3'!K30</f>
        <v>0</v>
      </c>
      <c r="DH52" s="145">
        <f>'SKB3'!L30</f>
        <v>0</v>
      </c>
      <c r="DI52" s="145">
        <f>'SKB3'!M30</f>
        <v>2</v>
      </c>
      <c r="DJ52" s="145">
        <f>'SKB3'!N30</f>
        <v>1</v>
      </c>
      <c r="DK52" s="145">
        <f>'SKB3'!O30</f>
        <v>0</v>
      </c>
      <c r="DL52" s="145">
        <f>'SKB3'!P30</f>
        <v>0</v>
      </c>
      <c r="DM52" s="145">
        <f>'SKB3'!Q30</f>
        <v>0</v>
      </c>
      <c r="DN52" s="145">
        <f>'SKB3'!R30</f>
        <v>0</v>
      </c>
      <c r="DO52" s="145">
        <f>'SKB3'!S30</f>
        <v>0</v>
      </c>
      <c r="DP52" s="145">
        <f>'SKB3'!T30</f>
        <v>0</v>
      </c>
      <c r="DQ52" s="145">
        <f>'SKB3'!U30</f>
        <v>0</v>
      </c>
      <c r="DR52" s="145">
        <f>'SKB3'!V30</f>
        <v>0</v>
      </c>
      <c r="DS52" s="145">
        <f>'SKB3'!W30</f>
        <v>0</v>
      </c>
      <c r="DT52" s="145">
        <f>'SKB3'!X30</f>
        <v>0</v>
      </c>
      <c r="DU52" s="145">
        <f>'SKB3'!Y30</f>
        <v>1</v>
      </c>
      <c r="DV52" s="145">
        <f>'SKB3'!Z30</f>
        <v>9</v>
      </c>
      <c r="DW52" s="145">
        <f>'SKB3'!AA30</f>
        <v>0</v>
      </c>
      <c r="DX52" s="145">
        <f>'SKB3'!AB30</f>
        <v>0</v>
      </c>
      <c r="DY52" s="145">
        <f>'SKB3'!AC30</f>
        <v>0</v>
      </c>
      <c r="DZ52" s="145">
        <f>'SKB3'!AD30</f>
        <v>0</v>
      </c>
      <c r="EA52" s="145">
        <f>'SKB3'!AE30</f>
        <v>0</v>
      </c>
      <c r="EB52" s="145">
        <f>'SKB3'!AF30</f>
        <v>0</v>
      </c>
      <c r="EC52" s="145">
        <f>'SKB3'!AG30</f>
        <v>0</v>
      </c>
      <c r="ED52" s="145">
        <f>'SKB3'!AH30</f>
        <v>0</v>
      </c>
      <c r="EE52" s="145">
        <f>'SKB3'!AI30</f>
        <v>0</v>
      </c>
      <c r="EF52" s="145">
        <f>'SKB3'!AJ30</f>
        <v>0</v>
      </c>
    </row>
    <row r="53" spans="1:148" ht="17.25" customHeight="1">
      <c r="A53" s="140" t="s">
        <v>7</v>
      </c>
      <c r="B53" s="141"/>
      <c r="C53" s="141">
        <v>0</v>
      </c>
      <c r="D53" s="141">
        <v>0</v>
      </c>
      <c r="E53" s="141">
        <v>0</v>
      </c>
      <c r="F53" s="141">
        <v>0</v>
      </c>
      <c r="G53" s="141">
        <v>0</v>
      </c>
      <c r="H53" s="141">
        <v>0</v>
      </c>
      <c r="I53" s="141">
        <v>0</v>
      </c>
      <c r="J53" s="141">
        <v>0</v>
      </c>
      <c r="K53" s="141">
        <v>0</v>
      </c>
      <c r="L53" s="141">
        <v>1</v>
      </c>
      <c r="M53" s="141">
        <v>3</v>
      </c>
      <c r="N53" s="141">
        <v>0</v>
      </c>
      <c r="O53" s="141">
        <v>0</v>
      </c>
      <c r="P53" s="141">
        <v>1</v>
      </c>
      <c r="Q53" s="141">
        <v>4</v>
      </c>
      <c r="R53" s="141">
        <v>5</v>
      </c>
      <c r="S53" s="141">
        <v>21</v>
      </c>
      <c r="T53" s="141">
        <v>11</v>
      </c>
      <c r="U53" s="141">
        <v>2</v>
      </c>
      <c r="V53" s="141">
        <v>2</v>
      </c>
      <c r="W53" s="141">
        <v>1</v>
      </c>
      <c r="X53" s="141">
        <v>3</v>
      </c>
      <c r="Y53" s="141">
        <v>0</v>
      </c>
      <c r="Z53" s="141">
        <v>0</v>
      </c>
      <c r="AA53" s="141">
        <v>0</v>
      </c>
      <c r="AB53" s="141">
        <v>1878</v>
      </c>
      <c r="AC53" s="141">
        <v>112</v>
      </c>
      <c r="AD53" s="141">
        <v>264</v>
      </c>
      <c r="AE53" s="141">
        <v>185</v>
      </c>
      <c r="AF53" s="141">
        <v>29</v>
      </c>
      <c r="AG53" s="141">
        <v>1</v>
      </c>
      <c r="AH53" s="141">
        <v>17</v>
      </c>
      <c r="AI53" s="141">
        <v>199</v>
      </c>
      <c r="AJ53" s="141">
        <v>106</v>
      </c>
      <c r="AK53" s="141">
        <v>1573</v>
      </c>
      <c r="AL53" s="141">
        <v>1163</v>
      </c>
      <c r="AM53" s="141">
        <v>52</v>
      </c>
      <c r="AN53" s="141">
        <v>0</v>
      </c>
      <c r="AO53" s="141">
        <v>0</v>
      </c>
      <c r="AP53" s="141">
        <v>2</v>
      </c>
      <c r="AQ53" s="141">
        <v>0</v>
      </c>
      <c r="AR53" s="141">
        <v>1</v>
      </c>
      <c r="AS53" s="141">
        <v>336</v>
      </c>
      <c r="AT53" s="141">
        <v>155</v>
      </c>
      <c r="AU53" s="141">
        <v>0</v>
      </c>
      <c r="AV53" s="141">
        <v>1</v>
      </c>
      <c r="AW53" s="141">
        <v>0</v>
      </c>
      <c r="AX53" s="141">
        <v>0</v>
      </c>
      <c r="AY53" s="185">
        <v>0</v>
      </c>
      <c r="AZ53" s="185">
        <v>36</v>
      </c>
      <c r="BA53" s="185">
        <v>19</v>
      </c>
      <c r="BB53" s="185">
        <v>116</v>
      </c>
      <c r="BC53" s="187">
        <v>13</v>
      </c>
      <c r="BD53" s="185">
        <v>71</v>
      </c>
      <c r="BE53" s="185">
        <v>0</v>
      </c>
      <c r="BF53" s="185">
        <v>74</v>
      </c>
      <c r="BG53" s="141">
        <v>2</v>
      </c>
      <c r="BH53" s="185">
        <v>2</v>
      </c>
      <c r="BI53" s="187">
        <v>28</v>
      </c>
      <c r="BJ53" s="185">
        <v>7</v>
      </c>
      <c r="BK53" s="141">
        <v>0</v>
      </c>
      <c r="BL53" s="185">
        <v>1</v>
      </c>
      <c r="BM53" s="185">
        <v>6</v>
      </c>
      <c r="BN53" s="185">
        <v>12</v>
      </c>
      <c r="BO53" s="185">
        <v>1</v>
      </c>
      <c r="BP53" s="185">
        <v>10</v>
      </c>
      <c r="BQ53" s="185">
        <v>91</v>
      </c>
      <c r="BR53" s="185">
        <v>0</v>
      </c>
      <c r="BS53" s="185">
        <v>0</v>
      </c>
      <c r="BT53" s="185">
        <v>0</v>
      </c>
      <c r="BU53" s="185">
        <v>0</v>
      </c>
      <c r="BV53" s="185">
        <v>0</v>
      </c>
      <c r="BW53" s="185">
        <v>0</v>
      </c>
      <c r="BX53" s="185">
        <v>0</v>
      </c>
      <c r="BY53" s="185">
        <v>0</v>
      </c>
      <c r="BZ53" s="185">
        <v>0</v>
      </c>
      <c r="CA53" s="185">
        <v>0</v>
      </c>
      <c r="CB53" s="185">
        <v>0</v>
      </c>
      <c r="CC53" s="185">
        <v>1</v>
      </c>
      <c r="CD53" s="185">
        <v>9</v>
      </c>
      <c r="CE53" s="185">
        <v>0</v>
      </c>
      <c r="CF53" s="185">
        <v>0</v>
      </c>
      <c r="CG53" s="185">
        <v>7</v>
      </c>
      <c r="CH53" s="185">
        <v>1</v>
      </c>
      <c r="CI53" s="185">
        <v>1</v>
      </c>
      <c r="CJ53" s="185">
        <v>0</v>
      </c>
      <c r="CK53" s="185">
        <v>0</v>
      </c>
      <c r="CL53" s="185">
        <v>0</v>
      </c>
      <c r="CM53" s="185">
        <v>5</v>
      </c>
      <c r="CN53" s="185">
        <v>1</v>
      </c>
      <c r="CO53" s="185">
        <v>0</v>
      </c>
      <c r="CP53" s="185">
        <v>0</v>
      </c>
      <c r="CQ53" s="185">
        <v>0</v>
      </c>
      <c r="CR53" s="185">
        <v>0</v>
      </c>
      <c r="CS53" s="185">
        <v>0</v>
      </c>
      <c r="CT53" s="185">
        <v>0</v>
      </c>
      <c r="CU53" s="185">
        <v>0</v>
      </c>
      <c r="CV53" s="185">
        <v>0</v>
      </c>
      <c r="CW53" s="185">
        <v>0</v>
      </c>
      <c r="CX53" s="185">
        <v>0</v>
      </c>
      <c r="CY53" s="185">
        <v>2</v>
      </c>
      <c r="CZ53" s="185">
        <v>0</v>
      </c>
      <c r="DA53" s="145">
        <f>SUM(DB53:EF53)</f>
        <v>0</v>
      </c>
      <c r="DB53" s="145">
        <f>'SKB3'!F31</f>
        <v>0</v>
      </c>
      <c r="DC53" s="145">
        <f>'SKB3'!G31</f>
        <v>0</v>
      </c>
      <c r="DD53" s="145">
        <f>'SKB3'!H31</f>
        <v>0</v>
      </c>
      <c r="DE53" s="145">
        <f>'SKB3'!I31</f>
        <v>0</v>
      </c>
      <c r="DF53" s="145">
        <f>'SKB3'!J31</f>
        <v>0</v>
      </c>
      <c r="DG53" s="145">
        <f>'SKB3'!K31</f>
        <v>0</v>
      </c>
      <c r="DH53" s="145">
        <f>'SKB3'!L31</f>
        <v>0</v>
      </c>
      <c r="DI53" s="145">
        <f>'SKB3'!M31</f>
        <v>0</v>
      </c>
      <c r="DJ53" s="145">
        <f>'SKB3'!N31</f>
        <v>0</v>
      </c>
      <c r="DK53" s="145">
        <f>'SKB3'!O31</f>
        <v>0</v>
      </c>
      <c r="DL53" s="145">
        <f>'SKB3'!P31</f>
        <v>0</v>
      </c>
      <c r="DM53" s="145">
        <f>'SKB3'!Q31</f>
        <v>0</v>
      </c>
      <c r="DN53" s="145">
        <f>'SKB3'!R31</f>
        <v>0</v>
      </c>
      <c r="DO53" s="145">
        <f>'SKB3'!S31</f>
        <v>0</v>
      </c>
      <c r="DP53" s="145">
        <f>'SKB3'!T31</f>
        <v>0</v>
      </c>
      <c r="DQ53" s="145">
        <f>'SKB3'!U31</f>
        <v>0</v>
      </c>
      <c r="DR53" s="145">
        <f>'SKB3'!V31</f>
        <v>0</v>
      </c>
      <c r="DS53" s="145">
        <f>'SKB3'!W31</f>
        <v>0</v>
      </c>
      <c r="DT53" s="145">
        <f>'SKB3'!X31</f>
        <v>0</v>
      </c>
      <c r="DU53" s="145">
        <f>'SKB3'!Y31</f>
        <v>0</v>
      </c>
      <c r="DV53" s="145">
        <f>'SKB3'!Z31</f>
        <v>0</v>
      </c>
      <c r="DW53" s="145">
        <f>'SKB3'!AA31</f>
        <v>0</v>
      </c>
      <c r="DX53" s="145">
        <f>'SKB3'!AB31</f>
        <v>0</v>
      </c>
      <c r="DY53" s="145">
        <f>'SKB3'!AC31</f>
        <v>0</v>
      </c>
      <c r="DZ53" s="145">
        <f>'SKB3'!AD31</f>
        <v>0</v>
      </c>
      <c r="EA53" s="145">
        <f>'SKB3'!AE31</f>
        <v>0</v>
      </c>
      <c r="EB53" s="145">
        <f>'SKB3'!AF31</f>
        <v>0</v>
      </c>
      <c r="EC53" s="145">
        <f>'SKB3'!AG31</f>
        <v>0</v>
      </c>
      <c r="ED53" s="145">
        <f>'SKB3'!AH31</f>
        <v>0</v>
      </c>
      <c r="EE53" s="145">
        <f>'SKB3'!AI31</f>
        <v>0</v>
      </c>
      <c r="EF53" s="145">
        <f>'SKB3'!AJ31</f>
        <v>0</v>
      </c>
    </row>
    <row r="54" spans="1:148" ht="17.25" customHeight="1">
      <c r="A54" s="140" t="s">
        <v>8</v>
      </c>
      <c r="B54" s="141"/>
      <c r="C54" s="141">
        <v>0</v>
      </c>
      <c r="D54" s="141">
        <v>0</v>
      </c>
      <c r="E54" s="141">
        <v>0</v>
      </c>
      <c r="F54" s="141">
        <v>0</v>
      </c>
      <c r="G54" s="141">
        <v>0</v>
      </c>
      <c r="H54" s="141">
        <v>0</v>
      </c>
      <c r="I54" s="141">
        <v>0</v>
      </c>
      <c r="J54" s="141">
        <v>0</v>
      </c>
      <c r="K54" s="141">
        <v>0</v>
      </c>
      <c r="L54" s="141">
        <v>0</v>
      </c>
      <c r="M54" s="141">
        <v>0</v>
      </c>
      <c r="N54" s="141">
        <v>0</v>
      </c>
      <c r="O54" s="141">
        <v>0</v>
      </c>
      <c r="P54" s="141">
        <v>0</v>
      </c>
      <c r="Q54" s="141">
        <v>0</v>
      </c>
      <c r="R54" s="141">
        <v>0</v>
      </c>
      <c r="S54" s="141">
        <v>0</v>
      </c>
      <c r="T54" s="141">
        <v>0</v>
      </c>
      <c r="U54" s="141">
        <v>0</v>
      </c>
      <c r="V54" s="141">
        <v>0</v>
      </c>
      <c r="W54" s="141">
        <v>0</v>
      </c>
      <c r="X54" s="141">
        <v>0</v>
      </c>
      <c r="Y54" s="141">
        <v>0</v>
      </c>
      <c r="Z54" s="141">
        <v>0</v>
      </c>
      <c r="AA54" s="141">
        <v>0</v>
      </c>
      <c r="AB54" s="141">
        <v>0</v>
      </c>
      <c r="AC54" s="141">
        <v>0</v>
      </c>
      <c r="AD54" s="141">
        <v>0</v>
      </c>
      <c r="AE54" s="141">
        <v>0</v>
      </c>
      <c r="AF54" s="141">
        <v>0</v>
      </c>
      <c r="AG54" s="141">
        <v>0</v>
      </c>
      <c r="AH54" s="141">
        <v>0</v>
      </c>
      <c r="AI54" s="141">
        <v>0</v>
      </c>
      <c r="AJ54" s="141">
        <v>0</v>
      </c>
      <c r="AK54" s="141">
        <v>0</v>
      </c>
      <c r="AL54" s="141">
        <v>0</v>
      </c>
      <c r="AM54" s="141">
        <v>0</v>
      </c>
      <c r="AN54" s="141">
        <v>0</v>
      </c>
      <c r="AO54" s="141">
        <v>0</v>
      </c>
      <c r="AP54" s="141">
        <v>0</v>
      </c>
      <c r="AQ54" s="141">
        <v>0</v>
      </c>
      <c r="AR54" s="141">
        <v>0</v>
      </c>
      <c r="AS54" s="141">
        <v>0</v>
      </c>
      <c r="AT54" s="141">
        <v>0</v>
      </c>
      <c r="AU54" s="141">
        <v>0</v>
      </c>
      <c r="AV54" s="141">
        <v>0</v>
      </c>
      <c r="AW54" s="141">
        <v>0</v>
      </c>
      <c r="AX54" s="141">
        <v>0</v>
      </c>
      <c r="AY54" s="185">
        <v>0</v>
      </c>
      <c r="AZ54" s="185">
        <v>0</v>
      </c>
      <c r="BA54" s="185">
        <v>0</v>
      </c>
      <c r="BB54" s="185">
        <v>0</v>
      </c>
      <c r="BC54" s="187">
        <v>0</v>
      </c>
      <c r="BD54" s="185">
        <v>0</v>
      </c>
      <c r="BE54" s="185">
        <v>0</v>
      </c>
      <c r="BF54" s="185">
        <v>0</v>
      </c>
      <c r="BG54" s="141">
        <v>0</v>
      </c>
      <c r="BH54" s="185">
        <v>0</v>
      </c>
      <c r="BI54" s="187">
        <v>0</v>
      </c>
      <c r="BJ54" s="185">
        <v>0</v>
      </c>
      <c r="BK54" s="141">
        <v>0</v>
      </c>
      <c r="BL54" s="185">
        <v>0</v>
      </c>
      <c r="BM54" s="185">
        <v>0</v>
      </c>
      <c r="BN54" s="185">
        <v>0</v>
      </c>
      <c r="BO54" s="185">
        <v>0</v>
      </c>
      <c r="BP54" s="185">
        <v>0</v>
      </c>
      <c r="BQ54" s="185">
        <v>0</v>
      </c>
      <c r="BR54" s="185">
        <v>0</v>
      </c>
      <c r="BS54" s="185">
        <v>0</v>
      </c>
      <c r="BT54" s="185">
        <v>0</v>
      </c>
      <c r="BU54" s="185">
        <v>0</v>
      </c>
      <c r="BV54" s="185">
        <v>0</v>
      </c>
      <c r="BW54" s="185">
        <v>0</v>
      </c>
      <c r="BX54" s="185">
        <v>0</v>
      </c>
      <c r="BY54" s="185">
        <v>0</v>
      </c>
      <c r="BZ54" s="185">
        <v>0</v>
      </c>
      <c r="CA54" s="185">
        <v>0</v>
      </c>
      <c r="CB54" s="185">
        <v>0</v>
      </c>
      <c r="CC54" s="185">
        <v>0</v>
      </c>
      <c r="CD54" s="185">
        <v>0</v>
      </c>
      <c r="CE54" s="185">
        <v>0</v>
      </c>
      <c r="CF54" s="185">
        <v>0</v>
      </c>
      <c r="CG54" s="185">
        <v>0</v>
      </c>
      <c r="CH54" s="185">
        <v>0</v>
      </c>
      <c r="CI54" s="185">
        <v>0</v>
      </c>
      <c r="CJ54" s="185">
        <v>0</v>
      </c>
      <c r="CK54" s="185">
        <v>0</v>
      </c>
      <c r="CL54" s="185">
        <v>0</v>
      </c>
      <c r="CM54" s="185">
        <v>0</v>
      </c>
      <c r="CN54" s="185">
        <v>0</v>
      </c>
      <c r="CO54" s="185">
        <v>0</v>
      </c>
      <c r="CP54" s="185">
        <v>0</v>
      </c>
      <c r="CQ54" s="185">
        <v>0</v>
      </c>
      <c r="CR54" s="185">
        <v>0</v>
      </c>
      <c r="CS54" s="185">
        <v>0</v>
      </c>
      <c r="CT54" s="185">
        <v>0</v>
      </c>
      <c r="CU54" s="185">
        <v>0</v>
      </c>
      <c r="CV54" s="185">
        <v>0</v>
      </c>
      <c r="CW54" s="185">
        <v>0</v>
      </c>
      <c r="CX54" s="185">
        <v>0</v>
      </c>
      <c r="CY54" s="185">
        <v>0</v>
      </c>
      <c r="CZ54" s="185">
        <v>0</v>
      </c>
      <c r="DA54" s="145">
        <f>SUM(DB54:EF54)</f>
        <v>0</v>
      </c>
      <c r="DB54" s="145">
        <f>'SKB3'!F32</f>
        <v>0</v>
      </c>
      <c r="DC54" s="145">
        <f>'SKB3'!G32</f>
        <v>0</v>
      </c>
      <c r="DD54" s="145">
        <f>'SKB3'!H32</f>
        <v>0</v>
      </c>
      <c r="DE54" s="145">
        <f>'SKB3'!I32</f>
        <v>0</v>
      </c>
      <c r="DF54" s="145">
        <f>'SKB3'!J32</f>
        <v>0</v>
      </c>
      <c r="DG54" s="145">
        <f>'SKB3'!K32</f>
        <v>0</v>
      </c>
      <c r="DH54" s="145">
        <f>'SKB3'!L32</f>
        <v>0</v>
      </c>
      <c r="DI54" s="145">
        <f>'SKB3'!M32</f>
        <v>0</v>
      </c>
      <c r="DJ54" s="145">
        <f>'SKB3'!N32</f>
        <v>0</v>
      </c>
      <c r="DK54" s="145">
        <f>'SKB3'!O32</f>
        <v>0</v>
      </c>
      <c r="DL54" s="145">
        <f>'SKB3'!P32</f>
        <v>0</v>
      </c>
      <c r="DM54" s="145">
        <f>'SKB3'!Q32</f>
        <v>0</v>
      </c>
      <c r="DN54" s="145">
        <f>'SKB3'!R32</f>
        <v>0</v>
      </c>
      <c r="DO54" s="145">
        <f>'SKB3'!S32</f>
        <v>0</v>
      </c>
      <c r="DP54" s="145">
        <f>'SKB3'!T32</f>
        <v>0</v>
      </c>
      <c r="DQ54" s="145">
        <f>'SKB3'!U32</f>
        <v>0</v>
      </c>
      <c r="DR54" s="145">
        <f>'SKB3'!V32</f>
        <v>0</v>
      </c>
      <c r="DS54" s="145">
        <f>'SKB3'!W32</f>
        <v>0</v>
      </c>
      <c r="DT54" s="145">
        <f>'SKB3'!X32</f>
        <v>0</v>
      </c>
      <c r="DU54" s="145">
        <f>'SKB3'!Y32</f>
        <v>0</v>
      </c>
      <c r="DV54" s="145">
        <f>'SKB3'!Z32</f>
        <v>0</v>
      </c>
      <c r="DW54" s="145">
        <f>'SKB3'!AA32</f>
        <v>0</v>
      </c>
      <c r="DX54" s="145">
        <f>'SKB3'!AB32</f>
        <v>0</v>
      </c>
      <c r="DY54" s="145">
        <f>'SKB3'!AC32</f>
        <v>0</v>
      </c>
      <c r="DZ54" s="145">
        <f>'SKB3'!AD32</f>
        <v>0</v>
      </c>
      <c r="EA54" s="145">
        <f>'SKB3'!AE32</f>
        <v>0</v>
      </c>
      <c r="EB54" s="145">
        <f>'SKB3'!AF32</f>
        <v>0</v>
      </c>
      <c r="EC54" s="145">
        <f>'SKB3'!AG32</f>
        <v>0</v>
      </c>
      <c r="ED54" s="145">
        <f>'SKB3'!AH32</f>
        <v>0</v>
      </c>
      <c r="EE54" s="145">
        <f>'SKB3'!AI32</f>
        <v>0</v>
      </c>
      <c r="EF54" s="145">
        <f>'SKB3'!AJ32</f>
        <v>0</v>
      </c>
    </row>
    <row r="55" spans="1:148" ht="17.25" customHeight="1">
      <c r="A55" s="140" t="s">
        <v>9</v>
      </c>
      <c r="B55" s="141"/>
      <c r="C55" s="141">
        <v>1</v>
      </c>
      <c r="D55" s="141">
        <v>0</v>
      </c>
      <c r="E55" s="141">
        <v>0</v>
      </c>
      <c r="F55" s="141">
        <v>1</v>
      </c>
      <c r="G55" s="141">
        <v>23</v>
      </c>
      <c r="H55" s="141">
        <v>0</v>
      </c>
      <c r="I55" s="141">
        <v>0</v>
      </c>
      <c r="J55" s="141">
        <v>1</v>
      </c>
      <c r="K55" s="141">
        <v>2</v>
      </c>
      <c r="L55" s="141">
        <v>18</v>
      </c>
      <c r="M55" s="141">
        <v>10</v>
      </c>
      <c r="N55" s="141">
        <v>3</v>
      </c>
      <c r="O55" s="141">
        <v>4</v>
      </c>
      <c r="P55" s="141">
        <v>13</v>
      </c>
      <c r="Q55" s="141">
        <v>21</v>
      </c>
      <c r="R55" s="141">
        <v>11</v>
      </c>
      <c r="S55" s="141">
        <v>9</v>
      </c>
      <c r="T55" s="141">
        <v>26</v>
      </c>
      <c r="U55" s="141">
        <v>5</v>
      </c>
      <c r="V55" s="141">
        <v>1</v>
      </c>
      <c r="W55" s="141">
        <v>6</v>
      </c>
      <c r="X55" s="141">
        <v>3</v>
      </c>
      <c r="Y55" s="141">
        <v>0</v>
      </c>
      <c r="Z55" s="141">
        <v>1</v>
      </c>
      <c r="AA55" s="141">
        <v>7</v>
      </c>
      <c r="AB55" s="141">
        <v>14</v>
      </c>
      <c r="AC55" s="141">
        <v>8</v>
      </c>
      <c r="AD55" s="141">
        <v>3</v>
      </c>
      <c r="AE55" s="141">
        <v>3</v>
      </c>
      <c r="AF55" s="141">
        <v>0</v>
      </c>
      <c r="AG55" s="141">
        <v>8</v>
      </c>
      <c r="AH55" s="141">
        <v>1</v>
      </c>
      <c r="AI55" s="141">
        <v>2</v>
      </c>
      <c r="AJ55" s="141">
        <v>1</v>
      </c>
      <c r="AK55" s="141">
        <v>232</v>
      </c>
      <c r="AL55" s="141">
        <v>8</v>
      </c>
      <c r="AM55" s="141">
        <v>2</v>
      </c>
      <c r="AN55" s="141">
        <v>3</v>
      </c>
      <c r="AO55" s="141">
        <v>12</v>
      </c>
      <c r="AP55" s="141">
        <v>10</v>
      </c>
      <c r="AQ55" s="141">
        <v>3</v>
      </c>
      <c r="AR55" s="141">
        <v>11</v>
      </c>
      <c r="AS55" s="141">
        <v>4</v>
      </c>
      <c r="AT55" s="141">
        <v>0</v>
      </c>
      <c r="AU55" s="141">
        <v>10</v>
      </c>
      <c r="AV55" s="141">
        <v>1</v>
      </c>
      <c r="AW55" s="141">
        <v>0</v>
      </c>
      <c r="AX55" s="141">
        <v>0</v>
      </c>
      <c r="AY55" s="185">
        <v>0</v>
      </c>
      <c r="AZ55" s="185">
        <v>10</v>
      </c>
      <c r="BA55" s="185">
        <v>10</v>
      </c>
      <c r="BB55" s="185">
        <v>12</v>
      </c>
      <c r="BC55" s="187">
        <v>1</v>
      </c>
      <c r="BD55" s="185">
        <v>3</v>
      </c>
      <c r="BE55" s="185">
        <v>1</v>
      </c>
      <c r="BF55" s="185">
        <v>0</v>
      </c>
      <c r="BG55" s="141">
        <v>10</v>
      </c>
      <c r="BH55" s="185">
        <v>1</v>
      </c>
      <c r="BI55" s="187">
        <v>11</v>
      </c>
      <c r="BJ55" s="185">
        <v>5</v>
      </c>
      <c r="BK55" s="141">
        <v>0</v>
      </c>
      <c r="BL55" s="185">
        <v>9</v>
      </c>
      <c r="BM55" s="185">
        <v>6</v>
      </c>
      <c r="BN55" s="185">
        <v>0</v>
      </c>
      <c r="BO55" s="185">
        <v>2</v>
      </c>
      <c r="BP55" s="185">
        <v>0</v>
      </c>
      <c r="BQ55" s="185">
        <v>0</v>
      </c>
      <c r="BR55" s="185">
        <v>0</v>
      </c>
      <c r="BS55" s="185">
        <v>0</v>
      </c>
      <c r="BT55" s="185">
        <v>0</v>
      </c>
      <c r="BU55" s="185">
        <v>0</v>
      </c>
      <c r="BV55" s="185">
        <v>0</v>
      </c>
      <c r="BW55" s="185">
        <v>0</v>
      </c>
      <c r="BX55" s="185">
        <v>0</v>
      </c>
      <c r="BY55" s="185">
        <v>0</v>
      </c>
      <c r="BZ55" s="185">
        <v>0</v>
      </c>
      <c r="CA55" s="185">
        <v>0</v>
      </c>
      <c r="CB55" s="185">
        <v>0</v>
      </c>
      <c r="CC55" s="185">
        <v>2</v>
      </c>
      <c r="CD55" s="185">
        <v>0</v>
      </c>
      <c r="CE55" s="185">
        <v>0</v>
      </c>
      <c r="CF55" s="185">
        <v>0</v>
      </c>
      <c r="CG55" s="185">
        <v>2</v>
      </c>
      <c r="CH55" s="185">
        <v>1</v>
      </c>
      <c r="CI55" s="185">
        <v>1</v>
      </c>
      <c r="CJ55" s="185">
        <v>1</v>
      </c>
      <c r="CK55" s="185">
        <v>4</v>
      </c>
      <c r="CL55" s="185">
        <v>0</v>
      </c>
      <c r="CM55" s="185">
        <v>0</v>
      </c>
      <c r="CN55" s="185">
        <v>0</v>
      </c>
      <c r="CO55" s="185">
        <v>0</v>
      </c>
      <c r="CP55" s="185">
        <v>0</v>
      </c>
      <c r="CQ55" s="185">
        <v>0</v>
      </c>
      <c r="CR55" s="185">
        <v>0</v>
      </c>
      <c r="CS55" s="185">
        <v>0</v>
      </c>
      <c r="CT55" s="185">
        <v>0</v>
      </c>
      <c r="CU55" s="185">
        <v>0</v>
      </c>
      <c r="CV55" s="185">
        <v>0</v>
      </c>
      <c r="CW55" s="185">
        <v>0</v>
      </c>
      <c r="CX55" s="185">
        <v>0</v>
      </c>
      <c r="CY55" s="185">
        <v>12</v>
      </c>
      <c r="CZ55" s="185">
        <v>1</v>
      </c>
      <c r="DA55" s="145">
        <f>SUM(DB55:EF55)</f>
        <v>0</v>
      </c>
      <c r="DB55" s="145">
        <f>'SKB3'!F33</f>
        <v>0</v>
      </c>
      <c r="DC55" s="145">
        <f>'SKB3'!G33</f>
        <v>0</v>
      </c>
      <c r="DD55" s="145">
        <f>'SKB3'!H33</f>
        <v>0</v>
      </c>
      <c r="DE55" s="145">
        <f>'SKB3'!I33</f>
        <v>0</v>
      </c>
      <c r="DF55" s="145">
        <f>'SKB3'!J33</f>
        <v>0</v>
      </c>
      <c r="DG55" s="145">
        <f>'SKB3'!K33</f>
        <v>0</v>
      </c>
      <c r="DH55" s="145">
        <f>'SKB3'!L33</f>
        <v>0</v>
      </c>
      <c r="DI55" s="145">
        <f>'SKB3'!M33</f>
        <v>0</v>
      </c>
      <c r="DJ55" s="145">
        <f>'SKB3'!N33</f>
        <v>0</v>
      </c>
      <c r="DK55" s="145">
        <f>'SKB3'!O33</f>
        <v>0</v>
      </c>
      <c r="DL55" s="145">
        <f>'SKB3'!P33</f>
        <v>0</v>
      </c>
      <c r="DM55" s="145">
        <f>'SKB3'!Q33</f>
        <v>0</v>
      </c>
      <c r="DN55" s="145">
        <f>'SKB3'!R33</f>
        <v>0</v>
      </c>
      <c r="DO55" s="145">
        <f>'SKB3'!S33</f>
        <v>0</v>
      </c>
      <c r="DP55" s="145">
        <f>'SKB3'!T33</f>
        <v>0</v>
      </c>
      <c r="DQ55" s="145">
        <f>'SKB3'!U33</f>
        <v>0</v>
      </c>
      <c r="DR55" s="145">
        <f>'SKB3'!V33</f>
        <v>0</v>
      </c>
      <c r="DS55" s="145">
        <f>'SKB3'!W33</f>
        <v>0</v>
      </c>
      <c r="DT55" s="145">
        <f>'SKB3'!X33</f>
        <v>0</v>
      </c>
      <c r="DU55" s="145">
        <f>'SKB3'!Y33</f>
        <v>0</v>
      </c>
      <c r="DV55" s="145">
        <f>'SKB3'!Z33</f>
        <v>0</v>
      </c>
      <c r="DW55" s="145">
        <f>'SKB3'!AA33</f>
        <v>0</v>
      </c>
      <c r="DX55" s="145">
        <f>'SKB3'!AB33</f>
        <v>0</v>
      </c>
      <c r="DY55" s="145">
        <f>'SKB3'!AC33</f>
        <v>0</v>
      </c>
      <c r="DZ55" s="145">
        <f>'SKB3'!AD33</f>
        <v>0</v>
      </c>
      <c r="EA55" s="145">
        <f>'SKB3'!AE33</f>
        <v>0</v>
      </c>
      <c r="EB55" s="145">
        <f>'SKB3'!AF33</f>
        <v>0</v>
      </c>
      <c r="EC55" s="145">
        <f>'SKB3'!AG33</f>
        <v>0</v>
      </c>
      <c r="ED55" s="145">
        <f>'SKB3'!AH33</f>
        <v>0</v>
      </c>
      <c r="EE55" s="145">
        <f>'SKB3'!AI33</f>
        <v>0</v>
      </c>
      <c r="EF55" s="145">
        <f>'SKB3'!AJ33</f>
        <v>0</v>
      </c>
    </row>
    <row r="56" spans="1:148" s="179" customFormat="1" ht="18" customHeight="1">
      <c r="A56" s="179" t="s">
        <v>214</v>
      </c>
      <c r="Z56" s="182">
        <v>2E-3</v>
      </c>
      <c r="AA56" s="182">
        <v>2E-3</v>
      </c>
      <c r="AB56" s="182">
        <v>2E-3</v>
      </c>
      <c r="AC56" s="182">
        <v>2E-3</v>
      </c>
      <c r="AD56" s="182">
        <v>2E-3</v>
      </c>
      <c r="AE56" s="182">
        <v>2E-3</v>
      </c>
      <c r="AF56" s="182">
        <v>2E-3</v>
      </c>
      <c r="AG56" s="182">
        <v>2E-3</v>
      </c>
      <c r="AH56" s="182">
        <v>2E-3</v>
      </c>
      <c r="AI56" s="182">
        <v>2E-3</v>
      </c>
      <c r="AJ56" s="182">
        <v>2E-3</v>
      </c>
      <c r="AK56" s="182">
        <v>2E-3</v>
      </c>
      <c r="AL56" s="182">
        <v>5.0000000000000001E-3</v>
      </c>
      <c r="AM56" s="182">
        <v>5.0000000000000001E-3</v>
      </c>
      <c r="AN56" s="182">
        <v>5.0000000000000001E-3</v>
      </c>
      <c r="AO56" s="182">
        <v>5.0000000000000001E-3</v>
      </c>
      <c r="AP56" s="182">
        <v>5.0000000000000001E-3</v>
      </c>
      <c r="AQ56" s="182">
        <v>5.0000000000000001E-3</v>
      </c>
      <c r="AR56" s="182">
        <v>5.0000000000000001E-3</v>
      </c>
      <c r="AS56" s="182">
        <v>5.0000000000000001E-3</v>
      </c>
      <c r="AT56" s="182">
        <v>5.0000000000000001E-3</v>
      </c>
      <c r="AU56" s="182">
        <v>5.0000000000000001E-3</v>
      </c>
      <c r="AV56" s="182">
        <v>5.0000000000000001E-3</v>
      </c>
      <c r="AW56" s="182">
        <v>5.0000000000000001E-3</v>
      </c>
      <c r="AX56" s="182">
        <v>2E-3</v>
      </c>
      <c r="AY56" s="182">
        <v>2E-3</v>
      </c>
      <c r="AZ56" s="182">
        <v>2E-3</v>
      </c>
      <c r="BA56" s="182">
        <v>2E-3</v>
      </c>
      <c r="BB56" s="182">
        <v>2E-3</v>
      </c>
      <c r="BC56" s="182">
        <v>2E-3</v>
      </c>
      <c r="BD56" s="182">
        <v>2E-3</v>
      </c>
      <c r="BE56" s="182">
        <v>2E-3</v>
      </c>
      <c r="BF56" s="182">
        <v>2E-3</v>
      </c>
      <c r="BG56" s="182">
        <v>2E-3</v>
      </c>
      <c r="BH56" s="182">
        <v>2E-3</v>
      </c>
      <c r="BI56" s="182">
        <v>2E-3</v>
      </c>
      <c r="BJ56" s="182">
        <v>2E-3</v>
      </c>
      <c r="BK56" s="182">
        <v>2E-3</v>
      </c>
      <c r="BL56" s="182">
        <v>2E-3</v>
      </c>
      <c r="BM56" s="182">
        <v>5.0000000000000001E-4</v>
      </c>
      <c r="BN56" s="182">
        <v>5.0000000000000001E-4</v>
      </c>
      <c r="BO56" s="182">
        <v>5.0000000000000001E-4</v>
      </c>
      <c r="BP56" s="182">
        <v>5.0000000000000001E-4</v>
      </c>
      <c r="BQ56" s="182">
        <v>5.0000000000000001E-4</v>
      </c>
      <c r="BR56" s="182">
        <v>5.0000000000000001E-4</v>
      </c>
      <c r="BS56" s="182">
        <v>5.0000000000000001E-4</v>
      </c>
      <c r="BT56" s="182">
        <v>5.0000000000000001E-4</v>
      </c>
      <c r="BU56" s="182">
        <v>5.0000000000000001E-4</v>
      </c>
      <c r="BV56" s="182">
        <v>5.0000000000000001E-4</v>
      </c>
      <c r="BW56" s="182">
        <v>5.0000000000000001E-4</v>
      </c>
      <c r="BX56" s="182">
        <v>5.0000000000000001E-4</v>
      </c>
      <c r="BY56" s="182">
        <v>5.0000000000000001E-4</v>
      </c>
      <c r="BZ56" s="182">
        <v>5.0000000000000001E-4</v>
      </c>
      <c r="CA56" s="182">
        <v>5.0000000000000001E-4</v>
      </c>
      <c r="CB56" s="182">
        <v>5.0000000000000001E-4</v>
      </c>
      <c r="CC56" s="182">
        <v>5.0000000000000001E-4</v>
      </c>
      <c r="CD56" s="182">
        <v>5.0000000000000001E-4</v>
      </c>
      <c r="CE56" s="182">
        <v>5.0000000000000001E-4</v>
      </c>
      <c r="CF56" s="182">
        <v>5.0000000000000001E-4</v>
      </c>
      <c r="CG56" s="182">
        <v>5.0000000000000001E-4</v>
      </c>
      <c r="CH56" s="182">
        <v>5.0000000000000001E-4</v>
      </c>
      <c r="CI56" s="182">
        <v>5.0000000000000001E-4</v>
      </c>
      <c r="CJ56" s="182">
        <v>5.0000000000000001E-4</v>
      </c>
      <c r="CK56" s="182">
        <v>5.0000000000000001E-4</v>
      </c>
      <c r="CL56" s="182">
        <v>5.0000000000000001E-4</v>
      </c>
      <c r="CM56" s="182">
        <v>5.0000000000000001E-4</v>
      </c>
      <c r="CN56" s="182">
        <v>5.0000000000000001E-4</v>
      </c>
      <c r="CO56" s="182">
        <v>5.0000000000000001E-4</v>
      </c>
      <c r="CP56" s="182">
        <v>5.0000000000000001E-4</v>
      </c>
      <c r="CQ56" s="182">
        <v>5.0000000000000001E-4</v>
      </c>
      <c r="CR56" s="182">
        <v>5.0000000000000001E-4</v>
      </c>
      <c r="CS56" s="182">
        <v>5.0000000000000001E-4</v>
      </c>
      <c r="CT56" s="182">
        <v>5.0000000000000001E-4</v>
      </c>
      <c r="CU56" s="182">
        <v>5.0000000000000001E-4</v>
      </c>
      <c r="CV56" s="182">
        <v>5.0000000000000001E-4</v>
      </c>
      <c r="CW56" s="182">
        <v>5.0000000000000001E-4</v>
      </c>
      <c r="CX56" s="182">
        <v>5.0000000000000001E-4</v>
      </c>
      <c r="CY56" s="182">
        <v>5.0000000000000001E-4</v>
      </c>
      <c r="CZ56" s="182">
        <v>5.0000000000000001E-4</v>
      </c>
      <c r="DA56" s="182">
        <v>5.0000000000000001E-4</v>
      </c>
      <c r="DB56" s="182">
        <v>5.0000000000000001E-4</v>
      </c>
      <c r="DC56" s="182">
        <v>5.0000000000000001E-4</v>
      </c>
      <c r="DD56" s="182">
        <v>5.0000000000000001E-4</v>
      </c>
      <c r="DE56" s="182">
        <v>5.0000000000000001E-4</v>
      </c>
      <c r="DF56" s="182">
        <v>5.0000000000000001E-4</v>
      </c>
      <c r="DG56" s="182">
        <v>5.0000000000000001E-4</v>
      </c>
      <c r="DH56" s="182">
        <v>5.0000000000000001E-4</v>
      </c>
      <c r="DI56" s="182">
        <v>5.0000000000000001E-4</v>
      </c>
      <c r="DJ56" s="182">
        <v>5.0000000000000001E-4</v>
      </c>
      <c r="DK56" s="182">
        <v>5.0000000000000001E-4</v>
      </c>
      <c r="DL56" s="182">
        <v>5.0000000000000001E-4</v>
      </c>
      <c r="DM56" s="182">
        <v>5.0000000000000001E-4</v>
      </c>
      <c r="DN56" s="182">
        <v>5.0000000000000001E-4</v>
      </c>
      <c r="DO56" s="182">
        <v>5.0000000000000001E-4</v>
      </c>
      <c r="DP56" s="182">
        <v>5.0000000000000001E-4</v>
      </c>
      <c r="DQ56" s="182">
        <v>5.0000000000000001E-4</v>
      </c>
      <c r="DR56" s="182">
        <v>5.0000000000000001E-4</v>
      </c>
      <c r="DS56" s="182">
        <v>5.0000000000000001E-4</v>
      </c>
      <c r="DT56" s="182">
        <v>5.0000000000000001E-4</v>
      </c>
      <c r="DU56" s="182">
        <v>5.0000000000000001E-4</v>
      </c>
      <c r="DV56" s="182">
        <v>5.0000000000000001E-4</v>
      </c>
      <c r="DW56" s="182">
        <v>5.0000000000000001E-4</v>
      </c>
      <c r="DX56" s="182">
        <v>5.0000000000000001E-4</v>
      </c>
      <c r="DY56" s="182">
        <v>5.0000000000000001E-4</v>
      </c>
      <c r="DZ56" s="182">
        <v>5.0000000000000001E-4</v>
      </c>
      <c r="EA56" s="182">
        <v>5.0000000000000001E-4</v>
      </c>
      <c r="EB56" s="182">
        <v>5.0000000000000001E-4</v>
      </c>
      <c r="EC56" s="182">
        <v>5.0000000000000001E-4</v>
      </c>
      <c r="ED56" s="182">
        <v>5.0000000000000001E-4</v>
      </c>
      <c r="EE56" s="182">
        <v>5.0000000000000001E-4</v>
      </c>
      <c r="EF56" s="182">
        <v>5.0000000000000001E-4</v>
      </c>
      <c r="EG56" s="180"/>
      <c r="EH56" s="180"/>
      <c r="EI56" s="180"/>
      <c r="EJ56" s="180"/>
      <c r="EK56" s="180"/>
      <c r="EL56" s="180"/>
      <c r="EM56" s="180"/>
      <c r="EN56" s="180"/>
      <c r="EO56" s="180"/>
      <c r="EP56" s="180"/>
      <c r="EQ56" s="180"/>
      <c r="ER56" s="180"/>
    </row>
    <row r="57" spans="1:148" ht="27" customHeight="1">
      <c r="A57" s="284" t="s">
        <v>37</v>
      </c>
      <c r="B57" s="285"/>
      <c r="C57" s="285"/>
      <c r="D57" s="285"/>
      <c r="E57" s="285"/>
      <c r="F57" s="285"/>
      <c r="G57" s="285"/>
      <c r="H57" s="285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  <c r="AA57" s="285"/>
      <c r="AB57" s="285"/>
      <c r="AC57" s="285"/>
      <c r="AD57" s="285"/>
      <c r="AE57" s="285"/>
      <c r="AF57" s="285"/>
      <c r="AG57" s="285"/>
      <c r="AH57" s="285"/>
      <c r="AI57" s="285"/>
      <c r="AJ57" s="285"/>
      <c r="AK57" s="285"/>
      <c r="AL57" s="285"/>
      <c r="AM57" s="285"/>
      <c r="AN57" s="285"/>
      <c r="AO57" s="285"/>
      <c r="AP57" s="285"/>
      <c r="AQ57" s="285"/>
      <c r="AR57" s="285"/>
      <c r="AS57" s="285"/>
      <c r="AT57" s="285"/>
      <c r="AU57" s="285"/>
      <c r="AV57" s="285"/>
      <c r="AW57" s="285"/>
      <c r="AX57" s="285"/>
      <c r="AY57" s="285"/>
      <c r="AZ57" s="285"/>
      <c r="BA57" s="285"/>
      <c r="BB57" s="285"/>
      <c r="BC57" s="285"/>
      <c r="BD57" s="285"/>
      <c r="BE57" s="285"/>
      <c r="BF57" s="285"/>
      <c r="BG57" s="285"/>
      <c r="BH57" s="285"/>
      <c r="BI57" s="285"/>
      <c r="BJ57" s="285"/>
      <c r="BK57" s="285"/>
      <c r="BL57" s="285"/>
      <c r="BM57" s="285"/>
      <c r="BN57" s="285"/>
      <c r="BO57" s="285"/>
      <c r="BP57" s="285"/>
      <c r="BQ57" s="285"/>
      <c r="BR57" s="285"/>
      <c r="BS57" s="285"/>
      <c r="BT57" s="285"/>
      <c r="BU57" s="285"/>
      <c r="BV57" s="285"/>
      <c r="BW57" s="285"/>
      <c r="BX57" s="285"/>
      <c r="BY57" s="285"/>
      <c r="BZ57" s="285"/>
      <c r="CA57" s="285"/>
      <c r="CB57" s="285"/>
      <c r="CC57" s="285"/>
      <c r="CD57" s="285"/>
      <c r="CE57" s="285"/>
      <c r="CF57" s="285"/>
      <c r="CG57" s="285"/>
      <c r="CH57" s="285"/>
      <c r="CI57" s="285"/>
      <c r="CJ57" s="285"/>
      <c r="CK57" s="285"/>
      <c r="CL57" s="285"/>
      <c r="CM57" s="285"/>
      <c r="CN57" s="285"/>
      <c r="CO57" s="285"/>
      <c r="CP57" s="285"/>
      <c r="CQ57" s="285"/>
      <c r="CR57" s="285"/>
      <c r="CS57" s="285"/>
      <c r="CT57" s="285"/>
      <c r="CU57" s="285"/>
      <c r="CV57" s="285"/>
      <c r="CW57" s="285"/>
      <c r="CX57" s="285"/>
      <c r="CY57" s="285"/>
      <c r="CZ57" s="285"/>
      <c r="DA57" s="285"/>
      <c r="DB57" s="285"/>
      <c r="DC57" s="285"/>
      <c r="DD57" s="285"/>
      <c r="DE57" s="285"/>
      <c r="DF57" s="285"/>
      <c r="DG57" s="285"/>
      <c r="DH57" s="285"/>
      <c r="DI57" s="285"/>
      <c r="DJ57" s="285"/>
      <c r="DK57" s="285"/>
      <c r="DL57" s="285"/>
      <c r="DM57" s="285"/>
      <c r="DN57" s="285"/>
      <c r="DO57" s="285"/>
      <c r="DP57" s="285"/>
      <c r="DQ57" s="285"/>
      <c r="DR57" s="285"/>
      <c r="DS57" s="285"/>
      <c r="DT57" s="285"/>
      <c r="DU57" s="285"/>
      <c r="DV57" s="285"/>
      <c r="DW57" s="285"/>
      <c r="DX57" s="285"/>
      <c r="DY57" s="285"/>
      <c r="DZ57" s="285"/>
      <c r="EA57" s="285"/>
      <c r="EB57" s="285"/>
      <c r="EC57" s="285"/>
      <c r="ED57" s="285"/>
      <c r="EE57" s="285"/>
      <c r="EF57" s="285"/>
    </row>
    <row r="74" spans="1:136" s="4" customFormat="1" ht="17.25" customHeight="1">
      <c r="A74" s="13" t="s">
        <v>0</v>
      </c>
      <c r="B74" s="2" t="s">
        <v>12</v>
      </c>
      <c r="C74" s="2" t="s">
        <v>20</v>
      </c>
      <c r="D74" s="2" t="s">
        <v>21</v>
      </c>
      <c r="E74" s="2" t="s">
        <v>22</v>
      </c>
      <c r="F74" s="2" t="s">
        <v>23</v>
      </c>
      <c r="G74" s="2" t="s">
        <v>24</v>
      </c>
      <c r="H74" s="2" t="s">
        <v>25</v>
      </c>
      <c r="I74" s="2" t="s">
        <v>26</v>
      </c>
      <c r="J74" s="2" t="s">
        <v>27</v>
      </c>
      <c r="K74" s="2" t="s">
        <v>28</v>
      </c>
      <c r="L74" s="2" t="s">
        <v>29</v>
      </c>
      <c r="M74" s="2" t="s">
        <v>30</v>
      </c>
      <c r="N74" s="2" t="s">
        <v>11</v>
      </c>
      <c r="O74" s="2" t="s">
        <v>13</v>
      </c>
      <c r="P74" s="2" t="s">
        <v>14</v>
      </c>
      <c r="Q74" s="2" t="s">
        <v>15</v>
      </c>
      <c r="R74" s="2" t="s">
        <v>16</v>
      </c>
      <c r="S74" s="2" t="s">
        <v>17</v>
      </c>
      <c r="T74" s="2" t="s">
        <v>18</v>
      </c>
      <c r="U74" s="2" t="s">
        <v>19</v>
      </c>
      <c r="V74" s="2" t="s">
        <v>109</v>
      </c>
      <c r="W74" s="2" t="s">
        <v>111</v>
      </c>
      <c r="X74" s="2" t="s">
        <v>117</v>
      </c>
      <c r="Y74" s="2" t="s">
        <v>118</v>
      </c>
      <c r="Z74" s="2" t="s">
        <v>120</v>
      </c>
      <c r="AA74" s="2" t="s">
        <v>123</v>
      </c>
      <c r="AB74" s="2" t="s">
        <v>130</v>
      </c>
      <c r="AC74" s="2" t="s">
        <v>134</v>
      </c>
      <c r="AD74" s="2" t="s">
        <v>142</v>
      </c>
      <c r="AE74" s="2" t="s">
        <v>143</v>
      </c>
      <c r="AF74" s="2" t="s">
        <v>148</v>
      </c>
      <c r="AG74" s="2" t="s">
        <v>153</v>
      </c>
      <c r="AH74" s="2" t="s">
        <v>154</v>
      </c>
      <c r="AI74" s="2" t="s">
        <v>156</v>
      </c>
      <c r="AJ74" s="2" t="s">
        <v>157</v>
      </c>
      <c r="AK74" s="2" t="s">
        <v>159</v>
      </c>
      <c r="AL74" s="2" t="s">
        <v>163</v>
      </c>
      <c r="AM74" s="2" t="s">
        <v>166</v>
      </c>
      <c r="AN74" s="2" t="s">
        <v>169</v>
      </c>
      <c r="AO74" s="2" t="s">
        <v>177</v>
      </c>
      <c r="AP74" s="2" t="s">
        <v>182</v>
      </c>
      <c r="AQ74" s="2" t="s">
        <v>186</v>
      </c>
      <c r="AR74" s="2" t="s">
        <v>189</v>
      </c>
      <c r="AS74" s="2" t="s">
        <v>190</v>
      </c>
      <c r="AT74" s="2" t="s">
        <v>195</v>
      </c>
      <c r="AU74" s="2" t="s">
        <v>197</v>
      </c>
      <c r="AV74" s="139" t="s">
        <v>199</v>
      </c>
      <c r="AW74" s="139" t="e">
        <f>AW46</f>
        <v>#REF!</v>
      </c>
      <c r="AX74" s="139" t="e">
        <f>AX46</f>
        <v>#REF!</v>
      </c>
      <c r="AY74" s="189" t="e">
        <f>AY46</f>
        <v>#REF!</v>
      </c>
      <c r="AZ74" s="184" t="e">
        <f>AZ46</f>
        <v>#REF!</v>
      </c>
      <c r="BA74" s="184" t="e">
        <f>BA46</f>
        <v>#REF!</v>
      </c>
      <c r="BB74" s="139" t="e">
        <f t="shared" ref="BB74:BK74" si="33">BB46</f>
        <v>#REF!</v>
      </c>
      <c r="BC74" s="184" t="e">
        <f t="shared" si="33"/>
        <v>#REF!</v>
      </c>
      <c r="BD74" s="184" t="e">
        <f t="shared" si="33"/>
        <v>#REF!</v>
      </c>
      <c r="BE74" s="184" t="e">
        <f t="shared" si="33"/>
        <v>#REF!</v>
      </c>
      <c r="BF74" s="184" t="e">
        <f t="shared" si="33"/>
        <v>#REF!</v>
      </c>
      <c r="BG74" s="139" t="e">
        <f t="shared" si="33"/>
        <v>#REF!</v>
      </c>
      <c r="BH74" s="184" t="e">
        <f t="shared" si="33"/>
        <v>#REF!</v>
      </c>
      <c r="BI74" s="184" t="e">
        <f t="shared" si="33"/>
        <v>#REF!</v>
      </c>
      <c r="BJ74" s="184" t="e">
        <f t="shared" si="33"/>
        <v>#REF!</v>
      </c>
      <c r="BK74" s="139" t="e">
        <f t="shared" si="33"/>
        <v>#REF!</v>
      </c>
      <c r="BL74" s="184" t="e">
        <f t="shared" ref="BL74:BP74" si="34">BL46</f>
        <v>#REF!</v>
      </c>
      <c r="BM74" s="184" t="e">
        <f t="shared" si="34"/>
        <v>#REF!</v>
      </c>
      <c r="BN74" s="184" t="e">
        <f t="shared" si="34"/>
        <v>#REF!</v>
      </c>
      <c r="BO74" s="184" t="e">
        <f t="shared" si="34"/>
        <v>#REF!</v>
      </c>
      <c r="BP74" s="184" t="e">
        <f t="shared" si="34"/>
        <v>#REF!</v>
      </c>
      <c r="BQ74" s="184" t="e">
        <f t="shared" ref="BQ74:BR74" si="35">BQ46</f>
        <v>#REF!</v>
      </c>
      <c r="BR74" s="184" t="e">
        <f t="shared" si="35"/>
        <v>#REF!</v>
      </c>
      <c r="BS74" s="184" t="s">
        <v>264</v>
      </c>
      <c r="BT74" s="184" t="s">
        <v>265</v>
      </c>
      <c r="BU74" s="184" t="s">
        <v>266</v>
      </c>
      <c r="BV74" s="184" t="s">
        <v>267</v>
      </c>
      <c r="BW74" s="184" t="s">
        <v>270</v>
      </c>
      <c r="BX74" s="184" t="s">
        <v>272</v>
      </c>
      <c r="BY74" s="184" t="s">
        <v>276</v>
      </c>
      <c r="BZ74" s="184" t="s">
        <v>277</v>
      </c>
      <c r="CA74" s="184" t="s">
        <v>279</v>
      </c>
      <c r="CB74" s="184" t="s">
        <v>281</v>
      </c>
      <c r="CC74" s="184" t="s">
        <v>282</v>
      </c>
      <c r="CD74" s="184" t="s">
        <v>288</v>
      </c>
      <c r="CE74" s="184" t="s">
        <v>289</v>
      </c>
      <c r="CF74" s="184" t="s">
        <v>292</v>
      </c>
      <c r="CG74" s="184" t="s">
        <v>294</v>
      </c>
      <c r="CH74" s="184" t="s">
        <v>297</v>
      </c>
      <c r="CI74" s="184" t="s">
        <v>301</v>
      </c>
      <c r="CJ74" s="184" t="s">
        <v>303</v>
      </c>
      <c r="CK74" s="184" t="s">
        <v>308</v>
      </c>
      <c r="CL74" s="184" t="s">
        <v>310</v>
      </c>
      <c r="CM74" s="184" t="s">
        <v>311</v>
      </c>
      <c r="CN74" s="184" t="s">
        <v>313</v>
      </c>
      <c r="CO74" s="184" t="s">
        <v>319</v>
      </c>
      <c r="CP74" s="184" t="s">
        <v>322</v>
      </c>
      <c r="CQ74" s="184" t="s">
        <v>325</v>
      </c>
      <c r="CR74" s="184" t="s">
        <v>330</v>
      </c>
      <c r="CS74" s="184" t="s">
        <v>332</v>
      </c>
      <c r="CT74" s="184" t="s">
        <v>336</v>
      </c>
      <c r="CU74" s="184" t="s">
        <v>339</v>
      </c>
      <c r="CV74" s="184" t="s">
        <v>349</v>
      </c>
      <c r="CW74" s="184" t="s">
        <v>350</v>
      </c>
      <c r="CX74" s="184" t="s">
        <v>351</v>
      </c>
      <c r="CY74" s="184" t="s">
        <v>357</v>
      </c>
      <c r="CZ74" s="184" t="s">
        <v>360</v>
      </c>
      <c r="DA74" s="106" t="str">
        <f>DA186</f>
        <v>Aug'25</v>
      </c>
      <c r="DB74" s="3">
        <v>1</v>
      </c>
      <c r="DC74" s="3">
        <v>2</v>
      </c>
      <c r="DD74" s="3">
        <v>3</v>
      </c>
      <c r="DE74" s="3">
        <v>4</v>
      </c>
      <c r="DF74" s="3">
        <v>5</v>
      </c>
      <c r="DG74" s="3">
        <v>6</v>
      </c>
      <c r="DH74" s="3">
        <v>7</v>
      </c>
      <c r="DI74" s="3">
        <v>8</v>
      </c>
      <c r="DJ74" s="3">
        <v>9</v>
      </c>
      <c r="DK74" s="3">
        <v>10</v>
      </c>
      <c r="DL74" s="3">
        <v>11</v>
      </c>
      <c r="DM74" s="3">
        <v>12</v>
      </c>
      <c r="DN74" s="3">
        <v>13</v>
      </c>
      <c r="DO74" s="3">
        <v>14</v>
      </c>
      <c r="DP74" s="3">
        <v>15</v>
      </c>
      <c r="DQ74" s="3">
        <v>16</v>
      </c>
      <c r="DR74" s="3">
        <v>17</v>
      </c>
      <c r="DS74" s="3">
        <v>18</v>
      </c>
      <c r="DT74" s="3">
        <v>19</v>
      </c>
      <c r="DU74" s="3">
        <v>20</v>
      </c>
      <c r="DV74" s="3">
        <v>21</v>
      </c>
      <c r="DW74" s="3">
        <v>22</v>
      </c>
      <c r="DX74" s="3">
        <v>23</v>
      </c>
      <c r="DY74" s="3">
        <v>24</v>
      </c>
      <c r="DZ74" s="3">
        <v>25</v>
      </c>
      <c r="EA74" s="3">
        <v>26</v>
      </c>
      <c r="EB74" s="3">
        <v>27</v>
      </c>
      <c r="EC74" s="3">
        <v>28</v>
      </c>
      <c r="ED74" s="3">
        <v>29</v>
      </c>
      <c r="EE74" s="3">
        <v>30</v>
      </c>
      <c r="EF74" s="3">
        <v>31</v>
      </c>
    </row>
    <row r="75" spans="1:136" ht="17.25" customHeight="1">
      <c r="A75" s="140" t="s">
        <v>1</v>
      </c>
      <c r="B75" s="141"/>
      <c r="C75" s="141"/>
      <c r="D75" s="141"/>
      <c r="E75" s="141">
        <v>2883</v>
      </c>
      <c r="F75" s="141">
        <v>0</v>
      </c>
      <c r="G75" s="141">
        <v>13397</v>
      </c>
      <c r="H75" s="141">
        <v>16093</v>
      </c>
      <c r="I75" s="141">
        <v>0</v>
      </c>
      <c r="J75" s="141">
        <v>13867</v>
      </c>
      <c r="K75" s="141">
        <v>7671</v>
      </c>
      <c r="L75" s="141">
        <v>9098</v>
      </c>
      <c r="M75" s="141">
        <v>24164</v>
      </c>
      <c r="N75" s="141">
        <v>64463</v>
      </c>
      <c r="O75" s="141">
        <v>46742</v>
      </c>
      <c r="P75" s="141">
        <v>36632</v>
      </c>
      <c r="Q75" s="141">
        <v>21052</v>
      </c>
      <c r="R75" s="141">
        <v>64391</v>
      </c>
      <c r="S75" s="141">
        <v>49696</v>
      </c>
      <c r="T75" s="141">
        <v>52724</v>
      </c>
      <c r="U75" s="141">
        <v>41546</v>
      </c>
      <c r="V75" s="141">
        <v>114927</v>
      </c>
      <c r="W75" s="141">
        <v>124330</v>
      </c>
      <c r="X75" s="141">
        <v>68167</v>
      </c>
      <c r="Y75" s="141">
        <v>25879</v>
      </c>
      <c r="Z75" s="141">
        <v>101272</v>
      </c>
      <c r="AA75" s="141">
        <v>73064</v>
      </c>
      <c r="AB75" s="141">
        <v>28699</v>
      </c>
      <c r="AC75" s="141">
        <v>20296</v>
      </c>
      <c r="AD75" s="141">
        <v>50435</v>
      </c>
      <c r="AE75" s="141">
        <v>58310</v>
      </c>
      <c r="AF75" s="141">
        <v>141574</v>
      </c>
      <c r="AG75" s="141">
        <v>132650</v>
      </c>
      <c r="AH75" s="141">
        <v>77820</v>
      </c>
      <c r="AI75" s="141">
        <v>86755</v>
      </c>
      <c r="AJ75" s="141">
        <v>104875</v>
      </c>
      <c r="AK75" s="141">
        <v>109940</v>
      </c>
      <c r="AL75" s="141">
        <v>123731</v>
      </c>
      <c r="AM75" s="141">
        <v>140044</v>
      </c>
      <c r="AN75" s="141">
        <v>150179</v>
      </c>
      <c r="AO75" s="141">
        <v>145816</v>
      </c>
      <c r="AP75" s="141">
        <v>148634</v>
      </c>
      <c r="AQ75" s="141">
        <v>120147</v>
      </c>
      <c r="AR75" s="141">
        <v>97907</v>
      </c>
      <c r="AS75" s="141">
        <v>110281</v>
      </c>
      <c r="AT75" s="141">
        <v>87415</v>
      </c>
      <c r="AU75" s="141">
        <v>69493</v>
      </c>
      <c r="AV75" s="141">
        <v>58263</v>
      </c>
      <c r="AW75" s="141">
        <v>1282</v>
      </c>
      <c r="AX75" s="141">
        <v>36629</v>
      </c>
      <c r="AY75" s="187">
        <v>85023</v>
      </c>
      <c r="AZ75" s="185">
        <v>133834</v>
      </c>
      <c r="BA75" s="185">
        <v>214373</v>
      </c>
      <c r="BB75" s="141">
        <v>181823</v>
      </c>
      <c r="BC75" s="185">
        <v>213020</v>
      </c>
      <c r="BD75" s="185">
        <v>140375</v>
      </c>
      <c r="BE75" s="185">
        <v>156142</v>
      </c>
      <c r="BF75" s="185">
        <v>197675</v>
      </c>
      <c r="BG75" s="141">
        <v>169345</v>
      </c>
      <c r="BH75" s="185">
        <v>185731</v>
      </c>
      <c r="BI75" s="185">
        <v>161243</v>
      </c>
      <c r="BJ75" s="185">
        <v>177687</v>
      </c>
      <c r="BK75" s="240">
        <v>119939</v>
      </c>
      <c r="BL75" s="185">
        <v>153842</v>
      </c>
      <c r="BM75" s="185">
        <v>149841</v>
      </c>
      <c r="BN75" s="185">
        <v>179704</v>
      </c>
      <c r="BO75" s="185">
        <v>38524</v>
      </c>
      <c r="BP75" s="185">
        <v>78421</v>
      </c>
      <c r="BQ75" s="185">
        <v>71293</v>
      </c>
      <c r="BR75" s="185">
        <v>61882</v>
      </c>
      <c r="BS75" s="185">
        <v>30823</v>
      </c>
      <c r="BT75" s="185">
        <v>27831</v>
      </c>
      <c r="BU75" s="185">
        <v>60032</v>
      </c>
      <c r="BV75" s="185">
        <v>67006</v>
      </c>
      <c r="BW75" s="185">
        <v>42561</v>
      </c>
      <c r="BX75" s="185">
        <v>88283</v>
      </c>
      <c r="BY75" s="185">
        <v>83718</v>
      </c>
      <c r="BZ75" s="185">
        <v>83552</v>
      </c>
      <c r="CA75" s="185">
        <v>121680</v>
      </c>
      <c r="CB75" s="185">
        <v>134826</v>
      </c>
      <c r="CC75" s="185">
        <v>52367</v>
      </c>
      <c r="CD75" s="185">
        <v>5592</v>
      </c>
      <c r="CE75" s="185">
        <v>21693</v>
      </c>
      <c r="CF75" s="185">
        <v>107167</v>
      </c>
      <c r="CG75" s="185">
        <v>129387</v>
      </c>
      <c r="CH75" s="185">
        <v>57941</v>
      </c>
      <c r="CI75" s="185">
        <v>113171</v>
      </c>
      <c r="CJ75" s="185">
        <v>115255</v>
      </c>
      <c r="CK75" s="185">
        <v>62299</v>
      </c>
      <c r="CL75" s="185">
        <v>110274</v>
      </c>
      <c r="CM75" s="185">
        <v>90422</v>
      </c>
      <c r="CN75" s="185">
        <v>27157</v>
      </c>
      <c r="CO75" s="185">
        <v>11644</v>
      </c>
      <c r="CP75" s="185">
        <v>84136</v>
      </c>
      <c r="CQ75" s="185">
        <v>15283</v>
      </c>
      <c r="CR75" s="185">
        <v>0</v>
      </c>
      <c r="CS75" s="185">
        <v>31033</v>
      </c>
      <c r="CT75" s="185">
        <v>84593</v>
      </c>
      <c r="CU75" s="185">
        <v>75447</v>
      </c>
      <c r="CV75" s="185">
        <v>57606</v>
      </c>
      <c r="CW75" s="185">
        <v>55339</v>
      </c>
      <c r="CX75" s="185">
        <v>41259</v>
      </c>
      <c r="CY75" s="185">
        <v>58473</v>
      </c>
      <c r="CZ75" s="185">
        <v>69453</v>
      </c>
      <c r="DA75" s="142">
        <f>SUM(DB75:EF75)</f>
        <v>71202</v>
      </c>
      <c r="DB75" s="142">
        <f>'SKB4'!F13</f>
        <v>5450</v>
      </c>
      <c r="DC75" s="142">
        <f>'SKB4'!G13</f>
        <v>2684</v>
      </c>
      <c r="DD75" s="142">
        <f>'SKB4'!H13</f>
        <v>0</v>
      </c>
      <c r="DE75" s="142">
        <f>'SKB4'!I13</f>
        <v>5399</v>
      </c>
      <c r="DF75" s="142">
        <f>'SKB4'!J13</f>
        <v>5806</v>
      </c>
      <c r="DG75" s="142">
        <f>'SKB4'!K13</f>
        <v>4440</v>
      </c>
      <c r="DH75" s="142">
        <f>'SKB4'!L13</f>
        <v>1465</v>
      </c>
      <c r="DI75" s="142">
        <f>'SKB4'!M13</f>
        <v>3488</v>
      </c>
      <c r="DJ75" s="142">
        <f>'SKB4'!N13</f>
        <v>3861</v>
      </c>
      <c r="DK75" s="142">
        <f>'SKB4'!O13</f>
        <v>0</v>
      </c>
      <c r="DL75" s="142">
        <f>'SKB4'!P13</f>
        <v>943</v>
      </c>
      <c r="DM75" s="142">
        <f>'SKB4'!Q13</f>
        <v>0</v>
      </c>
      <c r="DN75" s="142">
        <f>'SKB4'!R13</f>
        <v>3537</v>
      </c>
      <c r="DO75" s="142">
        <f>'SKB4'!S13</f>
        <v>2363</v>
      </c>
      <c r="DP75" s="142">
        <f>'SKB4'!T13</f>
        <v>3371</v>
      </c>
      <c r="DQ75" s="142">
        <f>'SKB4'!U13</f>
        <v>2682</v>
      </c>
      <c r="DR75" s="142">
        <f>'SKB4'!V13</f>
        <v>0</v>
      </c>
      <c r="DS75" s="142">
        <f>'SKB4'!W13</f>
        <v>4296</v>
      </c>
      <c r="DT75" s="142">
        <f>'SKB4'!X13</f>
        <v>7156</v>
      </c>
      <c r="DU75" s="142">
        <f>'SKB4'!Y13</f>
        <v>3827</v>
      </c>
      <c r="DV75" s="142">
        <f>'SKB4'!Z13</f>
        <v>4533</v>
      </c>
      <c r="DW75" s="142">
        <f>'SKB4'!AA13</f>
        <v>2430</v>
      </c>
      <c r="DX75" s="142">
        <f>'SKB4'!AB13</f>
        <v>3471</v>
      </c>
      <c r="DY75" s="142">
        <f>'SKB4'!AC13</f>
        <v>0</v>
      </c>
      <c r="DZ75" s="142">
        <f>'SKB4'!AD13</f>
        <v>0</v>
      </c>
      <c r="EA75" s="142">
        <f>'SKB4'!AE13</f>
        <v>0</v>
      </c>
      <c r="EB75" s="142">
        <f>'SKB4'!AF13</f>
        <v>0</v>
      </c>
      <c r="EC75" s="142">
        <f>'SKB4'!AG13</f>
        <v>0</v>
      </c>
      <c r="ED75" s="142">
        <f>'SKB4'!AH13</f>
        <v>0</v>
      </c>
      <c r="EE75" s="142">
        <f>'SKB4'!AI13</f>
        <v>0</v>
      </c>
      <c r="EF75" s="142">
        <f>'SKB4'!AJ13</f>
        <v>0</v>
      </c>
    </row>
    <row r="76" spans="1:136" ht="17.25" customHeight="1">
      <c r="A76" s="140" t="s">
        <v>2</v>
      </c>
      <c r="B76" s="141">
        <f>B75-B77</f>
        <v>0</v>
      </c>
      <c r="C76" s="141">
        <f t="shared" ref="C76:N76" si="36">C75-C77</f>
        <v>0</v>
      </c>
      <c r="D76" s="141">
        <f t="shared" si="36"/>
        <v>0</v>
      </c>
      <c r="E76" s="141">
        <f t="shared" si="36"/>
        <v>2874</v>
      </c>
      <c r="F76" s="141">
        <f t="shared" si="36"/>
        <v>0</v>
      </c>
      <c r="G76" s="141">
        <f t="shared" si="36"/>
        <v>13258</v>
      </c>
      <c r="H76" s="141">
        <f t="shared" si="36"/>
        <v>16058</v>
      </c>
      <c r="I76" s="141">
        <f t="shared" si="36"/>
        <v>0</v>
      </c>
      <c r="J76" s="141">
        <f t="shared" si="36"/>
        <v>13815</v>
      </c>
      <c r="K76" s="141">
        <f t="shared" si="36"/>
        <v>7658</v>
      </c>
      <c r="L76" s="141">
        <f t="shared" si="36"/>
        <v>9083</v>
      </c>
      <c r="M76" s="141">
        <f t="shared" si="36"/>
        <v>24092</v>
      </c>
      <c r="N76" s="141">
        <f t="shared" si="36"/>
        <v>64385</v>
      </c>
      <c r="O76" s="141">
        <f t="shared" ref="O76:AW76" si="37">O75-O77</f>
        <v>46651</v>
      </c>
      <c r="P76" s="141">
        <f t="shared" si="37"/>
        <v>36550</v>
      </c>
      <c r="Q76" s="141">
        <f t="shared" si="37"/>
        <v>20972</v>
      </c>
      <c r="R76" s="141">
        <f t="shared" si="37"/>
        <v>64055</v>
      </c>
      <c r="S76" s="141">
        <f t="shared" si="37"/>
        <v>49475</v>
      </c>
      <c r="T76" s="141">
        <f t="shared" si="37"/>
        <v>52450</v>
      </c>
      <c r="U76" s="141">
        <f t="shared" si="37"/>
        <v>41517</v>
      </c>
      <c r="V76" s="141">
        <f t="shared" si="37"/>
        <v>114627</v>
      </c>
      <c r="W76" s="141">
        <f t="shared" si="37"/>
        <v>123883</v>
      </c>
      <c r="X76" s="141">
        <f t="shared" si="37"/>
        <v>67622</v>
      </c>
      <c r="Y76" s="141">
        <f t="shared" si="37"/>
        <v>25809</v>
      </c>
      <c r="Z76" s="141">
        <f t="shared" si="37"/>
        <v>101143</v>
      </c>
      <c r="AA76" s="141">
        <f t="shared" si="37"/>
        <v>72975</v>
      </c>
      <c r="AB76" s="141">
        <f t="shared" si="37"/>
        <v>27593</v>
      </c>
      <c r="AC76" s="141">
        <f t="shared" si="37"/>
        <v>20263</v>
      </c>
      <c r="AD76" s="141">
        <f t="shared" si="37"/>
        <v>50141</v>
      </c>
      <c r="AE76" s="141">
        <f t="shared" si="37"/>
        <v>58214</v>
      </c>
      <c r="AF76" s="141">
        <f t="shared" si="37"/>
        <v>141481</v>
      </c>
      <c r="AG76" s="141">
        <f t="shared" si="37"/>
        <v>131592</v>
      </c>
      <c r="AH76" s="141">
        <f t="shared" si="37"/>
        <v>77712</v>
      </c>
      <c r="AI76" s="141">
        <f t="shared" si="37"/>
        <v>86623</v>
      </c>
      <c r="AJ76" s="141">
        <f t="shared" si="37"/>
        <v>104401</v>
      </c>
      <c r="AK76" s="141">
        <f t="shared" si="37"/>
        <v>109389</v>
      </c>
      <c r="AL76" s="141">
        <f t="shared" si="37"/>
        <v>121750</v>
      </c>
      <c r="AM76" s="141">
        <f t="shared" si="37"/>
        <v>139447</v>
      </c>
      <c r="AN76" s="141">
        <f t="shared" si="37"/>
        <v>149820</v>
      </c>
      <c r="AO76" s="141">
        <f t="shared" si="37"/>
        <v>145674</v>
      </c>
      <c r="AP76" s="141">
        <f t="shared" si="37"/>
        <v>148209</v>
      </c>
      <c r="AQ76" s="141">
        <f t="shared" si="37"/>
        <v>119985</v>
      </c>
      <c r="AR76" s="141">
        <f t="shared" si="37"/>
        <v>97773</v>
      </c>
      <c r="AS76" s="141">
        <f t="shared" si="37"/>
        <v>109781</v>
      </c>
      <c r="AT76" s="141">
        <f t="shared" si="37"/>
        <v>87200</v>
      </c>
      <c r="AU76" s="141">
        <f t="shared" si="37"/>
        <v>69203</v>
      </c>
      <c r="AV76" s="141">
        <f t="shared" si="37"/>
        <v>57688</v>
      </c>
      <c r="AW76" s="141">
        <f t="shared" si="37"/>
        <v>1281</v>
      </c>
      <c r="AX76" s="141">
        <f>AX75-AX77</f>
        <v>36603</v>
      </c>
      <c r="AY76" s="187">
        <f>AY75-AY77</f>
        <v>84973</v>
      </c>
      <c r="AZ76" s="185">
        <v>133459</v>
      </c>
      <c r="BA76" s="185">
        <f>BA75-BA77</f>
        <v>214178</v>
      </c>
      <c r="BB76" s="141">
        <f>BB75-BB77</f>
        <v>181312</v>
      </c>
      <c r="BC76" s="185">
        <f>BC75-BC77</f>
        <v>212501</v>
      </c>
      <c r="BD76" s="185">
        <f t="shared" ref="BD76:BK76" si="38">BD75-BD77</f>
        <v>139525</v>
      </c>
      <c r="BE76" s="185">
        <f t="shared" si="38"/>
        <v>155750</v>
      </c>
      <c r="BF76" s="185">
        <f t="shared" si="38"/>
        <v>197181</v>
      </c>
      <c r="BG76" s="141">
        <f t="shared" si="38"/>
        <v>169168</v>
      </c>
      <c r="BH76" s="185">
        <f t="shared" si="38"/>
        <v>185456</v>
      </c>
      <c r="BI76" s="185">
        <f t="shared" si="38"/>
        <v>161085</v>
      </c>
      <c r="BJ76" s="185">
        <f t="shared" si="38"/>
        <v>177586</v>
      </c>
      <c r="BK76" s="240">
        <f t="shared" si="38"/>
        <v>119804</v>
      </c>
      <c r="BL76" s="185">
        <f t="shared" ref="BL76:DC76" si="39">BL75-BL77</f>
        <v>153742</v>
      </c>
      <c r="BM76" s="185">
        <f t="shared" si="39"/>
        <v>149679</v>
      </c>
      <c r="BN76" s="185">
        <f t="shared" si="39"/>
        <v>179504</v>
      </c>
      <c r="BO76" s="185">
        <v>38493</v>
      </c>
      <c r="BP76" s="185">
        <v>78372</v>
      </c>
      <c r="BQ76" s="185">
        <v>71243</v>
      </c>
      <c r="BR76" s="185">
        <v>61866</v>
      </c>
      <c r="BS76" s="185">
        <v>30797</v>
      </c>
      <c r="BT76" s="185">
        <v>27805</v>
      </c>
      <c r="BU76" s="185">
        <v>60004</v>
      </c>
      <c r="BV76" s="185">
        <v>66963</v>
      </c>
      <c r="BW76" s="185">
        <v>42531</v>
      </c>
      <c r="BX76" s="185">
        <v>88175</v>
      </c>
      <c r="BY76" s="185">
        <v>83578</v>
      </c>
      <c r="BZ76" s="185">
        <v>83513</v>
      </c>
      <c r="CA76" s="185">
        <v>121573</v>
      </c>
      <c r="CB76" s="185">
        <v>134767</v>
      </c>
      <c r="CC76" s="185">
        <v>52350</v>
      </c>
      <c r="CD76" s="185">
        <v>5592</v>
      </c>
      <c r="CE76" s="185">
        <v>21671</v>
      </c>
      <c r="CF76" s="185">
        <v>107126</v>
      </c>
      <c r="CG76" s="185">
        <v>129284</v>
      </c>
      <c r="CH76" s="185">
        <v>57932</v>
      </c>
      <c r="CI76" s="185">
        <v>113140</v>
      </c>
      <c r="CJ76" s="185">
        <v>115215</v>
      </c>
      <c r="CK76" s="185">
        <v>62276</v>
      </c>
      <c r="CL76" s="185">
        <v>110220</v>
      </c>
      <c r="CM76" s="185">
        <v>90367</v>
      </c>
      <c r="CN76" s="185">
        <v>27156</v>
      </c>
      <c r="CO76" s="185">
        <v>11612</v>
      </c>
      <c r="CP76" s="185">
        <v>84043</v>
      </c>
      <c r="CQ76" s="185">
        <v>15218</v>
      </c>
      <c r="CR76" s="185">
        <v>0</v>
      </c>
      <c r="CS76" s="185">
        <v>31024</v>
      </c>
      <c r="CT76" s="185">
        <v>84573</v>
      </c>
      <c r="CU76" s="185">
        <v>75432</v>
      </c>
      <c r="CV76" s="185">
        <v>57543</v>
      </c>
      <c r="CW76" s="185">
        <v>55302</v>
      </c>
      <c r="CX76" s="185">
        <v>41228</v>
      </c>
      <c r="CY76" s="185">
        <v>58446</v>
      </c>
      <c r="CZ76" s="185">
        <v>69403</v>
      </c>
      <c r="DA76" s="142">
        <f t="shared" si="39"/>
        <v>71147</v>
      </c>
      <c r="DB76" s="142">
        <f t="shared" si="39"/>
        <v>5446</v>
      </c>
      <c r="DC76" s="142">
        <f t="shared" si="39"/>
        <v>2684</v>
      </c>
      <c r="DD76" s="142">
        <f t="shared" ref="DD76:EF76" si="40">DD75-DD77</f>
        <v>0</v>
      </c>
      <c r="DE76" s="142">
        <f t="shared" si="40"/>
        <v>5394</v>
      </c>
      <c r="DF76" s="142">
        <f t="shared" si="40"/>
        <v>5795</v>
      </c>
      <c r="DG76" s="142">
        <f t="shared" si="40"/>
        <v>4439</v>
      </c>
      <c r="DH76" s="142">
        <f t="shared" si="40"/>
        <v>1456</v>
      </c>
      <c r="DI76" s="142">
        <f t="shared" si="40"/>
        <v>3486</v>
      </c>
      <c r="DJ76" s="142">
        <f t="shared" si="40"/>
        <v>3860</v>
      </c>
      <c r="DK76" s="142">
        <f t="shared" si="40"/>
        <v>0</v>
      </c>
      <c r="DL76" s="142">
        <f t="shared" si="40"/>
        <v>942</v>
      </c>
      <c r="DM76" s="142">
        <f t="shared" si="40"/>
        <v>0</v>
      </c>
      <c r="DN76" s="142">
        <f t="shared" si="40"/>
        <v>3535</v>
      </c>
      <c r="DO76" s="142">
        <f t="shared" si="40"/>
        <v>2361</v>
      </c>
      <c r="DP76" s="142">
        <f t="shared" si="40"/>
        <v>3371</v>
      </c>
      <c r="DQ76" s="142">
        <f t="shared" si="40"/>
        <v>2682</v>
      </c>
      <c r="DR76" s="142">
        <f t="shared" si="40"/>
        <v>0</v>
      </c>
      <c r="DS76" s="142">
        <f t="shared" si="40"/>
        <v>4289</v>
      </c>
      <c r="DT76" s="142">
        <f t="shared" si="40"/>
        <v>7151</v>
      </c>
      <c r="DU76" s="142">
        <f t="shared" si="40"/>
        <v>3827</v>
      </c>
      <c r="DV76" s="142">
        <f t="shared" si="40"/>
        <v>4532</v>
      </c>
      <c r="DW76" s="142">
        <f t="shared" si="40"/>
        <v>2430</v>
      </c>
      <c r="DX76" s="142">
        <f t="shared" si="40"/>
        <v>3467</v>
      </c>
      <c r="DY76" s="142">
        <f t="shared" si="40"/>
        <v>0</v>
      </c>
      <c r="DZ76" s="142">
        <f t="shared" si="40"/>
        <v>0</v>
      </c>
      <c r="EA76" s="142">
        <f t="shared" si="40"/>
        <v>0</v>
      </c>
      <c r="EB76" s="142">
        <f t="shared" si="40"/>
        <v>0</v>
      </c>
      <c r="EC76" s="142">
        <f t="shared" si="40"/>
        <v>0</v>
      </c>
      <c r="ED76" s="142">
        <f t="shared" si="40"/>
        <v>0</v>
      </c>
      <c r="EE76" s="142">
        <f t="shared" si="40"/>
        <v>0</v>
      </c>
      <c r="EF76" s="142">
        <f t="shared" si="40"/>
        <v>0</v>
      </c>
    </row>
    <row r="77" spans="1:136" ht="17.25" customHeight="1">
      <c r="A77" s="140" t="s">
        <v>3</v>
      </c>
      <c r="B77" s="141">
        <f>SUM(B80:B83)</f>
        <v>0</v>
      </c>
      <c r="C77" s="141">
        <f t="shared" ref="C77:N77" si="41">SUM(C80:C83)</f>
        <v>0</v>
      </c>
      <c r="D77" s="141">
        <f t="shared" si="41"/>
        <v>0</v>
      </c>
      <c r="E77" s="141">
        <f t="shared" si="41"/>
        <v>9</v>
      </c>
      <c r="F77" s="141">
        <f t="shared" si="41"/>
        <v>0</v>
      </c>
      <c r="G77" s="141">
        <f t="shared" si="41"/>
        <v>139</v>
      </c>
      <c r="H77" s="141">
        <f t="shared" si="41"/>
        <v>35</v>
      </c>
      <c r="I77" s="141">
        <f t="shared" si="41"/>
        <v>0</v>
      </c>
      <c r="J77" s="141">
        <f t="shared" si="41"/>
        <v>52</v>
      </c>
      <c r="K77" s="141">
        <f t="shared" si="41"/>
        <v>13</v>
      </c>
      <c r="L77" s="141">
        <f t="shared" si="41"/>
        <v>15</v>
      </c>
      <c r="M77" s="141">
        <f t="shared" si="41"/>
        <v>72</v>
      </c>
      <c r="N77" s="141">
        <f t="shared" si="41"/>
        <v>78</v>
      </c>
      <c r="O77" s="141">
        <f t="shared" ref="O77:AW77" si="42">SUM(O80:O83)</f>
        <v>91</v>
      </c>
      <c r="P77" s="141">
        <f t="shared" si="42"/>
        <v>82</v>
      </c>
      <c r="Q77" s="141">
        <f t="shared" si="42"/>
        <v>80</v>
      </c>
      <c r="R77" s="141">
        <f t="shared" si="42"/>
        <v>336</v>
      </c>
      <c r="S77" s="141">
        <f t="shared" si="42"/>
        <v>221</v>
      </c>
      <c r="T77" s="141">
        <f t="shared" si="42"/>
        <v>274</v>
      </c>
      <c r="U77" s="141">
        <f t="shared" si="42"/>
        <v>29</v>
      </c>
      <c r="V77" s="141">
        <f t="shared" si="42"/>
        <v>300</v>
      </c>
      <c r="W77" s="141">
        <f t="shared" si="42"/>
        <v>447</v>
      </c>
      <c r="X77" s="141">
        <f t="shared" si="42"/>
        <v>545</v>
      </c>
      <c r="Y77" s="141">
        <f t="shared" si="42"/>
        <v>70</v>
      </c>
      <c r="Z77" s="141">
        <f t="shared" si="42"/>
        <v>129</v>
      </c>
      <c r="AA77" s="141">
        <f t="shared" si="42"/>
        <v>89</v>
      </c>
      <c r="AB77" s="141">
        <f t="shared" si="42"/>
        <v>1106</v>
      </c>
      <c r="AC77" s="141">
        <f t="shared" si="42"/>
        <v>33</v>
      </c>
      <c r="AD77" s="141">
        <f t="shared" si="42"/>
        <v>294</v>
      </c>
      <c r="AE77" s="141">
        <f t="shared" si="42"/>
        <v>96</v>
      </c>
      <c r="AF77" s="141">
        <f t="shared" si="42"/>
        <v>93</v>
      </c>
      <c r="AG77" s="141">
        <f t="shared" si="42"/>
        <v>1058</v>
      </c>
      <c r="AH77" s="141">
        <f t="shared" si="42"/>
        <v>108</v>
      </c>
      <c r="AI77" s="141">
        <f t="shared" si="42"/>
        <v>132</v>
      </c>
      <c r="AJ77" s="141">
        <f t="shared" si="42"/>
        <v>474</v>
      </c>
      <c r="AK77" s="141">
        <f t="shared" si="42"/>
        <v>551</v>
      </c>
      <c r="AL77" s="141">
        <f t="shared" si="42"/>
        <v>1981</v>
      </c>
      <c r="AM77" s="141">
        <f t="shared" si="42"/>
        <v>597</v>
      </c>
      <c r="AN77" s="141">
        <f t="shared" si="42"/>
        <v>359</v>
      </c>
      <c r="AO77" s="141">
        <f t="shared" si="42"/>
        <v>142</v>
      </c>
      <c r="AP77" s="141">
        <f t="shared" si="42"/>
        <v>425</v>
      </c>
      <c r="AQ77" s="141">
        <f t="shared" si="42"/>
        <v>162</v>
      </c>
      <c r="AR77" s="141">
        <f t="shared" si="42"/>
        <v>134</v>
      </c>
      <c r="AS77" s="141">
        <f t="shared" si="42"/>
        <v>500</v>
      </c>
      <c r="AT77" s="141">
        <f t="shared" si="42"/>
        <v>215</v>
      </c>
      <c r="AU77" s="141">
        <f t="shared" si="42"/>
        <v>290</v>
      </c>
      <c r="AV77" s="141">
        <f t="shared" si="42"/>
        <v>575</v>
      </c>
      <c r="AW77" s="141">
        <f t="shared" si="42"/>
        <v>1</v>
      </c>
      <c r="AX77" s="141">
        <f>SUM(AX80:AX83)</f>
        <v>26</v>
      </c>
      <c r="AY77" s="187">
        <f>SUM(AY80:AY83)</f>
        <v>50</v>
      </c>
      <c r="AZ77" s="185">
        <v>375</v>
      </c>
      <c r="BA77" s="185">
        <f>SUM(BA80:BA83)</f>
        <v>195</v>
      </c>
      <c r="BB77" s="141">
        <f>SUM(BB80:BB83)</f>
        <v>511</v>
      </c>
      <c r="BC77" s="185">
        <f>SUM(BC80:BC83)</f>
        <v>519</v>
      </c>
      <c r="BD77" s="185">
        <f t="shared" ref="BD77:BK77" si="43">SUM(BD80:BD83)</f>
        <v>850</v>
      </c>
      <c r="BE77" s="185">
        <f t="shared" si="43"/>
        <v>392</v>
      </c>
      <c r="BF77" s="185">
        <f t="shared" si="43"/>
        <v>494</v>
      </c>
      <c r="BG77" s="141">
        <f t="shared" si="43"/>
        <v>177</v>
      </c>
      <c r="BH77" s="185">
        <f t="shared" si="43"/>
        <v>275</v>
      </c>
      <c r="BI77" s="185">
        <f t="shared" si="43"/>
        <v>158</v>
      </c>
      <c r="BJ77" s="185">
        <f t="shared" si="43"/>
        <v>101</v>
      </c>
      <c r="BK77" s="240">
        <f t="shared" si="43"/>
        <v>135</v>
      </c>
      <c r="BL77" s="185">
        <f t="shared" ref="BL77:DC77" si="44">SUM(BL80:BL83)</f>
        <v>100</v>
      </c>
      <c r="BM77" s="185">
        <f t="shared" si="44"/>
        <v>162</v>
      </c>
      <c r="BN77" s="185">
        <f t="shared" si="44"/>
        <v>200</v>
      </c>
      <c r="BO77" s="185">
        <f>SUM(BO80:BO83)</f>
        <v>31</v>
      </c>
      <c r="BP77" s="185">
        <v>49</v>
      </c>
      <c r="BQ77" s="185">
        <v>50</v>
      </c>
      <c r="BR77" s="185">
        <v>16</v>
      </c>
      <c r="BS77" s="185">
        <v>26</v>
      </c>
      <c r="BT77" s="185">
        <v>26</v>
      </c>
      <c r="BU77" s="185">
        <v>28</v>
      </c>
      <c r="BV77" s="185">
        <v>43</v>
      </c>
      <c r="BW77" s="185">
        <v>30</v>
      </c>
      <c r="BX77" s="185">
        <v>108</v>
      </c>
      <c r="BY77" s="185">
        <v>140</v>
      </c>
      <c r="BZ77" s="185">
        <v>39</v>
      </c>
      <c r="CA77" s="185">
        <v>107</v>
      </c>
      <c r="CB77" s="185">
        <v>59</v>
      </c>
      <c r="CC77" s="185">
        <v>17</v>
      </c>
      <c r="CD77" s="185">
        <v>0</v>
      </c>
      <c r="CE77" s="185">
        <v>22</v>
      </c>
      <c r="CF77" s="185">
        <v>41</v>
      </c>
      <c r="CG77" s="185">
        <v>103</v>
      </c>
      <c r="CH77" s="185">
        <v>9</v>
      </c>
      <c r="CI77" s="185">
        <v>31</v>
      </c>
      <c r="CJ77" s="185">
        <v>40</v>
      </c>
      <c r="CK77" s="185">
        <v>23</v>
      </c>
      <c r="CL77" s="185">
        <v>54</v>
      </c>
      <c r="CM77" s="185">
        <v>55</v>
      </c>
      <c r="CN77" s="185">
        <v>1</v>
      </c>
      <c r="CO77" s="185">
        <v>32</v>
      </c>
      <c r="CP77" s="185">
        <v>93</v>
      </c>
      <c r="CQ77" s="185">
        <v>65</v>
      </c>
      <c r="CR77" s="185">
        <v>0</v>
      </c>
      <c r="CS77" s="185">
        <v>9</v>
      </c>
      <c r="CT77" s="185">
        <v>20</v>
      </c>
      <c r="CU77" s="185">
        <v>15</v>
      </c>
      <c r="CV77" s="185">
        <v>63</v>
      </c>
      <c r="CW77" s="185">
        <v>37</v>
      </c>
      <c r="CX77" s="185">
        <v>31</v>
      </c>
      <c r="CY77" s="185">
        <v>27</v>
      </c>
      <c r="CZ77" s="185">
        <v>50</v>
      </c>
      <c r="DA77" s="142">
        <f t="shared" si="44"/>
        <v>55</v>
      </c>
      <c r="DB77" s="142">
        <f t="shared" si="44"/>
        <v>4</v>
      </c>
      <c r="DC77" s="142">
        <f t="shared" si="44"/>
        <v>0</v>
      </c>
      <c r="DD77" s="142">
        <f t="shared" ref="DD77:EF77" si="45">SUM(DD80:DD83)</f>
        <v>0</v>
      </c>
      <c r="DE77" s="142">
        <f t="shared" si="45"/>
        <v>5</v>
      </c>
      <c r="DF77" s="142">
        <f t="shared" si="45"/>
        <v>11</v>
      </c>
      <c r="DG77" s="142">
        <f t="shared" si="45"/>
        <v>1</v>
      </c>
      <c r="DH77" s="142">
        <f t="shared" si="45"/>
        <v>9</v>
      </c>
      <c r="DI77" s="142">
        <f t="shared" si="45"/>
        <v>2</v>
      </c>
      <c r="DJ77" s="142">
        <f t="shared" si="45"/>
        <v>1</v>
      </c>
      <c r="DK77" s="142">
        <f t="shared" si="45"/>
        <v>0</v>
      </c>
      <c r="DL77" s="142">
        <f t="shared" si="45"/>
        <v>1</v>
      </c>
      <c r="DM77" s="142">
        <f t="shared" si="45"/>
        <v>0</v>
      </c>
      <c r="DN77" s="142">
        <f t="shared" si="45"/>
        <v>2</v>
      </c>
      <c r="DO77" s="142">
        <f t="shared" si="45"/>
        <v>2</v>
      </c>
      <c r="DP77" s="142">
        <f t="shared" si="45"/>
        <v>0</v>
      </c>
      <c r="DQ77" s="142">
        <f t="shared" si="45"/>
        <v>0</v>
      </c>
      <c r="DR77" s="142">
        <f t="shared" si="45"/>
        <v>0</v>
      </c>
      <c r="DS77" s="142">
        <f t="shared" si="45"/>
        <v>7</v>
      </c>
      <c r="DT77" s="142">
        <f t="shared" si="45"/>
        <v>5</v>
      </c>
      <c r="DU77" s="142">
        <f t="shared" si="45"/>
        <v>0</v>
      </c>
      <c r="DV77" s="142">
        <f t="shared" si="45"/>
        <v>1</v>
      </c>
      <c r="DW77" s="142">
        <f t="shared" si="45"/>
        <v>0</v>
      </c>
      <c r="DX77" s="142">
        <f t="shared" si="45"/>
        <v>4</v>
      </c>
      <c r="DY77" s="142">
        <f t="shared" si="45"/>
        <v>0</v>
      </c>
      <c r="DZ77" s="142">
        <f t="shared" si="45"/>
        <v>0</v>
      </c>
      <c r="EA77" s="142">
        <f t="shared" si="45"/>
        <v>0</v>
      </c>
      <c r="EB77" s="142">
        <f t="shared" si="45"/>
        <v>0</v>
      </c>
      <c r="EC77" s="142">
        <f t="shared" si="45"/>
        <v>0</v>
      </c>
      <c r="ED77" s="142">
        <f t="shared" si="45"/>
        <v>0</v>
      </c>
      <c r="EE77" s="142">
        <f t="shared" si="45"/>
        <v>0</v>
      </c>
      <c r="EF77" s="142">
        <f t="shared" si="45"/>
        <v>0</v>
      </c>
    </row>
    <row r="78" spans="1:136" ht="17.25" customHeight="1">
      <c r="A78" s="140" t="s">
        <v>10</v>
      </c>
      <c r="B78" s="143" t="e">
        <f>B77/B75</f>
        <v>#DIV/0!</v>
      </c>
      <c r="C78" s="143" t="e">
        <f t="shared" ref="C78:N78" si="46">C77/C75</f>
        <v>#DIV/0!</v>
      </c>
      <c r="D78" s="143" t="e">
        <f t="shared" si="46"/>
        <v>#DIV/0!</v>
      </c>
      <c r="E78" s="143">
        <f t="shared" si="46"/>
        <v>3.1217481789802288E-3</v>
      </c>
      <c r="F78" s="143" t="e">
        <f t="shared" si="46"/>
        <v>#DIV/0!</v>
      </c>
      <c r="G78" s="143">
        <f t="shared" si="46"/>
        <v>1.0375457191908636E-2</v>
      </c>
      <c r="H78" s="143">
        <f t="shared" si="46"/>
        <v>2.1748586341887779E-3</v>
      </c>
      <c r="I78" s="143" t="e">
        <f t="shared" si="46"/>
        <v>#DIV/0!</v>
      </c>
      <c r="J78" s="143">
        <f t="shared" si="46"/>
        <v>3.7499098579361072E-3</v>
      </c>
      <c r="K78" s="143">
        <f t="shared" si="46"/>
        <v>1.6946943032199191E-3</v>
      </c>
      <c r="L78" s="143">
        <f t="shared" si="46"/>
        <v>1.6487140030775995E-3</v>
      </c>
      <c r="M78" s="143">
        <f t="shared" si="46"/>
        <v>2.9796391325939415E-3</v>
      </c>
      <c r="N78" s="143">
        <f t="shared" si="46"/>
        <v>1.2099964320618029E-3</v>
      </c>
      <c r="O78" s="143">
        <f t="shared" ref="O78:AW78" si="47">O77/O75</f>
        <v>1.9468572162081213E-3</v>
      </c>
      <c r="P78" s="143">
        <f t="shared" si="47"/>
        <v>2.2384800174710634E-3</v>
      </c>
      <c r="Q78" s="143">
        <f t="shared" si="47"/>
        <v>3.8001140034201026E-3</v>
      </c>
      <c r="R78" s="143">
        <f t="shared" si="47"/>
        <v>5.2181205447966329E-3</v>
      </c>
      <c r="S78" s="143">
        <f t="shared" si="47"/>
        <v>4.4470379909851898E-3</v>
      </c>
      <c r="T78" s="143">
        <f t="shared" si="47"/>
        <v>5.1968742887489568E-3</v>
      </c>
      <c r="U78" s="143">
        <f t="shared" si="47"/>
        <v>6.9802147017763441E-4</v>
      </c>
      <c r="V78" s="143">
        <f t="shared" si="47"/>
        <v>2.6103526586441828E-3</v>
      </c>
      <c r="W78" s="143">
        <f t="shared" si="47"/>
        <v>3.5952706506876858E-3</v>
      </c>
      <c r="X78" s="143">
        <f t="shared" si="47"/>
        <v>7.9950709287485138E-3</v>
      </c>
      <c r="Y78" s="143">
        <f t="shared" si="47"/>
        <v>2.7048958615093319E-3</v>
      </c>
      <c r="Z78" s="143">
        <f t="shared" si="47"/>
        <v>1.2737972983647998E-3</v>
      </c>
      <c r="AA78" s="143">
        <f t="shared" si="47"/>
        <v>1.2181101500054747E-3</v>
      </c>
      <c r="AB78" s="143">
        <f t="shared" si="47"/>
        <v>3.8537928150806651E-2</v>
      </c>
      <c r="AC78" s="143">
        <f t="shared" si="47"/>
        <v>1.6259361450532124E-3</v>
      </c>
      <c r="AD78" s="143">
        <f t="shared" si="47"/>
        <v>5.829285218598196E-3</v>
      </c>
      <c r="AE78" s="143">
        <f t="shared" si="47"/>
        <v>1.646372834848225E-3</v>
      </c>
      <c r="AF78" s="143">
        <f t="shared" si="47"/>
        <v>6.5690027829968785E-4</v>
      </c>
      <c r="AG78" s="143">
        <f t="shared" si="47"/>
        <v>7.9758763663776849E-3</v>
      </c>
      <c r="AH78" s="143">
        <f t="shared" si="47"/>
        <v>1.3878180416345412E-3</v>
      </c>
      <c r="AI78" s="143">
        <f t="shared" si="47"/>
        <v>1.5215261368220852E-3</v>
      </c>
      <c r="AJ78" s="143">
        <f t="shared" si="47"/>
        <v>4.5196662693682953E-3</v>
      </c>
      <c r="AK78" s="143">
        <f t="shared" si="47"/>
        <v>5.0118246316172461E-3</v>
      </c>
      <c r="AL78" s="143">
        <f t="shared" si="47"/>
        <v>1.6010538991845211E-2</v>
      </c>
      <c r="AM78" s="143">
        <f t="shared" si="47"/>
        <v>4.2629459312787414E-3</v>
      </c>
      <c r="AN78" s="143">
        <f t="shared" si="47"/>
        <v>2.3904806930396395E-3</v>
      </c>
      <c r="AO78" s="143">
        <f t="shared" si="47"/>
        <v>9.7383003236956164E-4</v>
      </c>
      <c r="AP78" s="143">
        <f t="shared" si="47"/>
        <v>2.859372687272091E-3</v>
      </c>
      <c r="AQ78" s="143">
        <f t="shared" si="47"/>
        <v>1.3483482733651277E-3</v>
      </c>
      <c r="AR78" s="143">
        <f t="shared" si="47"/>
        <v>1.3686457556660913E-3</v>
      </c>
      <c r="AS78" s="143">
        <f t="shared" si="47"/>
        <v>4.5338725619100302E-3</v>
      </c>
      <c r="AT78" s="143">
        <f t="shared" si="47"/>
        <v>2.4595321169135734E-3</v>
      </c>
      <c r="AU78" s="143">
        <f t="shared" si="47"/>
        <v>4.1730821809390873E-3</v>
      </c>
      <c r="AV78" s="143">
        <f t="shared" si="47"/>
        <v>9.869042102191786E-3</v>
      </c>
      <c r="AW78" s="143">
        <f t="shared" si="47"/>
        <v>7.8003120124804995E-4</v>
      </c>
      <c r="AX78" s="143">
        <f>AX77/AX75</f>
        <v>7.0982008790848778E-4</v>
      </c>
      <c r="AY78" s="188">
        <f>AY77/AY75</f>
        <v>5.8807616762523085E-4</v>
      </c>
      <c r="AZ78" s="186">
        <v>2.8019785704678931E-3</v>
      </c>
      <c r="BA78" s="186">
        <f>BA77/BA75</f>
        <v>9.0962947759279389E-4</v>
      </c>
      <c r="BB78" s="143">
        <f>BB77/BB75</f>
        <v>2.8104255237236214E-3</v>
      </c>
      <c r="BC78" s="186">
        <f>BC77/BC75</f>
        <v>2.4363909492066474E-3</v>
      </c>
      <c r="BD78" s="186">
        <f t="shared" ref="BD78:BK78" si="48">BD77/BD75</f>
        <v>6.0552092609082817E-3</v>
      </c>
      <c r="BE78" s="186">
        <f t="shared" si="48"/>
        <v>2.5105352819869095E-3</v>
      </c>
      <c r="BF78" s="186">
        <f t="shared" si="48"/>
        <v>2.4990514733780195E-3</v>
      </c>
      <c r="BG78" s="143">
        <f t="shared" si="48"/>
        <v>1.0452035784936078E-3</v>
      </c>
      <c r="BH78" s="186">
        <f t="shared" si="48"/>
        <v>1.4806359735316129E-3</v>
      </c>
      <c r="BI78" s="186">
        <f t="shared" si="48"/>
        <v>9.7988749899220436E-4</v>
      </c>
      <c r="BJ78" s="186">
        <f t="shared" si="48"/>
        <v>5.6841524703551754E-4</v>
      </c>
      <c r="BK78" s="241">
        <f t="shared" si="48"/>
        <v>1.1255721658509743E-3</v>
      </c>
      <c r="BL78" s="186">
        <f t="shared" ref="BL78:DC78" si="49">BL77/BL75</f>
        <v>6.500175504738628E-4</v>
      </c>
      <c r="BM78" s="186">
        <f t="shared" si="49"/>
        <v>1.0811460147756623E-3</v>
      </c>
      <c r="BN78" s="186">
        <f t="shared" si="49"/>
        <v>1.112941281218003E-3</v>
      </c>
      <c r="BO78" s="186">
        <f t="shared" ref="BO78:BR78" si="50">BO77/BO75</f>
        <v>8.0469317827847574E-4</v>
      </c>
      <c r="BP78" s="186">
        <f t="shared" si="50"/>
        <v>6.2483263411586179E-4</v>
      </c>
      <c r="BQ78" s="186">
        <f t="shared" si="50"/>
        <v>7.0133112647805538E-4</v>
      </c>
      <c r="BR78" s="186">
        <f t="shared" si="50"/>
        <v>2.5855660773730651E-4</v>
      </c>
      <c r="BS78" s="186">
        <v>8.4352593842260647E-4</v>
      </c>
      <c r="BT78" s="186">
        <v>9.3421005353742231E-4</v>
      </c>
      <c r="BU78" s="186">
        <v>4.6641791044776119E-4</v>
      </c>
      <c r="BV78" s="186">
        <v>6.4173357609766286E-4</v>
      </c>
      <c r="BW78" s="186">
        <v>7.0487065623458091E-4</v>
      </c>
      <c r="BX78" s="186">
        <v>1.2233385816068779E-3</v>
      </c>
      <c r="BY78" s="186">
        <v>1.6722807520485438E-3</v>
      </c>
      <c r="BZ78" s="186">
        <v>4.66775181922635E-4</v>
      </c>
      <c r="CA78" s="186">
        <v>8.7935568704799474E-4</v>
      </c>
      <c r="CB78" s="186">
        <v>4.3760105617610844E-4</v>
      </c>
      <c r="CC78" s="186">
        <v>3.246319246853935E-4</v>
      </c>
      <c r="CD78" s="186">
        <v>0</v>
      </c>
      <c r="CE78" s="186">
        <v>1.0141520306089522E-3</v>
      </c>
      <c r="CF78" s="186">
        <v>3.8258045853667639E-4</v>
      </c>
      <c r="CG78" s="186">
        <v>7.9606142811874459E-4</v>
      </c>
      <c r="CH78" s="186">
        <v>1.5533042232615936E-4</v>
      </c>
      <c r="CI78" s="186">
        <v>2.7392176440961026E-4</v>
      </c>
      <c r="CJ78" s="186">
        <v>3.4705652683180772E-4</v>
      </c>
      <c r="CK78" s="186">
        <v>3.6918730637730941E-4</v>
      </c>
      <c r="CL78" s="186">
        <v>4.8968931933184609E-4</v>
      </c>
      <c r="CM78" s="186">
        <v>6.082590520006193E-4</v>
      </c>
      <c r="CN78" s="186">
        <v>3.6822918584527007E-5</v>
      </c>
      <c r="CO78" s="186">
        <v>2.7481964960494676E-3</v>
      </c>
      <c r="CP78" s="186">
        <v>1.1053532376152895E-3</v>
      </c>
      <c r="CQ78" s="186">
        <v>4.2530916704835442E-3</v>
      </c>
      <c r="CR78" s="186" t="e">
        <v>#DIV/0!</v>
      </c>
      <c r="CS78" s="186">
        <v>2.9001385621757486E-4</v>
      </c>
      <c r="CT78" s="186">
        <v>2.3642618183537646E-4</v>
      </c>
      <c r="CU78" s="186">
        <v>1.9881506222911447E-4</v>
      </c>
      <c r="CV78" s="186">
        <v>1.0936360795750443E-3</v>
      </c>
      <c r="CW78" s="186">
        <v>6.6860622707313111E-4</v>
      </c>
      <c r="CX78" s="186">
        <v>7.513512203398046E-4</v>
      </c>
      <c r="CY78" s="186">
        <v>4.6175157765122367E-4</v>
      </c>
      <c r="CZ78" s="186">
        <v>7.1991130692698659E-4</v>
      </c>
      <c r="DA78" s="144">
        <f t="shared" si="49"/>
        <v>7.7245021207269463E-4</v>
      </c>
      <c r="DB78" s="144">
        <f t="shared" si="49"/>
        <v>7.3394495412844036E-4</v>
      </c>
      <c r="DC78" s="144">
        <f t="shared" si="49"/>
        <v>0</v>
      </c>
      <c r="DD78" s="144" t="e">
        <f t="shared" ref="DD78:EF78" si="51">DD77/DD75</f>
        <v>#DIV/0!</v>
      </c>
      <c r="DE78" s="144">
        <f t="shared" si="51"/>
        <v>9.2609742544915721E-4</v>
      </c>
      <c r="DF78" s="144">
        <f t="shared" si="51"/>
        <v>1.8945918015845678E-3</v>
      </c>
      <c r="DG78" s="144">
        <f t="shared" si="51"/>
        <v>2.2522522522522523E-4</v>
      </c>
      <c r="DH78" s="144">
        <f t="shared" si="51"/>
        <v>6.1433447098976105E-3</v>
      </c>
      <c r="DI78" s="144">
        <f t="shared" si="51"/>
        <v>5.7339449541284407E-4</v>
      </c>
      <c r="DJ78" s="144">
        <f t="shared" si="51"/>
        <v>2.5900025900025902E-4</v>
      </c>
      <c r="DK78" s="144" t="e">
        <f t="shared" si="51"/>
        <v>#DIV/0!</v>
      </c>
      <c r="DL78" s="144">
        <f t="shared" si="51"/>
        <v>1.0604453870625664E-3</v>
      </c>
      <c r="DM78" s="144" t="e">
        <f t="shared" si="51"/>
        <v>#DIV/0!</v>
      </c>
      <c r="DN78" s="144">
        <f t="shared" si="51"/>
        <v>5.654509471303364E-4</v>
      </c>
      <c r="DO78" s="144">
        <f t="shared" si="51"/>
        <v>8.4638171815488788E-4</v>
      </c>
      <c r="DP78" s="144">
        <f t="shared" si="51"/>
        <v>0</v>
      </c>
      <c r="DQ78" s="144">
        <f t="shared" si="51"/>
        <v>0</v>
      </c>
      <c r="DR78" s="144" t="e">
        <f t="shared" si="51"/>
        <v>#DIV/0!</v>
      </c>
      <c r="DS78" s="144">
        <f t="shared" si="51"/>
        <v>1.6294227188081937E-3</v>
      </c>
      <c r="DT78" s="144">
        <f t="shared" si="51"/>
        <v>6.9871436556735603E-4</v>
      </c>
      <c r="DU78" s="144">
        <f t="shared" si="51"/>
        <v>0</v>
      </c>
      <c r="DV78" s="144">
        <f t="shared" si="51"/>
        <v>2.2060445621001543E-4</v>
      </c>
      <c r="DW78" s="144">
        <f t="shared" si="51"/>
        <v>0</v>
      </c>
      <c r="DX78" s="144">
        <f t="shared" si="51"/>
        <v>1.1524056467876692E-3</v>
      </c>
      <c r="DY78" s="144" t="e">
        <f t="shared" si="51"/>
        <v>#DIV/0!</v>
      </c>
      <c r="DZ78" s="144" t="e">
        <f t="shared" si="51"/>
        <v>#DIV/0!</v>
      </c>
      <c r="EA78" s="144" t="e">
        <f t="shared" si="51"/>
        <v>#DIV/0!</v>
      </c>
      <c r="EB78" s="144" t="e">
        <f t="shared" si="51"/>
        <v>#DIV/0!</v>
      </c>
      <c r="EC78" s="144" t="e">
        <f t="shared" si="51"/>
        <v>#DIV/0!</v>
      </c>
      <c r="ED78" s="144" t="e">
        <f t="shared" si="51"/>
        <v>#DIV/0!</v>
      </c>
      <c r="EE78" s="144" t="e">
        <f t="shared" si="51"/>
        <v>#DIV/0!</v>
      </c>
      <c r="EF78" s="144" t="e">
        <f t="shared" si="51"/>
        <v>#DIV/0!</v>
      </c>
    </row>
    <row r="79" spans="1:136" ht="12" customHeight="1">
      <c r="A79" s="11" t="s">
        <v>5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</row>
    <row r="80" spans="1:136" ht="17.25" customHeight="1">
      <c r="A80" s="140" t="s">
        <v>6</v>
      </c>
      <c r="B80" s="141"/>
      <c r="C80" s="141"/>
      <c r="D80" s="141"/>
      <c r="E80" s="141">
        <v>8</v>
      </c>
      <c r="F80" s="141">
        <v>0</v>
      </c>
      <c r="G80" s="141">
        <v>139</v>
      </c>
      <c r="H80" s="141">
        <v>30</v>
      </c>
      <c r="I80" s="141">
        <v>0</v>
      </c>
      <c r="J80" s="141">
        <v>52</v>
      </c>
      <c r="K80" s="141">
        <v>7</v>
      </c>
      <c r="L80" s="141">
        <v>15</v>
      </c>
      <c r="M80" s="141">
        <v>71</v>
      </c>
      <c r="N80" s="141">
        <v>72</v>
      </c>
      <c r="O80" s="141">
        <v>79</v>
      </c>
      <c r="P80" s="141">
        <v>77</v>
      </c>
      <c r="Q80" s="141">
        <v>57</v>
      </c>
      <c r="R80" s="141">
        <v>325</v>
      </c>
      <c r="S80" s="141">
        <v>203</v>
      </c>
      <c r="T80" s="141">
        <v>233</v>
      </c>
      <c r="U80" s="141">
        <v>26</v>
      </c>
      <c r="V80" s="141">
        <v>288</v>
      </c>
      <c r="W80" s="141">
        <v>423</v>
      </c>
      <c r="X80" s="141">
        <v>519</v>
      </c>
      <c r="Y80" s="141">
        <v>66</v>
      </c>
      <c r="Z80" s="141">
        <v>112</v>
      </c>
      <c r="AA80" s="141">
        <v>85</v>
      </c>
      <c r="AB80" s="141">
        <v>1106</v>
      </c>
      <c r="AC80" s="141">
        <v>33</v>
      </c>
      <c r="AD80" s="141">
        <v>294</v>
      </c>
      <c r="AE80" s="141">
        <v>81</v>
      </c>
      <c r="AF80" s="141">
        <v>79</v>
      </c>
      <c r="AG80" s="141">
        <v>873</v>
      </c>
      <c r="AH80" s="141">
        <v>102</v>
      </c>
      <c r="AI80" s="141">
        <v>107</v>
      </c>
      <c r="AJ80" s="141">
        <v>103</v>
      </c>
      <c r="AK80" s="141">
        <v>114</v>
      </c>
      <c r="AL80" s="141">
        <v>118</v>
      </c>
      <c r="AM80" s="141">
        <v>127</v>
      </c>
      <c r="AN80" s="141">
        <v>275</v>
      </c>
      <c r="AO80" s="141">
        <v>117</v>
      </c>
      <c r="AP80" s="141">
        <v>397</v>
      </c>
      <c r="AQ80" s="141">
        <v>127</v>
      </c>
      <c r="AR80" s="141">
        <v>121</v>
      </c>
      <c r="AS80" s="141">
        <v>353</v>
      </c>
      <c r="AT80" s="141">
        <v>176</v>
      </c>
      <c r="AU80" s="141">
        <v>200</v>
      </c>
      <c r="AV80" s="141">
        <v>434</v>
      </c>
      <c r="AW80" s="141">
        <v>1</v>
      </c>
      <c r="AX80" s="141">
        <v>25</v>
      </c>
      <c r="AY80" s="187">
        <v>44</v>
      </c>
      <c r="AZ80" s="185">
        <v>100</v>
      </c>
      <c r="BA80" s="185">
        <v>145</v>
      </c>
      <c r="BB80" s="141">
        <v>196</v>
      </c>
      <c r="BC80" s="185">
        <v>297</v>
      </c>
      <c r="BD80" s="185">
        <v>225</v>
      </c>
      <c r="BE80" s="185">
        <v>354</v>
      </c>
      <c r="BF80" s="185">
        <v>349</v>
      </c>
      <c r="BG80" s="141">
        <v>157</v>
      </c>
      <c r="BH80" s="185">
        <v>149</v>
      </c>
      <c r="BI80" s="187">
        <v>99</v>
      </c>
      <c r="BJ80" s="185">
        <v>80</v>
      </c>
      <c r="BK80" s="141">
        <v>107</v>
      </c>
      <c r="BL80" s="185">
        <v>66</v>
      </c>
      <c r="BM80" s="185">
        <v>78</v>
      </c>
      <c r="BN80" s="185">
        <v>86</v>
      </c>
      <c r="BO80" s="185">
        <v>27</v>
      </c>
      <c r="BP80" s="185">
        <v>40</v>
      </c>
      <c r="BQ80" s="185">
        <v>32</v>
      </c>
      <c r="BR80" s="185">
        <v>2</v>
      </c>
      <c r="BS80" s="185">
        <v>0</v>
      </c>
      <c r="BT80" s="185">
        <v>26</v>
      </c>
      <c r="BU80" s="185">
        <v>26</v>
      </c>
      <c r="BV80" s="185">
        <v>36</v>
      </c>
      <c r="BW80" s="185">
        <v>22</v>
      </c>
      <c r="BX80" s="185">
        <v>34</v>
      </c>
      <c r="BY80" s="185">
        <v>120</v>
      </c>
      <c r="BZ80" s="185">
        <v>27</v>
      </c>
      <c r="CA80" s="185">
        <v>61</v>
      </c>
      <c r="CB80" s="185">
        <v>25</v>
      </c>
      <c r="CC80" s="185">
        <v>5</v>
      </c>
      <c r="CD80" s="185">
        <v>0</v>
      </c>
      <c r="CE80" s="185">
        <v>22</v>
      </c>
      <c r="CF80" s="185">
        <v>28</v>
      </c>
      <c r="CG80" s="185">
        <v>92</v>
      </c>
      <c r="CH80" s="185">
        <v>5</v>
      </c>
      <c r="CI80" s="185">
        <v>27</v>
      </c>
      <c r="CJ80" s="185">
        <v>34</v>
      </c>
      <c r="CK80" s="185">
        <v>23</v>
      </c>
      <c r="CL80" s="185">
        <v>45</v>
      </c>
      <c r="CM80" s="185">
        <v>48</v>
      </c>
      <c r="CN80" s="185">
        <v>1</v>
      </c>
      <c r="CO80" s="185">
        <v>32</v>
      </c>
      <c r="CP80" s="185">
        <v>84</v>
      </c>
      <c r="CQ80" s="185">
        <v>9</v>
      </c>
      <c r="CR80" s="185">
        <v>0</v>
      </c>
      <c r="CS80" s="185">
        <v>9</v>
      </c>
      <c r="CT80" s="185">
        <v>17</v>
      </c>
      <c r="CU80" s="185">
        <v>8</v>
      </c>
      <c r="CV80" s="185">
        <v>52</v>
      </c>
      <c r="CW80" s="185">
        <v>34</v>
      </c>
      <c r="CX80" s="185">
        <v>26</v>
      </c>
      <c r="CY80" s="185">
        <v>19</v>
      </c>
      <c r="CZ80" s="185">
        <v>41</v>
      </c>
      <c r="DA80" s="145">
        <f>SUM(DB80:EF80)</f>
        <v>50</v>
      </c>
      <c r="DB80" s="145">
        <f>'SKB4'!F30</f>
        <v>4</v>
      </c>
      <c r="DC80" s="145">
        <f>'SKB4'!G30</f>
        <v>0</v>
      </c>
      <c r="DD80" s="145">
        <f>'SKB4'!H30</f>
        <v>0</v>
      </c>
      <c r="DE80" s="145">
        <f>'SKB4'!I30</f>
        <v>5</v>
      </c>
      <c r="DF80" s="145">
        <f>'SKB4'!J30</f>
        <v>9</v>
      </c>
      <c r="DG80" s="145">
        <f>'SKB4'!K30</f>
        <v>1</v>
      </c>
      <c r="DH80" s="145">
        <f>'SKB4'!L30</f>
        <v>9</v>
      </c>
      <c r="DI80" s="145">
        <f>'SKB4'!M30</f>
        <v>2</v>
      </c>
      <c r="DJ80" s="145">
        <f>'SKB4'!N30</f>
        <v>1</v>
      </c>
      <c r="DK80" s="145">
        <f>'SKB4'!O30</f>
        <v>0</v>
      </c>
      <c r="DL80" s="145">
        <f>'SKB4'!P30</f>
        <v>0</v>
      </c>
      <c r="DM80" s="145">
        <f>'SKB4'!Q30</f>
        <v>0</v>
      </c>
      <c r="DN80" s="145">
        <f>'SKB4'!R30</f>
        <v>2</v>
      </c>
      <c r="DO80" s="145">
        <f>'SKB4'!S30</f>
        <v>2</v>
      </c>
      <c r="DP80" s="145">
        <f>'SKB4'!T30</f>
        <v>0</v>
      </c>
      <c r="DQ80" s="145">
        <f>'SKB4'!U30</f>
        <v>0</v>
      </c>
      <c r="DR80" s="145">
        <f>'SKB4'!V30</f>
        <v>0</v>
      </c>
      <c r="DS80" s="145">
        <f>'SKB4'!W30</f>
        <v>7</v>
      </c>
      <c r="DT80" s="145">
        <f>'SKB4'!X30</f>
        <v>3</v>
      </c>
      <c r="DU80" s="145">
        <f>'SKB4'!Y30</f>
        <v>0</v>
      </c>
      <c r="DV80" s="145">
        <f>'SKB4'!Z30</f>
        <v>1</v>
      </c>
      <c r="DW80" s="145">
        <f>'SKB4'!AA30</f>
        <v>0</v>
      </c>
      <c r="DX80" s="145">
        <f>'SKB4'!AB30</f>
        <v>4</v>
      </c>
      <c r="DY80" s="145">
        <f>'SKB4'!AC30</f>
        <v>0</v>
      </c>
      <c r="DZ80" s="145">
        <f>'SKB4'!AD30</f>
        <v>0</v>
      </c>
      <c r="EA80" s="145">
        <f>'SKB4'!AE30</f>
        <v>0</v>
      </c>
      <c r="EB80" s="145">
        <f>'SKB4'!AF30</f>
        <v>0</v>
      </c>
      <c r="EC80" s="145">
        <f>'SKB4'!AG30</f>
        <v>0</v>
      </c>
      <c r="ED80" s="145">
        <f>'SKB4'!AH30</f>
        <v>0</v>
      </c>
      <c r="EE80" s="145">
        <f>'SKB4'!AI30</f>
        <v>0</v>
      </c>
      <c r="EF80" s="145">
        <f>'SKB4'!AJ30</f>
        <v>0</v>
      </c>
    </row>
    <row r="81" spans="1:148" ht="17.25" customHeight="1">
      <c r="A81" s="140" t="s">
        <v>7</v>
      </c>
      <c r="B81" s="141"/>
      <c r="C81" s="141"/>
      <c r="D81" s="141"/>
      <c r="E81" s="141">
        <v>0</v>
      </c>
      <c r="F81" s="141">
        <v>0</v>
      </c>
      <c r="G81" s="141">
        <v>0</v>
      </c>
      <c r="H81" s="141">
        <v>0</v>
      </c>
      <c r="I81" s="141">
        <v>0</v>
      </c>
      <c r="J81" s="141">
        <v>0</v>
      </c>
      <c r="K81" s="141">
        <v>6</v>
      </c>
      <c r="L81" s="141">
        <v>0</v>
      </c>
      <c r="M81" s="141">
        <v>0</v>
      </c>
      <c r="N81" s="141">
        <v>1</v>
      </c>
      <c r="O81" s="141">
        <v>0</v>
      </c>
      <c r="P81" s="141">
        <v>0</v>
      </c>
      <c r="Q81" s="141">
        <v>0</v>
      </c>
      <c r="R81" s="141">
        <v>7</v>
      </c>
      <c r="S81" s="141">
        <v>13</v>
      </c>
      <c r="T81" s="141">
        <v>37</v>
      </c>
      <c r="U81" s="141">
        <v>0</v>
      </c>
      <c r="V81" s="141">
        <v>7</v>
      </c>
      <c r="W81" s="141">
        <v>20</v>
      </c>
      <c r="X81" s="141">
        <v>22</v>
      </c>
      <c r="Y81" s="141">
        <v>2</v>
      </c>
      <c r="Z81" s="141">
        <v>12</v>
      </c>
      <c r="AA81" s="141">
        <v>1</v>
      </c>
      <c r="AB81" s="141">
        <v>0</v>
      </c>
      <c r="AC81" s="141">
        <v>0</v>
      </c>
      <c r="AD81" s="141">
        <v>0</v>
      </c>
      <c r="AE81" s="141">
        <v>12</v>
      </c>
      <c r="AF81" s="141">
        <v>8</v>
      </c>
      <c r="AG81" s="141">
        <v>167</v>
      </c>
      <c r="AH81" s="141">
        <v>1</v>
      </c>
      <c r="AI81" s="141">
        <v>16</v>
      </c>
      <c r="AJ81" s="141">
        <v>369</v>
      </c>
      <c r="AK81" s="141">
        <v>431</v>
      </c>
      <c r="AL81" s="141">
        <v>1836</v>
      </c>
      <c r="AM81" s="141">
        <v>467</v>
      </c>
      <c r="AN81" s="141">
        <v>83</v>
      </c>
      <c r="AO81" s="141">
        <v>0</v>
      </c>
      <c r="AP81" s="141">
        <v>2</v>
      </c>
      <c r="AQ81" s="141">
        <v>0</v>
      </c>
      <c r="AR81" s="141">
        <v>1</v>
      </c>
      <c r="AS81" s="141">
        <v>135</v>
      </c>
      <c r="AT81" s="141">
        <v>33</v>
      </c>
      <c r="AU81" s="141">
        <v>87</v>
      </c>
      <c r="AV81" s="141">
        <v>131</v>
      </c>
      <c r="AW81" s="141">
        <v>0</v>
      </c>
      <c r="AX81" s="141">
        <v>0</v>
      </c>
      <c r="AY81" s="187">
        <v>0</v>
      </c>
      <c r="AZ81" s="185">
        <v>262</v>
      </c>
      <c r="BA81" s="185">
        <v>45</v>
      </c>
      <c r="BB81" s="141">
        <v>297</v>
      </c>
      <c r="BC81" s="185">
        <v>198</v>
      </c>
      <c r="BD81" s="185">
        <v>604</v>
      </c>
      <c r="BE81" s="185">
        <v>21</v>
      </c>
      <c r="BF81" s="185">
        <v>135</v>
      </c>
      <c r="BG81" s="141">
        <v>18</v>
      </c>
      <c r="BH81" s="185">
        <v>120</v>
      </c>
      <c r="BI81" s="187">
        <v>57</v>
      </c>
      <c r="BJ81" s="185">
        <v>18</v>
      </c>
      <c r="BK81" s="141">
        <v>23</v>
      </c>
      <c r="BL81" s="185">
        <v>33</v>
      </c>
      <c r="BM81" s="185">
        <v>81</v>
      </c>
      <c r="BN81" s="185">
        <v>106</v>
      </c>
      <c r="BO81" s="185">
        <v>3</v>
      </c>
      <c r="BP81" s="185">
        <v>0</v>
      </c>
      <c r="BQ81" s="185">
        <v>18</v>
      </c>
      <c r="BR81" s="185">
        <v>12</v>
      </c>
      <c r="BS81" s="185">
        <v>26</v>
      </c>
      <c r="BT81" s="185">
        <v>0</v>
      </c>
      <c r="BU81" s="185">
        <v>1</v>
      </c>
      <c r="BV81" s="185">
        <v>5</v>
      </c>
      <c r="BW81" s="185">
        <v>8</v>
      </c>
      <c r="BX81" s="185">
        <v>71</v>
      </c>
      <c r="BY81" s="185">
        <v>14</v>
      </c>
      <c r="BZ81" s="185">
        <v>11</v>
      </c>
      <c r="CA81" s="185">
        <v>6</v>
      </c>
      <c r="CB81" s="185">
        <v>30</v>
      </c>
      <c r="CC81" s="185">
        <v>8</v>
      </c>
      <c r="CD81" s="185">
        <v>0</v>
      </c>
      <c r="CE81" s="185">
        <v>0</v>
      </c>
      <c r="CF81" s="185">
        <v>4</v>
      </c>
      <c r="CG81" s="185">
        <v>11</v>
      </c>
      <c r="CH81" s="185">
        <v>0</v>
      </c>
      <c r="CI81" s="185">
        <v>1</v>
      </c>
      <c r="CJ81" s="185">
        <v>5</v>
      </c>
      <c r="CK81" s="185">
        <v>0</v>
      </c>
      <c r="CL81" s="185">
        <v>7</v>
      </c>
      <c r="CM81" s="185">
        <v>7</v>
      </c>
      <c r="CN81" s="185">
        <v>0</v>
      </c>
      <c r="CO81" s="185">
        <v>0</v>
      </c>
      <c r="CP81" s="185">
        <v>2</v>
      </c>
      <c r="CQ81" s="185">
        <v>56</v>
      </c>
      <c r="CR81" s="185">
        <v>0</v>
      </c>
      <c r="CS81" s="185">
        <v>0</v>
      </c>
      <c r="CT81" s="185">
        <v>0</v>
      </c>
      <c r="CU81" s="185">
        <v>2</v>
      </c>
      <c r="CV81" s="185">
        <v>1</v>
      </c>
      <c r="CW81" s="185">
        <v>1</v>
      </c>
      <c r="CX81" s="185">
        <v>3</v>
      </c>
      <c r="CY81" s="185">
        <v>1</v>
      </c>
      <c r="CZ81" s="185">
        <v>0</v>
      </c>
      <c r="DA81" s="145">
        <f>SUM(DB81:EF81)</f>
        <v>2</v>
      </c>
      <c r="DB81" s="145">
        <f>'SKB4'!F31</f>
        <v>0</v>
      </c>
      <c r="DC81" s="145">
        <f>'SKB4'!G31</f>
        <v>0</v>
      </c>
      <c r="DD81" s="145">
        <f>'SKB4'!H31</f>
        <v>0</v>
      </c>
      <c r="DE81" s="145">
        <f>'SKB4'!I31</f>
        <v>0</v>
      </c>
      <c r="DF81" s="145">
        <f>'SKB4'!J31</f>
        <v>0</v>
      </c>
      <c r="DG81" s="145">
        <f>'SKB4'!K31</f>
        <v>0</v>
      </c>
      <c r="DH81" s="145">
        <f>'SKB4'!L31</f>
        <v>0</v>
      </c>
      <c r="DI81" s="145">
        <f>'SKB4'!M31</f>
        <v>0</v>
      </c>
      <c r="DJ81" s="145">
        <f>'SKB4'!N31</f>
        <v>0</v>
      </c>
      <c r="DK81" s="145">
        <f>'SKB4'!O31</f>
        <v>0</v>
      </c>
      <c r="DL81" s="145">
        <f>'SKB4'!P31</f>
        <v>0</v>
      </c>
      <c r="DM81" s="145">
        <f>'SKB4'!Q31</f>
        <v>0</v>
      </c>
      <c r="DN81" s="145">
        <f>'SKB4'!R31</f>
        <v>0</v>
      </c>
      <c r="DO81" s="145">
        <f>'SKB4'!S31</f>
        <v>0</v>
      </c>
      <c r="DP81" s="145">
        <f>'SKB4'!T31</f>
        <v>0</v>
      </c>
      <c r="DQ81" s="145">
        <f>'SKB4'!U31</f>
        <v>0</v>
      </c>
      <c r="DR81" s="145">
        <f>'SKB4'!V31</f>
        <v>0</v>
      </c>
      <c r="DS81" s="145">
        <f>'SKB4'!W31</f>
        <v>0</v>
      </c>
      <c r="DT81" s="145">
        <f>'SKB4'!X31</f>
        <v>2</v>
      </c>
      <c r="DU81" s="145">
        <f>'SKB4'!Y31</f>
        <v>0</v>
      </c>
      <c r="DV81" s="145">
        <f>'SKB4'!Z31</f>
        <v>0</v>
      </c>
      <c r="DW81" s="145">
        <f>'SKB4'!AA31</f>
        <v>0</v>
      </c>
      <c r="DX81" s="145">
        <f>'SKB4'!AB31</f>
        <v>0</v>
      </c>
      <c r="DY81" s="145">
        <f>'SKB4'!AC31</f>
        <v>0</v>
      </c>
      <c r="DZ81" s="145">
        <f>'SKB4'!AD31</f>
        <v>0</v>
      </c>
      <c r="EA81" s="145">
        <f>'SKB4'!AE31</f>
        <v>0</v>
      </c>
      <c r="EB81" s="145">
        <f>'SKB4'!AF31</f>
        <v>0</v>
      </c>
      <c r="EC81" s="145">
        <f>'SKB4'!AG31</f>
        <v>0</v>
      </c>
      <c r="ED81" s="145">
        <f>'SKB4'!AH31</f>
        <v>0</v>
      </c>
      <c r="EE81" s="145">
        <f>'SKB4'!AI31</f>
        <v>0</v>
      </c>
      <c r="EF81" s="145">
        <f>'SKB4'!AJ31</f>
        <v>0</v>
      </c>
    </row>
    <row r="82" spans="1:148" ht="17.25" customHeight="1">
      <c r="A82" s="140" t="s">
        <v>8</v>
      </c>
      <c r="B82" s="141"/>
      <c r="C82" s="141"/>
      <c r="D82" s="141"/>
      <c r="E82" s="141">
        <v>0</v>
      </c>
      <c r="F82" s="141">
        <v>0</v>
      </c>
      <c r="G82" s="141">
        <v>0</v>
      </c>
      <c r="H82" s="141">
        <v>0</v>
      </c>
      <c r="I82" s="141">
        <v>0</v>
      </c>
      <c r="J82" s="141">
        <v>0</v>
      </c>
      <c r="K82" s="141">
        <v>0</v>
      </c>
      <c r="L82" s="141">
        <v>0</v>
      </c>
      <c r="M82" s="141">
        <v>0</v>
      </c>
      <c r="N82" s="141">
        <v>0</v>
      </c>
      <c r="O82" s="141">
        <v>0</v>
      </c>
      <c r="P82" s="141">
        <v>0</v>
      </c>
      <c r="Q82" s="141">
        <v>0</v>
      </c>
      <c r="R82" s="141">
        <v>0</v>
      </c>
      <c r="S82" s="141">
        <v>0</v>
      </c>
      <c r="T82" s="141">
        <v>0</v>
      </c>
      <c r="U82" s="141">
        <v>0</v>
      </c>
      <c r="V82" s="141">
        <v>0</v>
      </c>
      <c r="W82" s="141">
        <v>0</v>
      </c>
      <c r="X82" s="141">
        <v>0</v>
      </c>
      <c r="Y82" s="141">
        <v>0</v>
      </c>
      <c r="Z82" s="141">
        <v>0</v>
      </c>
      <c r="AA82" s="141">
        <v>0</v>
      </c>
      <c r="AB82" s="141">
        <v>0</v>
      </c>
      <c r="AC82" s="141">
        <v>0</v>
      </c>
      <c r="AD82" s="141">
        <v>0</v>
      </c>
      <c r="AE82" s="141">
        <v>0</v>
      </c>
      <c r="AF82" s="141">
        <v>0</v>
      </c>
      <c r="AG82" s="141">
        <v>0</v>
      </c>
      <c r="AH82" s="141">
        <v>0</v>
      </c>
      <c r="AI82" s="141">
        <v>0</v>
      </c>
      <c r="AJ82" s="141">
        <v>0</v>
      </c>
      <c r="AK82" s="141">
        <v>0</v>
      </c>
      <c r="AL82" s="141">
        <v>0</v>
      </c>
      <c r="AM82" s="141">
        <v>0</v>
      </c>
      <c r="AN82" s="141">
        <v>0</v>
      </c>
      <c r="AO82" s="141">
        <v>0</v>
      </c>
      <c r="AP82" s="141">
        <v>0</v>
      </c>
      <c r="AQ82" s="141">
        <v>0</v>
      </c>
      <c r="AR82" s="141">
        <v>0</v>
      </c>
      <c r="AS82" s="141">
        <v>0</v>
      </c>
      <c r="AT82" s="141">
        <v>0</v>
      </c>
      <c r="AU82" s="141">
        <v>0</v>
      </c>
      <c r="AV82" s="141">
        <v>0</v>
      </c>
      <c r="AW82" s="141">
        <v>0</v>
      </c>
      <c r="AX82" s="141">
        <v>0</v>
      </c>
      <c r="AY82" s="187">
        <v>0</v>
      </c>
      <c r="AZ82" s="185">
        <v>0</v>
      </c>
      <c r="BA82" s="185">
        <v>0</v>
      </c>
      <c r="BB82" s="141">
        <v>0</v>
      </c>
      <c r="BC82" s="185">
        <v>0</v>
      </c>
      <c r="BD82" s="185">
        <v>0</v>
      </c>
      <c r="BE82" s="185">
        <v>0</v>
      </c>
      <c r="BF82" s="185">
        <v>0</v>
      </c>
      <c r="BG82" s="141">
        <v>0</v>
      </c>
      <c r="BH82" s="185">
        <v>0</v>
      </c>
      <c r="BI82" s="187">
        <v>0</v>
      </c>
      <c r="BJ82" s="185">
        <v>0</v>
      </c>
      <c r="BK82" s="141">
        <v>0</v>
      </c>
      <c r="BL82" s="185">
        <v>0</v>
      </c>
      <c r="BM82" s="185">
        <v>0</v>
      </c>
      <c r="BN82" s="185">
        <v>0</v>
      </c>
      <c r="BO82" s="185">
        <v>0</v>
      </c>
      <c r="BP82" s="185">
        <v>0</v>
      </c>
      <c r="BQ82" s="185">
        <v>0</v>
      </c>
      <c r="BR82" s="185">
        <v>0</v>
      </c>
      <c r="BS82" s="185">
        <v>0</v>
      </c>
      <c r="BT82" s="185">
        <v>0</v>
      </c>
      <c r="BU82" s="185">
        <v>0</v>
      </c>
      <c r="BV82" s="185">
        <v>0</v>
      </c>
      <c r="BW82" s="185">
        <v>0</v>
      </c>
      <c r="BX82" s="185">
        <v>0</v>
      </c>
      <c r="BY82" s="185">
        <v>0</v>
      </c>
      <c r="BZ82" s="185">
        <v>0</v>
      </c>
      <c r="CA82" s="185">
        <v>0</v>
      </c>
      <c r="CB82" s="185">
        <v>0</v>
      </c>
      <c r="CC82" s="185">
        <v>0</v>
      </c>
      <c r="CD82" s="185">
        <v>0</v>
      </c>
      <c r="CE82" s="185">
        <v>0</v>
      </c>
      <c r="CF82" s="185">
        <v>0</v>
      </c>
      <c r="CG82" s="185">
        <v>0</v>
      </c>
      <c r="CH82" s="185">
        <v>0</v>
      </c>
      <c r="CI82" s="185">
        <v>0</v>
      </c>
      <c r="CJ82" s="185">
        <v>0</v>
      </c>
      <c r="CK82" s="185">
        <v>0</v>
      </c>
      <c r="CL82" s="185">
        <v>0</v>
      </c>
      <c r="CM82" s="185">
        <v>0</v>
      </c>
      <c r="CN82" s="185">
        <v>0</v>
      </c>
      <c r="CO82" s="185">
        <v>0</v>
      </c>
      <c r="CP82" s="185">
        <v>0</v>
      </c>
      <c r="CQ82" s="185">
        <v>0</v>
      </c>
      <c r="CR82" s="185">
        <v>0</v>
      </c>
      <c r="CS82" s="185">
        <v>0</v>
      </c>
      <c r="CT82" s="185">
        <v>0</v>
      </c>
      <c r="CU82" s="185">
        <v>0</v>
      </c>
      <c r="CV82" s="185">
        <v>0</v>
      </c>
      <c r="CW82" s="185">
        <v>0</v>
      </c>
      <c r="CX82" s="185">
        <v>0</v>
      </c>
      <c r="CY82" s="185">
        <v>0</v>
      </c>
      <c r="CZ82" s="185">
        <v>0</v>
      </c>
      <c r="DA82" s="145">
        <f>SUM(DB82:EF82)</f>
        <v>0</v>
      </c>
      <c r="DB82" s="145">
        <f>'SKB4'!F32</f>
        <v>0</v>
      </c>
      <c r="DC82" s="145">
        <f>'SKB4'!G32</f>
        <v>0</v>
      </c>
      <c r="DD82" s="145">
        <f>'SKB4'!H32</f>
        <v>0</v>
      </c>
      <c r="DE82" s="145">
        <f>'SKB4'!I32</f>
        <v>0</v>
      </c>
      <c r="DF82" s="145">
        <f>'SKB4'!J32</f>
        <v>0</v>
      </c>
      <c r="DG82" s="145">
        <f>'SKB4'!K32</f>
        <v>0</v>
      </c>
      <c r="DH82" s="145">
        <f>'SKB4'!L32</f>
        <v>0</v>
      </c>
      <c r="DI82" s="145">
        <f>'SKB4'!M32</f>
        <v>0</v>
      </c>
      <c r="DJ82" s="145">
        <f>'SKB4'!N32</f>
        <v>0</v>
      </c>
      <c r="DK82" s="145">
        <f>'SKB4'!O32</f>
        <v>0</v>
      </c>
      <c r="DL82" s="145">
        <f>'SKB4'!P32</f>
        <v>0</v>
      </c>
      <c r="DM82" s="145">
        <f>'SKB4'!Q32</f>
        <v>0</v>
      </c>
      <c r="DN82" s="145">
        <f>'SKB4'!R32</f>
        <v>0</v>
      </c>
      <c r="DO82" s="145">
        <f>'SKB4'!S32</f>
        <v>0</v>
      </c>
      <c r="DP82" s="145">
        <f>'SKB4'!T32</f>
        <v>0</v>
      </c>
      <c r="DQ82" s="145">
        <f>'SKB4'!U32</f>
        <v>0</v>
      </c>
      <c r="DR82" s="145">
        <f>'SKB4'!V32</f>
        <v>0</v>
      </c>
      <c r="DS82" s="145">
        <f>'SKB4'!W32</f>
        <v>0</v>
      </c>
      <c r="DT82" s="145">
        <f>'SKB4'!X32</f>
        <v>0</v>
      </c>
      <c r="DU82" s="145">
        <f>'SKB4'!Y32</f>
        <v>0</v>
      </c>
      <c r="DV82" s="145">
        <f>'SKB4'!Z32</f>
        <v>0</v>
      </c>
      <c r="DW82" s="145">
        <f>'SKB4'!AA32</f>
        <v>0</v>
      </c>
      <c r="DX82" s="145">
        <f>'SKB4'!AB32</f>
        <v>0</v>
      </c>
      <c r="DY82" s="145">
        <f>'SKB4'!AC32</f>
        <v>0</v>
      </c>
      <c r="DZ82" s="145">
        <f>'SKB4'!AD32</f>
        <v>0</v>
      </c>
      <c r="EA82" s="145">
        <f>'SKB4'!AE32</f>
        <v>0</v>
      </c>
      <c r="EB82" s="145">
        <f>'SKB4'!AF32</f>
        <v>0</v>
      </c>
      <c r="EC82" s="145">
        <f>'SKB4'!AG32</f>
        <v>0</v>
      </c>
      <c r="ED82" s="145">
        <f>'SKB4'!AH32</f>
        <v>0</v>
      </c>
      <c r="EE82" s="145">
        <f>'SKB4'!AI32</f>
        <v>0</v>
      </c>
      <c r="EF82" s="145">
        <f>'SKB4'!AJ32</f>
        <v>0</v>
      </c>
    </row>
    <row r="83" spans="1:148" ht="17.25" customHeight="1">
      <c r="A83" s="140" t="s">
        <v>9</v>
      </c>
      <c r="B83" s="141"/>
      <c r="C83" s="141"/>
      <c r="D83" s="141"/>
      <c r="E83" s="141">
        <v>1</v>
      </c>
      <c r="F83" s="141">
        <v>0</v>
      </c>
      <c r="G83" s="141">
        <v>0</v>
      </c>
      <c r="H83" s="141">
        <v>5</v>
      </c>
      <c r="I83" s="141">
        <v>0</v>
      </c>
      <c r="J83" s="141">
        <v>0</v>
      </c>
      <c r="K83" s="141">
        <v>0</v>
      </c>
      <c r="L83" s="141">
        <v>0</v>
      </c>
      <c r="M83" s="141">
        <v>1</v>
      </c>
      <c r="N83" s="141">
        <v>5</v>
      </c>
      <c r="O83" s="141">
        <v>12</v>
      </c>
      <c r="P83" s="141">
        <v>5</v>
      </c>
      <c r="Q83" s="141">
        <v>23</v>
      </c>
      <c r="R83" s="141">
        <v>4</v>
      </c>
      <c r="S83" s="141">
        <v>5</v>
      </c>
      <c r="T83" s="141">
        <v>4</v>
      </c>
      <c r="U83" s="141">
        <v>3</v>
      </c>
      <c r="V83" s="141">
        <v>5</v>
      </c>
      <c r="W83" s="141">
        <v>4</v>
      </c>
      <c r="X83" s="141">
        <v>4</v>
      </c>
      <c r="Y83" s="141">
        <v>2</v>
      </c>
      <c r="Z83" s="141">
        <v>5</v>
      </c>
      <c r="AA83" s="141">
        <v>3</v>
      </c>
      <c r="AB83" s="141">
        <v>0</v>
      </c>
      <c r="AC83" s="141">
        <v>0</v>
      </c>
      <c r="AD83" s="141">
        <v>0</v>
      </c>
      <c r="AE83" s="141">
        <v>3</v>
      </c>
      <c r="AF83" s="141">
        <v>6</v>
      </c>
      <c r="AG83" s="141">
        <v>18</v>
      </c>
      <c r="AH83" s="141">
        <v>5</v>
      </c>
      <c r="AI83" s="141">
        <v>9</v>
      </c>
      <c r="AJ83" s="141">
        <v>2</v>
      </c>
      <c r="AK83" s="141">
        <v>6</v>
      </c>
      <c r="AL83" s="141">
        <v>27</v>
      </c>
      <c r="AM83" s="141">
        <v>3</v>
      </c>
      <c r="AN83" s="141">
        <v>1</v>
      </c>
      <c r="AO83" s="141">
        <v>25</v>
      </c>
      <c r="AP83" s="141">
        <v>26</v>
      </c>
      <c r="AQ83" s="141">
        <v>35</v>
      </c>
      <c r="AR83" s="141">
        <v>12</v>
      </c>
      <c r="AS83" s="141">
        <v>12</v>
      </c>
      <c r="AT83" s="141">
        <v>6</v>
      </c>
      <c r="AU83" s="141">
        <v>3</v>
      </c>
      <c r="AV83" s="141">
        <v>10</v>
      </c>
      <c r="AW83" s="141">
        <v>0</v>
      </c>
      <c r="AX83" s="141">
        <v>1</v>
      </c>
      <c r="AY83" s="187">
        <v>6</v>
      </c>
      <c r="AZ83" s="185">
        <v>13</v>
      </c>
      <c r="BA83" s="185">
        <v>5</v>
      </c>
      <c r="BB83" s="141">
        <v>18</v>
      </c>
      <c r="BC83" s="185">
        <v>24</v>
      </c>
      <c r="BD83" s="185">
        <v>21</v>
      </c>
      <c r="BE83" s="185">
        <v>17</v>
      </c>
      <c r="BF83" s="185">
        <v>10</v>
      </c>
      <c r="BG83" s="141">
        <v>2</v>
      </c>
      <c r="BH83" s="185">
        <v>6</v>
      </c>
      <c r="BI83" s="187">
        <v>2</v>
      </c>
      <c r="BJ83" s="185">
        <v>3</v>
      </c>
      <c r="BK83" s="141">
        <v>5</v>
      </c>
      <c r="BL83" s="185">
        <v>1</v>
      </c>
      <c r="BM83" s="185">
        <v>3</v>
      </c>
      <c r="BN83" s="185">
        <v>8</v>
      </c>
      <c r="BO83" s="185">
        <v>1</v>
      </c>
      <c r="BP83" s="185">
        <v>9</v>
      </c>
      <c r="BQ83" s="185">
        <v>0</v>
      </c>
      <c r="BR83" s="185">
        <v>2</v>
      </c>
      <c r="BS83" s="185">
        <v>0</v>
      </c>
      <c r="BT83" s="185">
        <v>0</v>
      </c>
      <c r="BU83" s="185">
        <v>1</v>
      </c>
      <c r="BV83" s="185">
        <v>2</v>
      </c>
      <c r="BW83" s="185">
        <v>0</v>
      </c>
      <c r="BX83" s="185">
        <v>3</v>
      </c>
      <c r="BY83" s="185">
        <v>6</v>
      </c>
      <c r="BZ83" s="185">
        <v>1</v>
      </c>
      <c r="CA83" s="185">
        <v>40</v>
      </c>
      <c r="CB83" s="185">
        <v>4</v>
      </c>
      <c r="CC83" s="185">
        <v>4</v>
      </c>
      <c r="CD83" s="185">
        <v>0</v>
      </c>
      <c r="CE83" s="185">
        <v>0</v>
      </c>
      <c r="CF83" s="185">
        <v>9</v>
      </c>
      <c r="CG83" s="185">
        <v>0</v>
      </c>
      <c r="CH83" s="185">
        <v>4</v>
      </c>
      <c r="CI83" s="185">
        <v>3</v>
      </c>
      <c r="CJ83" s="185">
        <v>1</v>
      </c>
      <c r="CK83" s="185">
        <v>0</v>
      </c>
      <c r="CL83" s="185">
        <v>2</v>
      </c>
      <c r="CM83" s="185">
        <v>0</v>
      </c>
      <c r="CN83" s="185">
        <v>0</v>
      </c>
      <c r="CO83" s="185">
        <v>0</v>
      </c>
      <c r="CP83" s="185">
        <v>7</v>
      </c>
      <c r="CQ83" s="185">
        <v>0</v>
      </c>
      <c r="CR83" s="185">
        <v>0</v>
      </c>
      <c r="CS83" s="185">
        <v>0</v>
      </c>
      <c r="CT83" s="185">
        <v>3</v>
      </c>
      <c r="CU83" s="185">
        <v>5</v>
      </c>
      <c r="CV83" s="185">
        <v>10</v>
      </c>
      <c r="CW83" s="185">
        <v>2</v>
      </c>
      <c r="CX83" s="185">
        <v>2</v>
      </c>
      <c r="CY83" s="185">
        <v>7</v>
      </c>
      <c r="CZ83" s="185">
        <v>9</v>
      </c>
      <c r="DA83" s="145">
        <f>SUM(DB83:EF83)</f>
        <v>3</v>
      </c>
      <c r="DB83" s="145">
        <f>'SKB4'!F33</f>
        <v>0</v>
      </c>
      <c r="DC83" s="145">
        <f>'SKB4'!G33</f>
        <v>0</v>
      </c>
      <c r="DD83" s="145">
        <f>'SKB4'!H33</f>
        <v>0</v>
      </c>
      <c r="DE83" s="145">
        <f>'SKB4'!I33</f>
        <v>0</v>
      </c>
      <c r="DF83" s="145">
        <f>'SKB4'!J33</f>
        <v>2</v>
      </c>
      <c r="DG83" s="145">
        <f>'SKB4'!K33</f>
        <v>0</v>
      </c>
      <c r="DH83" s="145">
        <f>'SKB4'!L33</f>
        <v>0</v>
      </c>
      <c r="DI83" s="145">
        <f>'SKB4'!M33</f>
        <v>0</v>
      </c>
      <c r="DJ83" s="145">
        <f>'SKB4'!N33</f>
        <v>0</v>
      </c>
      <c r="DK83" s="145">
        <f>'SKB4'!O33</f>
        <v>0</v>
      </c>
      <c r="DL83" s="145">
        <f>'SKB4'!P33</f>
        <v>1</v>
      </c>
      <c r="DM83" s="145">
        <f>'SKB4'!Q33</f>
        <v>0</v>
      </c>
      <c r="DN83" s="145">
        <f>'SKB4'!R33</f>
        <v>0</v>
      </c>
      <c r="DO83" s="145">
        <f>'SKB4'!S33</f>
        <v>0</v>
      </c>
      <c r="DP83" s="145">
        <f>'SKB4'!T33</f>
        <v>0</v>
      </c>
      <c r="DQ83" s="145">
        <f>'SKB4'!U33</f>
        <v>0</v>
      </c>
      <c r="DR83" s="145">
        <f>'SKB4'!V33</f>
        <v>0</v>
      </c>
      <c r="DS83" s="145">
        <f>'SKB4'!W33</f>
        <v>0</v>
      </c>
      <c r="DT83" s="145">
        <f>'SKB4'!X33</f>
        <v>0</v>
      </c>
      <c r="DU83" s="145">
        <f>'SKB4'!Y33</f>
        <v>0</v>
      </c>
      <c r="DV83" s="145">
        <f>'SKB4'!Z33</f>
        <v>0</v>
      </c>
      <c r="DW83" s="145">
        <f>'SKB4'!AA33</f>
        <v>0</v>
      </c>
      <c r="DX83" s="145">
        <f>'SKB4'!AB33</f>
        <v>0</v>
      </c>
      <c r="DY83" s="145">
        <f>'SKB4'!AC33</f>
        <v>0</v>
      </c>
      <c r="DZ83" s="145">
        <f>'SKB4'!AD33</f>
        <v>0</v>
      </c>
      <c r="EA83" s="145">
        <f>'SKB4'!AE33</f>
        <v>0</v>
      </c>
      <c r="EB83" s="145">
        <f>'SKB4'!AF33</f>
        <v>0</v>
      </c>
      <c r="EC83" s="145">
        <f>'SKB4'!AG33</f>
        <v>0</v>
      </c>
      <c r="ED83" s="145">
        <f>'SKB4'!AH33</f>
        <v>0</v>
      </c>
      <c r="EE83" s="145">
        <f>'SKB4'!AI33</f>
        <v>0</v>
      </c>
      <c r="EF83" s="145">
        <f>'SKB4'!AJ33</f>
        <v>0</v>
      </c>
    </row>
    <row r="84" spans="1:148" s="179" customFormat="1" ht="18" customHeight="1">
      <c r="A84" s="179" t="s">
        <v>214</v>
      </c>
      <c r="Z84" s="182">
        <v>2E-3</v>
      </c>
      <c r="AA84" s="182">
        <v>2E-3</v>
      </c>
      <c r="AB84" s="182">
        <v>2E-3</v>
      </c>
      <c r="AC84" s="182">
        <v>2E-3</v>
      </c>
      <c r="AD84" s="182">
        <v>2E-3</v>
      </c>
      <c r="AE84" s="182">
        <v>2E-3</v>
      </c>
      <c r="AF84" s="182">
        <v>2E-3</v>
      </c>
      <c r="AG84" s="182">
        <v>2E-3</v>
      </c>
      <c r="AH84" s="182">
        <v>2E-3</v>
      </c>
      <c r="AI84" s="182">
        <v>2E-3</v>
      </c>
      <c r="AJ84" s="182">
        <v>2E-3</v>
      </c>
      <c r="AK84" s="182">
        <v>2E-3</v>
      </c>
      <c r="AL84" s="182">
        <v>5.0000000000000001E-3</v>
      </c>
      <c r="AM84" s="182">
        <v>5.0000000000000001E-3</v>
      </c>
      <c r="AN84" s="182">
        <v>5.0000000000000001E-3</v>
      </c>
      <c r="AO84" s="182">
        <v>5.0000000000000001E-3</v>
      </c>
      <c r="AP84" s="182">
        <v>5.0000000000000001E-3</v>
      </c>
      <c r="AQ84" s="182">
        <v>5.0000000000000001E-3</v>
      </c>
      <c r="AR84" s="182">
        <v>5.0000000000000001E-3</v>
      </c>
      <c r="AS84" s="182">
        <v>5.0000000000000001E-3</v>
      </c>
      <c r="AT84" s="182">
        <v>5.0000000000000001E-3</v>
      </c>
      <c r="AU84" s="182">
        <v>5.0000000000000001E-3</v>
      </c>
      <c r="AV84" s="182">
        <v>5.0000000000000001E-3</v>
      </c>
      <c r="AW84" s="182">
        <v>5.0000000000000001E-3</v>
      </c>
      <c r="AX84" s="182">
        <v>2E-3</v>
      </c>
      <c r="AY84" s="182">
        <v>2E-3</v>
      </c>
      <c r="AZ84" s="182">
        <v>2E-3</v>
      </c>
      <c r="BA84" s="182">
        <v>2E-3</v>
      </c>
      <c r="BB84" s="182">
        <v>2E-3</v>
      </c>
      <c r="BC84" s="182">
        <v>2E-3</v>
      </c>
      <c r="BD84" s="182">
        <v>2E-3</v>
      </c>
      <c r="BE84" s="182">
        <v>2E-3</v>
      </c>
      <c r="BF84" s="182">
        <v>2E-3</v>
      </c>
      <c r="BG84" s="182">
        <v>2E-3</v>
      </c>
      <c r="BH84" s="182">
        <v>2E-3</v>
      </c>
      <c r="BI84" s="182">
        <v>2E-3</v>
      </c>
      <c r="BJ84" s="182">
        <v>2E-3</v>
      </c>
      <c r="BK84" s="182">
        <v>2E-3</v>
      </c>
      <c r="BL84" s="182">
        <v>2E-3</v>
      </c>
      <c r="BM84" s="182">
        <v>5.0000000000000001E-4</v>
      </c>
      <c r="BN84" s="182">
        <v>5.0000000000000001E-4</v>
      </c>
      <c r="BO84" s="182">
        <v>5.0000000000000001E-4</v>
      </c>
      <c r="BP84" s="182">
        <v>5.0000000000000001E-4</v>
      </c>
      <c r="BQ84" s="182">
        <v>5.0000000000000001E-4</v>
      </c>
      <c r="BR84" s="182">
        <v>5.0000000000000001E-4</v>
      </c>
      <c r="BS84" s="182">
        <v>5.0000000000000001E-4</v>
      </c>
      <c r="BT84" s="182">
        <v>5.0000000000000001E-4</v>
      </c>
      <c r="BU84" s="182">
        <v>5.0000000000000001E-4</v>
      </c>
      <c r="BV84" s="182">
        <v>5.0000000000000001E-4</v>
      </c>
      <c r="BW84" s="182">
        <v>5.0000000000000001E-4</v>
      </c>
      <c r="BX84" s="182">
        <v>5.0000000000000001E-4</v>
      </c>
      <c r="BY84" s="182">
        <v>5.0000000000000001E-4</v>
      </c>
      <c r="BZ84" s="182">
        <v>5.0000000000000001E-4</v>
      </c>
      <c r="CA84" s="182">
        <v>5.0000000000000001E-4</v>
      </c>
      <c r="CB84" s="182">
        <v>5.0000000000000001E-4</v>
      </c>
      <c r="CC84" s="182">
        <v>5.0000000000000001E-4</v>
      </c>
      <c r="CD84" s="182">
        <v>5.0000000000000001E-4</v>
      </c>
      <c r="CE84" s="182">
        <v>5.0000000000000001E-4</v>
      </c>
      <c r="CF84" s="182">
        <v>5.0000000000000001E-4</v>
      </c>
      <c r="CG84" s="182">
        <v>5.0000000000000001E-4</v>
      </c>
      <c r="CH84" s="182">
        <v>5.0000000000000001E-4</v>
      </c>
      <c r="CI84" s="182">
        <v>5.0000000000000001E-4</v>
      </c>
      <c r="CJ84" s="182">
        <v>5.0000000000000001E-4</v>
      </c>
      <c r="CK84" s="182">
        <v>5.0000000000000001E-4</v>
      </c>
      <c r="CL84" s="182">
        <v>5.0000000000000001E-4</v>
      </c>
      <c r="CM84" s="182">
        <v>5.0000000000000001E-4</v>
      </c>
      <c r="CN84" s="182">
        <v>5.0000000000000001E-4</v>
      </c>
      <c r="CO84" s="182">
        <v>5.0000000000000001E-4</v>
      </c>
      <c r="CP84" s="182">
        <v>5.0000000000000001E-4</v>
      </c>
      <c r="CQ84" s="182">
        <v>5.0000000000000001E-4</v>
      </c>
      <c r="CR84" s="182">
        <v>5.0000000000000001E-4</v>
      </c>
      <c r="CS84" s="182">
        <v>5.0000000000000001E-4</v>
      </c>
      <c r="CT84" s="182">
        <v>5.0000000000000001E-4</v>
      </c>
      <c r="CU84" s="182">
        <v>5.0000000000000001E-4</v>
      </c>
      <c r="CV84" s="182">
        <v>5.0000000000000001E-4</v>
      </c>
      <c r="CW84" s="182">
        <v>5.0000000000000001E-4</v>
      </c>
      <c r="CX84" s="182">
        <v>5.0000000000000001E-4</v>
      </c>
      <c r="CY84" s="182">
        <v>5.0000000000000001E-4</v>
      </c>
      <c r="CZ84" s="182">
        <v>5.0000000000000001E-4</v>
      </c>
      <c r="DA84" s="182">
        <v>5.0000000000000001E-4</v>
      </c>
      <c r="DB84" s="182">
        <v>5.0000000000000001E-4</v>
      </c>
      <c r="DC84" s="182">
        <v>5.0000000000000001E-4</v>
      </c>
      <c r="DD84" s="182">
        <v>5.0000000000000001E-4</v>
      </c>
      <c r="DE84" s="182">
        <v>5.0000000000000001E-4</v>
      </c>
      <c r="DF84" s="182">
        <v>5.0000000000000001E-4</v>
      </c>
      <c r="DG84" s="182">
        <v>5.0000000000000001E-4</v>
      </c>
      <c r="DH84" s="182">
        <v>5.0000000000000001E-4</v>
      </c>
      <c r="DI84" s="182">
        <v>5.0000000000000001E-4</v>
      </c>
      <c r="DJ84" s="182">
        <v>5.0000000000000001E-4</v>
      </c>
      <c r="DK84" s="182">
        <v>5.0000000000000001E-4</v>
      </c>
      <c r="DL84" s="182">
        <v>5.0000000000000001E-4</v>
      </c>
      <c r="DM84" s="182">
        <v>5.0000000000000001E-4</v>
      </c>
      <c r="DN84" s="182">
        <v>5.0000000000000001E-4</v>
      </c>
      <c r="DO84" s="182">
        <v>5.0000000000000001E-4</v>
      </c>
      <c r="DP84" s="182">
        <v>5.0000000000000001E-4</v>
      </c>
      <c r="DQ84" s="182">
        <v>5.0000000000000001E-4</v>
      </c>
      <c r="DR84" s="182">
        <v>5.0000000000000001E-4</v>
      </c>
      <c r="DS84" s="182">
        <v>5.0000000000000001E-4</v>
      </c>
      <c r="DT84" s="182">
        <v>5.0000000000000001E-4</v>
      </c>
      <c r="DU84" s="182">
        <v>5.0000000000000001E-4</v>
      </c>
      <c r="DV84" s="182">
        <v>5.0000000000000001E-4</v>
      </c>
      <c r="DW84" s="182">
        <v>5.0000000000000001E-4</v>
      </c>
      <c r="DX84" s="182">
        <v>5.0000000000000001E-4</v>
      </c>
      <c r="DY84" s="182">
        <v>5.0000000000000001E-4</v>
      </c>
      <c r="DZ84" s="182">
        <v>5.0000000000000001E-4</v>
      </c>
      <c r="EA84" s="182">
        <v>5.0000000000000001E-4</v>
      </c>
      <c r="EB84" s="182">
        <v>5.0000000000000001E-4</v>
      </c>
      <c r="EC84" s="182">
        <v>5.0000000000000001E-4</v>
      </c>
      <c r="ED84" s="182">
        <v>5.0000000000000001E-4</v>
      </c>
      <c r="EE84" s="182">
        <v>5.0000000000000001E-4</v>
      </c>
      <c r="EF84" s="182">
        <v>5.0000000000000001E-4</v>
      </c>
      <c r="EG84" s="180"/>
      <c r="EH84" s="180"/>
      <c r="EI84" s="180"/>
      <c r="EJ84" s="180"/>
      <c r="EK84" s="180"/>
      <c r="EL84" s="180"/>
      <c r="EM84" s="180"/>
      <c r="EN84" s="180"/>
      <c r="EO84" s="180"/>
      <c r="EP84" s="180"/>
      <c r="EQ84" s="180"/>
      <c r="ER84" s="180"/>
    </row>
    <row r="85" spans="1:148" ht="27" customHeight="1">
      <c r="A85" s="284" t="s">
        <v>38</v>
      </c>
      <c r="B85" s="285"/>
      <c r="C85" s="285"/>
      <c r="D85" s="285"/>
      <c r="E85" s="285"/>
      <c r="F85" s="285"/>
      <c r="G85" s="285"/>
      <c r="H85" s="285"/>
      <c r="I85" s="285"/>
      <c r="J85" s="285"/>
      <c r="K85" s="285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  <c r="AA85" s="285"/>
      <c r="AB85" s="285"/>
      <c r="AC85" s="285"/>
      <c r="AD85" s="285"/>
      <c r="AE85" s="285"/>
      <c r="AF85" s="285"/>
      <c r="AG85" s="285"/>
      <c r="AH85" s="285"/>
      <c r="AI85" s="285"/>
      <c r="AJ85" s="285"/>
      <c r="AK85" s="285"/>
      <c r="AL85" s="285"/>
      <c r="AM85" s="285"/>
      <c r="AN85" s="285"/>
      <c r="AO85" s="285"/>
      <c r="AP85" s="285"/>
      <c r="AQ85" s="285"/>
      <c r="AR85" s="285"/>
      <c r="AS85" s="285"/>
      <c r="AT85" s="285"/>
      <c r="AU85" s="285"/>
      <c r="AV85" s="285"/>
      <c r="AW85" s="285"/>
      <c r="AX85" s="285"/>
      <c r="AY85" s="285"/>
      <c r="AZ85" s="285"/>
      <c r="BA85" s="285"/>
      <c r="BB85" s="285"/>
      <c r="BC85" s="285"/>
      <c r="BD85" s="285"/>
      <c r="BE85" s="285"/>
      <c r="BF85" s="285"/>
      <c r="BG85" s="285"/>
      <c r="BH85" s="285"/>
      <c r="BI85" s="285"/>
      <c r="BJ85" s="285"/>
      <c r="BK85" s="285"/>
      <c r="BL85" s="285"/>
      <c r="BM85" s="285"/>
      <c r="BN85" s="285"/>
      <c r="BO85" s="285"/>
      <c r="BP85" s="285"/>
      <c r="BQ85" s="285"/>
      <c r="BR85" s="285"/>
      <c r="BS85" s="285"/>
      <c r="BT85" s="285"/>
      <c r="BU85" s="285"/>
      <c r="BV85" s="285"/>
      <c r="BW85" s="285"/>
      <c r="BX85" s="285"/>
      <c r="BY85" s="285"/>
      <c r="BZ85" s="285"/>
      <c r="CA85" s="285"/>
      <c r="CB85" s="285"/>
      <c r="CC85" s="285"/>
      <c r="CD85" s="285"/>
      <c r="CE85" s="285"/>
      <c r="CF85" s="285"/>
      <c r="CG85" s="285"/>
      <c r="CH85" s="285"/>
      <c r="CI85" s="285"/>
      <c r="CJ85" s="285"/>
      <c r="CK85" s="285"/>
      <c r="CL85" s="285"/>
      <c r="CM85" s="285"/>
      <c r="CN85" s="285"/>
      <c r="CO85" s="285"/>
      <c r="CP85" s="285"/>
      <c r="CQ85" s="285"/>
      <c r="CR85" s="285"/>
      <c r="CS85" s="285"/>
      <c r="CT85" s="285"/>
      <c r="CU85" s="285"/>
      <c r="CV85" s="285"/>
      <c r="CW85" s="285"/>
      <c r="CX85" s="285"/>
      <c r="CY85" s="285"/>
      <c r="CZ85" s="285"/>
      <c r="DA85" s="285"/>
      <c r="DB85" s="285"/>
      <c r="DC85" s="285"/>
      <c r="DD85" s="285"/>
      <c r="DE85" s="285"/>
      <c r="DF85" s="285"/>
      <c r="DG85" s="285"/>
      <c r="DH85" s="285"/>
      <c r="DI85" s="285"/>
      <c r="DJ85" s="285"/>
      <c r="DK85" s="285"/>
      <c r="DL85" s="285"/>
      <c r="DM85" s="285"/>
      <c r="DN85" s="285"/>
      <c r="DO85" s="285"/>
      <c r="DP85" s="285"/>
      <c r="DQ85" s="285"/>
      <c r="DR85" s="285"/>
      <c r="DS85" s="285"/>
      <c r="DT85" s="285"/>
      <c r="DU85" s="285"/>
      <c r="DV85" s="285"/>
      <c r="DW85" s="285"/>
      <c r="DX85" s="285"/>
      <c r="DY85" s="285"/>
      <c r="DZ85" s="285"/>
      <c r="EA85" s="285"/>
      <c r="EB85" s="285"/>
      <c r="EC85" s="285"/>
      <c r="ED85" s="285"/>
      <c r="EE85" s="285"/>
      <c r="EF85" s="285"/>
    </row>
    <row r="102" spans="1:148" s="4" customFormat="1" ht="17.25" customHeight="1">
      <c r="A102" s="13" t="s">
        <v>0</v>
      </c>
      <c r="B102" s="2" t="s">
        <v>12</v>
      </c>
      <c r="C102" s="2" t="s">
        <v>20</v>
      </c>
      <c r="D102" s="2" t="s">
        <v>21</v>
      </c>
      <c r="E102" s="2" t="s">
        <v>22</v>
      </c>
      <c r="F102" s="2" t="s">
        <v>23</v>
      </c>
      <c r="G102" s="2" t="s">
        <v>24</v>
      </c>
      <c r="H102" s="2" t="s">
        <v>25</v>
      </c>
      <c r="I102" s="2" t="s">
        <v>26</v>
      </c>
      <c r="J102" s="2" t="s">
        <v>27</v>
      </c>
      <c r="K102" s="2" t="s">
        <v>28</v>
      </c>
      <c r="L102" s="2" t="s">
        <v>29</v>
      </c>
      <c r="M102" s="2" t="s">
        <v>30</v>
      </c>
      <c r="N102" s="2" t="s">
        <v>11</v>
      </c>
      <c r="O102" s="2" t="s">
        <v>13</v>
      </c>
      <c r="P102" s="2" t="s">
        <v>14</v>
      </c>
      <c r="Q102" s="2" t="s">
        <v>15</v>
      </c>
      <c r="R102" s="2" t="s">
        <v>16</v>
      </c>
      <c r="S102" s="2" t="s">
        <v>17</v>
      </c>
      <c r="T102" s="2" t="s">
        <v>18</v>
      </c>
      <c r="U102" s="2" t="s">
        <v>19</v>
      </c>
      <c r="V102" s="2" t="s">
        <v>109</v>
      </c>
      <c r="W102" s="2" t="s">
        <v>111</v>
      </c>
      <c r="X102" s="2" t="s">
        <v>117</v>
      </c>
      <c r="Y102" s="2" t="s">
        <v>118</v>
      </c>
      <c r="Z102" s="2" t="s">
        <v>120</v>
      </c>
      <c r="AA102" s="2" t="s">
        <v>123</v>
      </c>
      <c r="AB102" s="2" t="s">
        <v>130</v>
      </c>
      <c r="AC102" s="2" t="s">
        <v>134</v>
      </c>
      <c r="AD102" s="2" t="s">
        <v>142</v>
      </c>
      <c r="AE102" s="2" t="s">
        <v>143</v>
      </c>
      <c r="AF102" s="2" t="s">
        <v>148</v>
      </c>
      <c r="AG102" s="2" t="s">
        <v>153</v>
      </c>
      <c r="AH102" s="2" t="s">
        <v>154</v>
      </c>
      <c r="AI102" s="2" t="s">
        <v>156</v>
      </c>
      <c r="AJ102" s="2" t="s">
        <v>157</v>
      </c>
      <c r="AK102" s="2" t="s">
        <v>159</v>
      </c>
      <c r="AL102" s="2" t="s">
        <v>163</v>
      </c>
      <c r="AM102" s="2" t="s">
        <v>166</v>
      </c>
      <c r="AN102" s="2" t="s">
        <v>169</v>
      </c>
      <c r="AO102" s="2" t="s">
        <v>177</v>
      </c>
      <c r="AP102" s="2" t="s">
        <v>182</v>
      </c>
      <c r="AQ102" s="2" t="s">
        <v>186</v>
      </c>
      <c r="AR102" s="2" t="s">
        <v>189</v>
      </c>
      <c r="AS102" s="2" t="s">
        <v>190</v>
      </c>
      <c r="AT102" s="2" t="s">
        <v>195</v>
      </c>
      <c r="AU102" s="2" t="s">
        <v>197</v>
      </c>
      <c r="AV102" s="2" t="s">
        <v>199</v>
      </c>
      <c r="AW102" s="139" t="e">
        <f>AW74</f>
        <v>#REF!</v>
      </c>
      <c r="AX102" s="139" t="e">
        <f>AX74</f>
        <v>#REF!</v>
      </c>
      <c r="AY102" s="189" t="e">
        <f>AY74</f>
        <v>#REF!</v>
      </c>
      <c r="AZ102" s="184" t="e">
        <f>AZ74</f>
        <v>#REF!</v>
      </c>
      <c r="BA102" s="184" t="e">
        <f>BA74</f>
        <v>#REF!</v>
      </c>
      <c r="BB102" s="184" t="e">
        <f t="shared" ref="BB102:BK102" si="52">BB74</f>
        <v>#REF!</v>
      </c>
      <c r="BC102" s="184" t="e">
        <f t="shared" si="52"/>
        <v>#REF!</v>
      </c>
      <c r="BD102" s="184" t="e">
        <f t="shared" si="52"/>
        <v>#REF!</v>
      </c>
      <c r="BE102" s="184" t="e">
        <f t="shared" si="52"/>
        <v>#REF!</v>
      </c>
      <c r="BF102" s="184" t="e">
        <f t="shared" si="52"/>
        <v>#REF!</v>
      </c>
      <c r="BG102" s="184" t="e">
        <f t="shared" si="52"/>
        <v>#REF!</v>
      </c>
      <c r="BH102" s="184" t="e">
        <f t="shared" si="52"/>
        <v>#REF!</v>
      </c>
      <c r="BI102" s="184" t="e">
        <f t="shared" si="52"/>
        <v>#REF!</v>
      </c>
      <c r="BJ102" s="184" t="e">
        <f t="shared" si="52"/>
        <v>#REF!</v>
      </c>
      <c r="BK102" s="139" t="e">
        <f t="shared" si="52"/>
        <v>#REF!</v>
      </c>
      <c r="BL102" s="184" t="e">
        <f t="shared" ref="BL102:BP102" si="53">BL74</f>
        <v>#REF!</v>
      </c>
      <c r="BM102" s="184" t="e">
        <f t="shared" si="53"/>
        <v>#REF!</v>
      </c>
      <c r="BN102" s="139" t="e">
        <f t="shared" si="53"/>
        <v>#REF!</v>
      </c>
      <c r="BO102" s="184" t="e">
        <f t="shared" si="53"/>
        <v>#REF!</v>
      </c>
      <c r="BP102" s="184" t="e">
        <f t="shared" si="53"/>
        <v>#REF!</v>
      </c>
      <c r="BQ102" s="184" t="e">
        <f t="shared" ref="BQ102:BR102" si="54">BQ74</f>
        <v>#REF!</v>
      </c>
      <c r="BR102" s="184" t="e">
        <f t="shared" si="54"/>
        <v>#REF!</v>
      </c>
      <c r="BS102" s="184" t="s">
        <v>264</v>
      </c>
      <c r="BT102" s="184" t="s">
        <v>265</v>
      </c>
      <c r="BU102" s="184" t="s">
        <v>266</v>
      </c>
      <c r="BV102" s="184" t="s">
        <v>267</v>
      </c>
      <c r="BW102" s="184" t="s">
        <v>270</v>
      </c>
      <c r="BX102" s="184" t="s">
        <v>272</v>
      </c>
      <c r="BY102" s="184" t="s">
        <v>276</v>
      </c>
      <c r="BZ102" s="184" t="s">
        <v>277</v>
      </c>
      <c r="CA102" s="184" t="s">
        <v>279</v>
      </c>
      <c r="CB102" s="184" t="s">
        <v>281</v>
      </c>
      <c r="CC102" s="184" t="s">
        <v>282</v>
      </c>
      <c r="CD102" s="184" t="s">
        <v>288</v>
      </c>
      <c r="CE102" s="184" t="s">
        <v>289</v>
      </c>
      <c r="CF102" s="184" t="s">
        <v>292</v>
      </c>
      <c r="CG102" s="184" t="s">
        <v>294</v>
      </c>
      <c r="CH102" s="184" t="s">
        <v>297</v>
      </c>
      <c r="CI102" s="184" t="s">
        <v>301</v>
      </c>
      <c r="CJ102" s="184" t="s">
        <v>303</v>
      </c>
      <c r="CK102" s="184" t="s">
        <v>308</v>
      </c>
      <c r="CL102" s="184" t="s">
        <v>310</v>
      </c>
      <c r="CM102" s="184" t="s">
        <v>311</v>
      </c>
      <c r="CN102" s="184" t="s">
        <v>313</v>
      </c>
      <c r="CO102" s="184" t="s">
        <v>319</v>
      </c>
      <c r="CP102" s="184" t="s">
        <v>322</v>
      </c>
      <c r="CQ102" s="184" t="s">
        <v>325</v>
      </c>
      <c r="CR102" s="184" t="s">
        <v>330</v>
      </c>
      <c r="CS102" s="184" t="s">
        <v>332</v>
      </c>
      <c r="CT102" s="184" t="s">
        <v>336</v>
      </c>
      <c r="CU102" s="184" t="s">
        <v>339</v>
      </c>
      <c r="CV102" s="184" t="s">
        <v>349</v>
      </c>
      <c r="CW102" s="184" t="s">
        <v>350</v>
      </c>
      <c r="CX102" s="184" t="s">
        <v>351</v>
      </c>
      <c r="CY102" s="184" t="s">
        <v>357</v>
      </c>
      <c r="CZ102" s="184" t="s">
        <v>360</v>
      </c>
      <c r="DA102" s="106" t="str">
        <f>DA186</f>
        <v>Aug'25</v>
      </c>
      <c r="DB102" s="3">
        <v>1</v>
      </c>
      <c r="DC102" s="3">
        <v>2</v>
      </c>
      <c r="DD102" s="3">
        <v>3</v>
      </c>
      <c r="DE102" s="3">
        <v>4</v>
      </c>
      <c r="DF102" s="3">
        <v>5</v>
      </c>
      <c r="DG102" s="3">
        <v>6</v>
      </c>
      <c r="DH102" s="3">
        <v>7</v>
      </c>
      <c r="DI102" s="3">
        <v>8</v>
      </c>
      <c r="DJ102" s="3">
        <v>9</v>
      </c>
      <c r="DK102" s="3">
        <v>10</v>
      </c>
      <c r="DL102" s="3">
        <v>11</v>
      </c>
      <c r="DM102" s="3">
        <v>12</v>
      </c>
      <c r="DN102" s="3">
        <v>13</v>
      </c>
      <c r="DO102" s="3">
        <v>14</v>
      </c>
      <c r="DP102" s="3">
        <v>15</v>
      </c>
      <c r="DQ102" s="3">
        <v>16</v>
      </c>
      <c r="DR102" s="3">
        <v>17</v>
      </c>
      <c r="DS102" s="3">
        <v>18</v>
      </c>
      <c r="DT102" s="3">
        <v>19</v>
      </c>
      <c r="DU102" s="3">
        <v>20</v>
      </c>
      <c r="DV102" s="3">
        <v>21</v>
      </c>
      <c r="DW102" s="3">
        <v>22</v>
      </c>
      <c r="DX102" s="3">
        <v>23</v>
      </c>
      <c r="DY102" s="3">
        <v>24</v>
      </c>
      <c r="DZ102" s="3">
        <v>25</v>
      </c>
      <c r="EA102" s="3">
        <v>26</v>
      </c>
      <c r="EB102" s="3">
        <v>27</v>
      </c>
      <c r="EC102" s="3">
        <v>28</v>
      </c>
      <c r="ED102" s="3">
        <v>29</v>
      </c>
      <c r="EE102" s="3">
        <v>30</v>
      </c>
      <c r="EF102" s="3">
        <v>31</v>
      </c>
    </row>
    <row r="103" spans="1:148" ht="17.25" customHeight="1">
      <c r="A103" s="140" t="s">
        <v>1</v>
      </c>
      <c r="B103" s="141">
        <v>47547</v>
      </c>
      <c r="C103" s="141">
        <v>60324</v>
      </c>
      <c r="D103" s="141">
        <v>101346</v>
      </c>
      <c r="E103" s="141">
        <v>65139</v>
      </c>
      <c r="F103" s="141">
        <v>78218</v>
      </c>
      <c r="G103" s="141">
        <v>37547</v>
      </c>
      <c r="H103" s="141">
        <v>9978</v>
      </c>
      <c r="I103" s="141">
        <v>20339</v>
      </c>
      <c r="J103" s="141">
        <v>20395</v>
      </c>
      <c r="K103" s="141">
        <v>68393</v>
      </c>
      <c r="L103" s="141">
        <v>123626</v>
      </c>
      <c r="M103" s="141">
        <v>112020</v>
      </c>
      <c r="N103" s="141">
        <v>106012</v>
      </c>
      <c r="O103" s="141">
        <v>100890</v>
      </c>
      <c r="P103" s="141">
        <v>69913</v>
      </c>
      <c r="Q103" s="141">
        <v>35612</v>
      </c>
      <c r="R103" s="141">
        <v>43121</v>
      </c>
      <c r="S103" s="141">
        <v>122876</v>
      </c>
      <c r="T103" s="141">
        <v>81187</v>
      </c>
      <c r="U103" s="141">
        <v>44010</v>
      </c>
      <c r="V103" s="141">
        <v>33358</v>
      </c>
      <c r="W103" s="141">
        <v>96744</v>
      </c>
      <c r="X103" s="141">
        <v>124019</v>
      </c>
      <c r="Y103" s="141">
        <v>93623</v>
      </c>
      <c r="Z103" s="141">
        <v>60486</v>
      </c>
      <c r="AA103" s="141">
        <v>41495</v>
      </c>
      <c r="AB103" s="141">
        <v>37457</v>
      </c>
      <c r="AC103" s="141">
        <v>7562</v>
      </c>
      <c r="AD103" s="141">
        <v>77046</v>
      </c>
      <c r="AE103" s="141">
        <v>105736</v>
      </c>
      <c r="AF103" s="141">
        <v>53974</v>
      </c>
      <c r="AG103" s="141">
        <v>56808</v>
      </c>
      <c r="AH103" s="141">
        <v>48098</v>
      </c>
      <c r="AI103" s="141">
        <v>81767</v>
      </c>
      <c r="AJ103" s="141">
        <v>41646</v>
      </c>
      <c r="AK103" s="141">
        <v>55402</v>
      </c>
      <c r="AL103" s="141">
        <v>93570</v>
      </c>
      <c r="AM103" s="141">
        <v>85536</v>
      </c>
      <c r="AN103" s="141">
        <v>113673</v>
      </c>
      <c r="AO103" s="141">
        <v>77380</v>
      </c>
      <c r="AP103" s="141">
        <v>18018</v>
      </c>
      <c r="AQ103" s="141">
        <v>77498</v>
      </c>
      <c r="AR103" s="141">
        <v>88309</v>
      </c>
      <c r="AS103" s="141">
        <v>52642</v>
      </c>
      <c r="AT103" s="141">
        <v>59740</v>
      </c>
      <c r="AU103" s="141">
        <v>25249</v>
      </c>
      <c r="AV103" s="141">
        <v>9978</v>
      </c>
      <c r="AW103" s="141">
        <v>0</v>
      </c>
      <c r="AX103" s="141">
        <v>16659</v>
      </c>
      <c r="AY103" s="187">
        <v>33113</v>
      </c>
      <c r="AZ103" s="185">
        <v>34834</v>
      </c>
      <c r="BA103" s="185">
        <v>46500</v>
      </c>
      <c r="BB103" s="185">
        <v>16360</v>
      </c>
      <c r="BC103" s="185">
        <v>52052</v>
      </c>
      <c r="BD103" s="185">
        <v>73051</v>
      </c>
      <c r="BE103" s="185">
        <v>90318</v>
      </c>
      <c r="BF103" s="185">
        <v>56099</v>
      </c>
      <c r="BG103" s="185">
        <v>46477</v>
      </c>
      <c r="BH103" s="185">
        <v>61966</v>
      </c>
      <c r="BI103" s="185">
        <v>33614</v>
      </c>
      <c r="BJ103" s="185">
        <v>24664</v>
      </c>
      <c r="BK103" s="240">
        <v>45743</v>
      </c>
      <c r="BL103" s="185">
        <v>53369</v>
      </c>
      <c r="BM103" s="185">
        <v>49660</v>
      </c>
      <c r="BN103" s="141">
        <v>13261</v>
      </c>
      <c r="BO103" s="185">
        <v>217</v>
      </c>
      <c r="BP103" s="185">
        <v>11</v>
      </c>
      <c r="BQ103" s="185">
        <v>0</v>
      </c>
      <c r="BR103" s="185">
        <v>0</v>
      </c>
      <c r="BS103" s="185">
        <v>0</v>
      </c>
      <c r="BT103" s="185">
        <v>0</v>
      </c>
      <c r="BU103" s="185">
        <v>1062</v>
      </c>
      <c r="BV103" s="185">
        <v>36253</v>
      </c>
      <c r="BW103" s="185">
        <v>61418</v>
      </c>
      <c r="BX103" s="185">
        <v>23208</v>
      </c>
      <c r="BY103" s="185">
        <v>2071</v>
      </c>
      <c r="BZ103" s="185">
        <v>22396</v>
      </c>
      <c r="CA103" s="185">
        <v>12776</v>
      </c>
      <c r="CB103" s="185">
        <v>18602</v>
      </c>
      <c r="CC103" s="185">
        <v>4532</v>
      </c>
      <c r="CD103" s="185">
        <v>-726</v>
      </c>
      <c r="CE103" s="185">
        <v>0</v>
      </c>
      <c r="CF103" s="185">
        <v>28097</v>
      </c>
      <c r="CG103" s="185">
        <v>9071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42">
        <f>SUM(DB103:EF103)</f>
        <v>0</v>
      </c>
      <c r="DB103" s="142">
        <f>'KTL12'!F10</f>
        <v>0</v>
      </c>
      <c r="DC103" s="142">
        <f>'KTL12'!G10</f>
        <v>0</v>
      </c>
      <c r="DD103" s="142">
        <f>'KTL12'!H10</f>
        <v>0</v>
      </c>
      <c r="DE103" s="142">
        <f>'KTL12'!I10</f>
        <v>0</v>
      </c>
      <c r="DF103" s="142">
        <f>'KTL12'!J10</f>
        <v>0</v>
      </c>
      <c r="DG103" s="142">
        <f>'KTL12'!K10</f>
        <v>0</v>
      </c>
      <c r="DH103" s="142">
        <f>'KTL12'!L10</f>
        <v>0</v>
      </c>
      <c r="DI103" s="142">
        <f>'KTL12'!M10</f>
        <v>0</v>
      </c>
      <c r="DJ103" s="142">
        <f>'KTL12'!N10</f>
        <v>0</v>
      </c>
      <c r="DK103" s="142">
        <f>'KTL12'!O10</f>
        <v>0</v>
      </c>
      <c r="DL103" s="142">
        <f>'KTL12'!P10</f>
        <v>0</v>
      </c>
      <c r="DM103" s="142">
        <f>'KTL12'!Q10</f>
        <v>0</v>
      </c>
      <c r="DN103" s="142">
        <f>'KTL12'!R10</f>
        <v>0</v>
      </c>
      <c r="DO103" s="142">
        <f>'KTL12'!S10</f>
        <v>0</v>
      </c>
      <c r="DP103" s="142">
        <f>'KTL12'!T10</f>
        <v>0</v>
      </c>
      <c r="DQ103" s="142">
        <f>'KTL12'!U10</f>
        <v>0</v>
      </c>
      <c r="DR103" s="142">
        <f>'KTL12'!V10</f>
        <v>0</v>
      </c>
      <c r="DS103" s="142">
        <f>'KTL12'!W10</f>
        <v>0</v>
      </c>
      <c r="DT103" s="142">
        <f>'KTL12'!X10</f>
        <v>0</v>
      </c>
      <c r="DU103" s="142">
        <f>'KTL12'!Y10</f>
        <v>0</v>
      </c>
      <c r="DV103" s="142">
        <f>'KTL12'!Z10</f>
        <v>0</v>
      </c>
      <c r="DW103" s="142">
        <f>'KTL12'!AA10</f>
        <v>0</v>
      </c>
      <c r="DX103" s="142">
        <f>'KTL12'!AB10</f>
        <v>0</v>
      </c>
      <c r="DY103" s="142">
        <f>'KTL12'!AC10</f>
        <v>0</v>
      </c>
      <c r="DZ103" s="142">
        <f>'KTL12'!AD10</f>
        <v>0</v>
      </c>
      <c r="EA103" s="142">
        <f>'KTL12'!AE10</f>
        <v>0</v>
      </c>
      <c r="EB103" s="142">
        <f>'KTL12'!AF10</f>
        <v>0</v>
      </c>
      <c r="EC103" s="142">
        <f>'KTL12'!AG10</f>
        <v>0</v>
      </c>
      <c r="ED103" s="142">
        <f>'KTL12'!AH10</f>
        <v>0</v>
      </c>
      <c r="EE103" s="142">
        <f>'KTL12'!AI10</f>
        <v>0</v>
      </c>
      <c r="EF103" s="142">
        <f>'KTL12'!AJ10</f>
        <v>0</v>
      </c>
    </row>
    <row r="104" spans="1:148" ht="17.25" customHeight="1">
      <c r="A104" s="140" t="s">
        <v>2</v>
      </c>
      <c r="B104" s="141">
        <f>B103-B105</f>
        <v>47164</v>
      </c>
      <c r="C104" s="141">
        <f t="shared" ref="C104:N104" si="55">C103-C105</f>
        <v>60179</v>
      </c>
      <c r="D104" s="141">
        <f t="shared" si="55"/>
        <v>100977</v>
      </c>
      <c r="E104" s="141">
        <f t="shared" si="55"/>
        <v>64584</v>
      </c>
      <c r="F104" s="141">
        <f t="shared" si="55"/>
        <v>78006</v>
      </c>
      <c r="G104" s="141">
        <f t="shared" si="55"/>
        <v>37380</v>
      </c>
      <c r="H104" s="141">
        <f t="shared" si="55"/>
        <v>9943</v>
      </c>
      <c r="I104" s="141">
        <f t="shared" si="55"/>
        <v>20258</v>
      </c>
      <c r="J104" s="141">
        <f t="shared" si="55"/>
        <v>20237</v>
      </c>
      <c r="K104" s="141">
        <f t="shared" si="55"/>
        <v>67963</v>
      </c>
      <c r="L104" s="141">
        <f t="shared" si="55"/>
        <v>123023</v>
      </c>
      <c r="M104" s="141">
        <f t="shared" si="55"/>
        <v>109997</v>
      </c>
      <c r="N104" s="141">
        <f t="shared" si="55"/>
        <v>101487</v>
      </c>
      <c r="O104" s="141">
        <f t="shared" ref="O104:AW104" si="56">O103-O105</f>
        <v>99062</v>
      </c>
      <c r="P104" s="141">
        <f t="shared" si="56"/>
        <v>69525</v>
      </c>
      <c r="Q104" s="141">
        <f t="shared" si="56"/>
        <v>35391</v>
      </c>
      <c r="R104" s="141">
        <f t="shared" si="56"/>
        <v>41970</v>
      </c>
      <c r="S104" s="141">
        <f t="shared" si="56"/>
        <v>121754</v>
      </c>
      <c r="T104" s="141">
        <f t="shared" si="56"/>
        <v>80747</v>
      </c>
      <c r="U104" s="141">
        <f t="shared" si="56"/>
        <v>43786</v>
      </c>
      <c r="V104" s="141">
        <f t="shared" si="56"/>
        <v>33276</v>
      </c>
      <c r="W104" s="141">
        <f t="shared" si="56"/>
        <v>96447</v>
      </c>
      <c r="X104" s="141">
        <f t="shared" si="56"/>
        <v>123580</v>
      </c>
      <c r="Y104" s="141">
        <f t="shared" si="56"/>
        <v>93311</v>
      </c>
      <c r="Z104" s="141">
        <f t="shared" si="56"/>
        <v>60190</v>
      </c>
      <c r="AA104" s="141">
        <f t="shared" si="56"/>
        <v>39987</v>
      </c>
      <c r="AB104" s="141">
        <f t="shared" si="56"/>
        <v>35949</v>
      </c>
      <c r="AC104" s="141">
        <f t="shared" si="56"/>
        <v>7394</v>
      </c>
      <c r="AD104" s="141">
        <f t="shared" si="56"/>
        <v>75162</v>
      </c>
      <c r="AE104" s="141">
        <f t="shared" si="56"/>
        <v>105332</v>
      </c>
      <c r="AF104" s="141">
        <f t="shared" si="56"/>
        <v>53731</v>
      </c>
      <c r="AG104" s="141">
        <f t="shared" si="56"/>
        <v>56466</v>
      </c>
      <c r="AH104" s="141">
        <f t="shared" si="56"/>
        <v>47869</v>
      </c>
      <c r="AI104" s="141">
        <f t="shared" si="56"/>
        <v>81428</v>
      </c>
      <c r="AJ104" s="141">
        <f t="shared" si="56"/>
        <v>41321</v>
      </c>
      <c r="AK104" s="141">
        <f t="shared" si="56"/>
        <v>52279</v>
      </c>
      <c r="AL104" s="141">
        <f t="shared" si="56"/>
        <v>91570</v>
      </c>
      <c r="AM104" s="141">
        <f t="shared" si="56"/>
        <v>85317</v>
      </c>
      <c r="AN104" s="141">
        <f t="shared" si="56"/>
        <v>113267</v>
      </c>
      <c r="AO104" s="141">
        <f t="shared" si="56"/>
        <v>77206</v>
      </c>
      <c r="AP104" s="141">
        <f t="shared" si="56"/>
        <v>17954</v>
      </c>
      <c r="AQ104" s="141">
        <f t="shared" si="56"/>
        <v>77155</v>
      </c>
      <c r="AR104" s="141">
        <f t="shared" si="56"/>
        <v>87997</v>
      </c>
      <c r="AS104" s="141">
        <f t="shared" si="56"/>
        <v>52494</v>
      </c>
      <c r="AT104" s="141">
        <f t="shared" si="56"/>
        <v>59643</v>
      </c>
      <c r="AU104" s="141">
        <f t="shared" si="56"/>
        <v>25189</v>
      </c>
      <c r="AV104" s="141">
        <f t="shared" si="56"/>
        <v>9932</v>
      </c>
      <c r="AW104" s="141">
        <f t="shared" si="56"/>
        <v>0</v>
      </c>
      <c r="AX104" s="141">
        <f>AX103-AX105</f>
        <v>16612</v>
      </c>
      <c r="AY104" s="187">
        <f>AY103-AY105</f>
        <v>33017</v>
      </c>
      <c r="AZ104" s="185">
        <v>34707</v>
      </c>
      <c r="BA104" s="185">
        <f>BA103-BA105</f>
        <v>46424</v>
      </c>
      <c r="BB104" s="185">
        <f>BB103-BB105</f>
        <v>16343</v>
      </c>
      <c r="BC104" s="185">
        <f>BC103-BC105</f>
        <v>51975</v>
      </c>
      <c r="BD104" s="185">
        <f t="shared" ref="BD104:BK104" si="57">BD103-BD105</f>
        <v>72953</v>
      </c>
      <c r="BE104" s="185">
        <f t="shared" si="57"/>
        <v>90193</v>
      </c>
      <c r="BF104" s="185">
        <f t="shared" si="57"/>
        <v>56013</v>
      </c>
      <c r="BG104" s="185">
        <f t="shared" si="57"/>
        <v>46401</v>
      </c>
      <c r="BH104" s="185">
        <f t="shared" si="57"/>
        <v>61929</v>
      </c>
      <c r="BI104" s="185">
        <f t="shared" si="57"/>
        <v>33604</v>
      </c>
      <c r="BJ104" s="185">
        <f t="shared" si="57"/>
        <v>24644</v>
      </c>
      <c r="BK104" s="240">
        <f t="shared" si="57"/>
        <v>45729</v>
      </c>
      <c r="BL104" s="185">
        <f t="shared" ref="BL104:DC104" si="58">BL103-BL105</f>
        <v>53314</v>
      </c>
      <c r="BM104" s="185">
        <f t="shared" si="58"/>
        <v>49620</v>
      </c>
      <c r="BN104" s="141">
        <f t="shared" si="58"/>
        <v>13253</v>
      </c>
      <c r="BO104" s="185">
        <v>217</v>
      </c>
      <c r="BP104" s="185">
        <v>11</v>
      </c>
      <c r="BQ104" s="185">
        <v>0</v>
      </c>
      <c r="BR104" s="185">
        <v>0</v>
      </c>
      <c r="BS104" s="185">
        <v>0</v>
      </c>
      <c r="BT104" s="185">
        <v>0</v>
      </c>
      <c r="BU104" s="185">
        <v>1062</v>
      </c>
      <c r="BV104" s="185">
        <v>36096</v>
      </c>
      <c r="BW104" s="185">
        <v>60843</v>
      </c>
      <c r="BX104" s="185">
        <v>23155</v>
      </c>
      <c r="BY104" s="185">
        <v>2069</v>
      </c>
      <c r="BZ104" s="185">
        <v>22370</v>
      </c>
      <c r="CA104" s="185">
        <v>12732</v>
      </c>
      <c r="CB104" s="185">
        <v>18569</v>
      </c>
      <c r="CC104" s="185">
        <v>4532</v>
      </c>
      <c r="CD104" s="185">
        <v>-726</v>
      </c>
      <c r="CE104" s="185">
        <v>0</v>
      </c>
      <c r="CF104" s="185">
        <v>28089</v>
      </c>
      <c r="CG104" s="185">
        <v>9070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42">
        <f t="shared" si="58"/>
        <v>0</v>
      </c>
      <c r="DB104" s="142">
        <f t="shared" si="58"/>
        <v>0</v>
      </c>
      <c r="DC104" s="142">
        <f t="shared" si="58"/>
        <v>0</v>
      </c>
      <c r="DD104" s="142">
        <f t="shared" ref="DD104:EF104" si="59">DD103-DD105</f>
        <v>0</v>
      </c>
      <c r="DE104" s="142">
        <f t="shared" si="59"/>
        <v>0</v>
      </c>
      <c r="DF104" s="142">
        <f t="shared" si="59"/>
        <v>0</v>
      </c>
      <c r="DG104" s="142">
        <f t="shared" si="59"/>
        <v>0</v>
      </c>
      <c r="DH104" s="142">
        <f t="shared" si="59"/>
        <v>0</v>
      </c>
      <c r="DI104" s="142">
        <f t="shared" si="59"/>
        <v>0</v>
      </c>
      <c r="DJ104" s="142">
        <f t="shared" si="59"/>
        <v>0</v>
      </c>
      <c r="DK104" s="142">
        <f t="shared" si="59"/>
        <v>0</v>
      </c>
      <c r="DL104" s="142">
        <f t="shared" si="59"/>
        <v>0</v>
      </c>
      <c r="DM104" s="142">
        <f t="shared" si="59"/>
        <v>0</v>
      </c>
      <c r="DN104" s="142">
        <f t="shared" si="59"/>
        <v>0</v>
      </c>
      <c r="DO104" s="142">
        <f t="shared" si="59"/>
        <v>0</v>
      </c>
      <c r="DP104" s="142">
        <f t="shared" si="59"/>
        <v>0</v>
      </c>
      <c r="DQ104" s="142">
        <f t="shared" si="59"/>
        <v>0</v>
      </c>
      <c r="DR104" s="142">
        <f t="shared" si="59"/>
        <v>0</v>
      </c>
      <c r="DS104" s="142">
        <f t="shared" si="59"/>
        <v>0</v>
      </c>
      <c r="DT104" s="142">
        <f t="shared" si="59"/>
        <v>0</v>
      </c>
      <c r="DU104" s="142">
        <f t="shared" si="59"/>
        <v>0</v>
      </c>
      <c r="DV104" s="142">
        <f t="shared" si="59"/>
        <v>0</v>
      </c>
      <c r="DW104" s="142">
        <f t="shared" si="59"/>
        <v>0</v>
      </c>
      <c r="DX104" s="142">
        <f t="shared" si="59"/>
        <v>0</v>
      </c>
      <c r="DY104" s="142">
        <f t="shared" si="59"/>
        <v>0</v>
      </c>
      <c r="DZ104" s="142">
        <f t="shared" si="59"/>
        <v>0</v>
      </c>
      <c r="EA104" s="142">
        <f t="shared" si="59"/>
        <v>0</v>
      </c>
      <c r="EB104" s="142">
        <f t="shared" si="59"/>
        <v>0</v>
      </c>
      <c r="EC104" s="142">
        <f t="shared" si="59"/>
        <v>0</v>
      </c>
      <c r="ED104" s="142">
        <f t="shared" si="59"/>
        <v>0</v>
      </c>
      <c r="EE104" s="142">
        <f t="shared" si="59"/>
        <v>0</v>
      </c>
      <c r="EF104" s="142">
        <f t="shared" si="59"/>
        <v>0</v>
      </c>
    </row>
    <row r="105" spans="1:148" ht="17.25" customHeight="1">
      <c r="A105" s="140" t="s">
        <v>3</v>
      </c>
      <c r="B105" s="141">
        <f>SUM(B108:B111)</f>
        <v>383</v>
      </c>
      <c r="C105" s="141">
        <f t="shared" ref="C105:N105" si="60">SUM(C108:C111)</f>
        <v>145</v>
      </c>
      <c r="D105" s="141">
        <f t="shared" si="60"/>
        <v>369</v>
      </c>
      <c r="E105" s="141">
        <f t="shared" si="60"/>
        <v>555</v>
      </c>
      <c r="F105" s="141">
        <f t="shared" si="60"/>
        <v>212</v>
      </c>
      <c r="G105" s="141">
        <f t="shared" si="60"/>
        <v>167</v>
      </c>
      <c r="H105" s="141">
        <f t="shared" si="60"/>
        <v>35</v>
      </c>
      <c r="I105" s="141">
        <f t="shared" si="60"/>
        <v>81</v>
      </c>
      <c r="J105" s="141">
        <f t="shared" si="60"/>
        <v>158</v>
      </c>
      <c r="K105" s="141">
        <f t="shared" si="60"/>
        <v>430</v>
      </c>
      <c r="L105" s="141">
        <f t="shared" si="60"/>
        <v>603</v>
      </c>
      <c r="M105" s="141">
        <f t="shared" si="60"/>
        <v>2023</v>
      </c>
      <c r="N105" s="141">
        <f t="shared" si="60"/>
        <v>4525</v>
      </c>
      <c r="O105" s="141">
        <f t="shared" ref="O105:AW105" si="61">SUM(O108:O111)</f>
        <v>1828</v>
      </c>
      <c r="P105" s="141">
        <f t="shared" si="61"/>
        <v>388</v>
      </c>
      <c r="Q105" s="141">
        <f t="shared" si="61"/>
        <v>221</v>
      </c>
      <c r="R105" s="141">
        <f t="shared" si="61"/>
        <v>1151</v>
      </c>
      <c r="S105" s="141">
        <f t="shared" si="61"/>
        <v>1122</v>
      </c>
      <c r="T105" s="141">
        <f t="shared" si="61"/>
        <v>440</v>
      </c>
      <c r="U105" s="141">
        <f t="shared" si="61"/>
        <v>224</v>
      </c>
      <c r="V105" s="141">
        <f t="shared" si="61"/>
        <v>82</v>
      </c>
      <c r="W105" s="141">
        <f t="shared" si="61"/>
        <v>297</v>
      </c>
      <c r="X105" s="141">
        <f t="shared" si="61"/>
        <v>439</v>
      </c>
      <c r="Y105" s="141">
        <f t="shared" si="61"/>
        <v>312</v>
      </c>
      <c r="Z105" s="141">
        <f t="shared" si="61"/>
        <v>296</v>
      </c>
      <c r="AA105" s="141">
        <f t="shared" si="61"/>
        <v>1508</v>
      </c>
      <c r="AB105" s="141">
        <f t="shared" si="61"/>
        <v>1508</v>
      </c>
      <c r="AC105" s="141">
        <f t="shared" si="61"/>
        <v>168</v>
      </c>
      <c r="AD105" s="141">
        <f t="shared" si="61"/>
        <v>1884</v>
      </c>
      <c r="AE105" s="141">
        <f t="shared" si="61"/>
        <v>404</v>
      </c>
      <c r="AF105" s="141">
        <f t="shared" si="61"/>
        <v>243</v>
      </c>
      <c r="AG105" s="141">
        <f t="shared" si="61"/>
        <v>342</v>
      </c>
      <c r="AH105" s="141">
        <f t="shared" si="61"/>
        <v>229</v>
      </c>
      <c r="AI105" s="141">
        <f t="shared" si="61"/>
        <v>339</v>
      </c>
      <c r="AJ105" s="141">
        <f t="shared" si="61"/>
        <v>325</v>
      </c>
      <c r="AK105" s="141">
        <f t="shared" si="61"/>
        <v>3123</v>
      </c>
      <c r="AL105" s="141">
        <f t="shared" si="61"/>
        <v>2000</v>
      </c>
      <c r="AM105" s="141">
        <f t="shared" si="61"/>
        <v>219</v>
      </c>
      <c r="AN105" s="141">
        <f t="shared" si="61"/>
        <v>406</v>
      </c>
      <c r="AO105" s="141">
        <f t="shared" si="61"/>
        <v>174</v>
      </c>
      <c r="AP105" s="141">
        <f t="shared" si="61"/>
        <v>64</v>
      </c>
      <c r="AQ105" s="141">
        <f t="shared" si="61"/>
        <v>343</v>
      </c>
      <c r="AR105" s="141">
        <f t="shared" si="61"/>
        <v>312</v>
      </c>
      <c r="AS105" s="141">
        <f t="shared" si="61"/>
        <v>148</v>
      </c>
      <c r="AT105" s="141">
        <f t="shared" si="61"/>
        <v>97</v>
      </c>
      <c r="AU105" s="141">
        <f t="shared" si="61"/>
        <v>60</v>
      </c>
      <c r="AV105" s="141">
        <f t="shared" si="61"/>
        <v>46</v>
      </c>
      <c r="AW105" s="141">
        <f t="shared" si="61"/>
        <v>0</v>
      </c>
      <c r="AX105" s="141">
        <f>SUM(AX108:AX111)</f>
        <v>47</v>
      </c>
      <c r="AY105" s="187">
        <f>SUM(AY108:AY111)</f>
        <v>96</v>
      </c>
      <c r="AZ105" s="185">
        <v>127</v>
      </c>
      <c r="BA105" s="185">
        <f>SUM(BA108:BA111)</f>
        <v>76</v>
      </c>
      <c r="BB105" s="185">
        <f>SUM(BB108:BB111)</f>
        <v>17</v>
      </c>
      <c r="BC105" s="185">
        <f>SUM(BC108:BC111)</f>
        <v>77</v>
      </c>
      <c r="BD105" s="185">
        <f t="shared" ref="BD105:BK105" si="62">SUM(BD108:BD111)</f>
        <v>98</v>
      </c>
      <c r="BE105" s="185">
        <f t="shared" si="62"/>
        <v>125</v>
      </c>
      <c r="BF105" s="185">
        <f t="shared" si="62"/>
        <v>86</v>
      </c>
      <c r="BG105" s="185">
        <f t="shared" si="62"/>
        <v>76</v>
      </c>
      <c r="BH105" s="185">
        <f t="shared" si="62"/>
        <v>37</v>
      </c>
      <c r="BI105" s="185">
        <f t="shared" si="62"/>
        <v>10</v>
      </c>
      <c r="BJ105" s="185">
        <f t="shared" si="62"/>
        <v>20</v>
      </c>
      <c r="BK105" s="240">
        <f t="shared" si="62"/>
        <v>14</v>
      </c>
      <c r="BL105" s="185">
        <f t="shared" ref="BL105:DC105" si="63">SUM(BL108:BL111)</f>
        <v>55</v>
      </c>
      <c r="BM105" s="185">
        <f t="shared" si="63"/>
        <v>40</v>
      </c>
      <c r="BN105" s="141">
        <f t="shared" si="63"/>
        <v>8</v>
      </c>
      <c r="BO105" s="185">
        <f>SUM(BO108:BO111)</f>
        <v>0</v>
      </c>
      <c r="BP105" s="185">
        <v>0</v>
      </c>
      <c r="BQ105" s="185">
        <v>0</v>
      </c>
      <c r="BR105" s="185">
        <v>0</v>
      </c>
      <c r="BS105" s="185">
        <v>0</v>
      </c>
      <c r="BT105" s="185">
        <v>0</v>
      </c>
      <c r="BU105" s="185">
        <v>0</v>
      </c>
      <c r="BV105" s="185">
        <v>157</v>
      </c>
      <c r="BW105" s="185">
        <v>575</v>
      </c>
      <c r="BX105" s="185">
        <v>53</v>
      </c>
      <c r="BY105" s="185">
        <v>2</v>
      </c>
      <c r="BZ105" s="185">
        <v>26</v>
      </c>
      <c r="CA105" s="185">
        <v>44</v>
      </c>
      <c r="CB105" s="185">
        <v>33</v>
      </c>
      <c r="CC105" s="185">
        <v>0</v>
      </c>
      <c r="CD105" s="185">
        <v>0</v>
      </c>
      <c r="CE105" s="185">
        <v>0</v>
      </c>
      <c r="CF105" s="185">
        <v>8</v>
      </c>
      <c r="CG105" s="185">
        <v>1</v>
      </c>
      <c r="CH105" s="185">
        <v>0</v>
      </c>
      <c r="CI105" s="185">
        <v>0</v>
      </c>
      <c r="CJ105" s="185">
        <v>0</v>
      </c>
      <c r="CK105" s="185">
        <v>0</v>
      </c>
      <c r="CL105" s="185">
        <v>0</v>
      </c>
      <c r="CM105" s="185">
        <v>0</v>
      </c>
      <c r="CN105" s="185">
        <v>0</v>
      </c>
      <c r="CO105" s="185">
        <v>0</v>
      </c>
      <c r="CP105" s="185">
        <v>0</v>
      </c>
      <c r="CQ105" s="185">
        <v>0</v>
      </c>
      <c r="CR105" s="185">
        <v>0</v>
      </c>
      <c r="CS105" s="185">
        <v>0</v>
      </c>
      <c r="CT105" s="185">
        <v>0</v>
      </c>
      <c r="CU105" s="185">
        <v>0</v>
      </c>
      <c r="CV105" s="185">
        <v>0</v>
      </c>
      <c r="CW105" s="185">
        <v>0</v>
      </c>
      <c r="CX105" s="185">
        <v>0</v>
      </c>
      <c r="CY105" s="185">
        <v>0</v>
      </c>
      <c r="CZ105" s="185">
        <v>0</v>
      </c>
      <c r="DA105" s="142">
        <f t="shared" si="63"/>
        <v>0</v>
      </c>
      <c r="DB105" s="142">
        <f t="shared" si="63"/>
        <v>0</v>
      </c>
      <c r="DC105" s="142">
        <f t="shared" si="63"/>
        <v>0</v>
      </c>
      <c r="DD105" s="142">
        <f t="shared" ref="DD105:EF105" si="64">SUM(DD108:DD111)</f>
        <v>0</v>
      </c>
      <c r="DE105" s="142">
        <f t="shared" si="64"/>
        <v>0</v>
      </c>
      <c r="DF105" s="142">
        <f t="shared" si="64"/>
        <v>0</v>
      </c>
      <c r="DG105" s="142">
        <f t="shared" si="64"/>
        <v>0</v>
      </c>
      <c r="DH105" s="142">
        <f t="shared" si="64"/>
        <v>0</v>
      </c>
      <c r="DI105" s="142">
        <f t="shared" si="64"/>
        <v>0</v>
      </c>
      <c r="DJ105" s="142">
        <f t="shared" si="64"/>
        <v>0</v>
      </c>
      <c r="DK105" s="142">
        <f t="shared" si="64"/>
        <v>0</v>
      </c>
      <c r="DL105" s="142">
        <f t="shared" si="64"/>
        <v>0</v>
      </c>
      <c r="DM105" s="142">
        <f t="shared" si="64"/>
        <v>0</v>
      </c>
      <c r="DN105" s="142">
        <f t="shared" si="64"/>
        <v>0</v>
      </c>
      <c r="DO105" s="142">
        <f t="shared" si="64"/>
        <v>0</v>
      </c>
      <c r="DP105" s="142">
        <f t="shared" si="64"/>
        <v>0</v>
      </c>
      <c r="DQ105" s="142">
        <f t="shared" si="64"/>
        <v>0</v>
      </c>
      <c r="DR105" s="142">
        <f t="shared" si="64"/>
        <v>0</v>
      </c>
      <c r="DS105" s="142">
        <f t="shared" si="64"/>
        <v>0</v>
      </c>
      <c r="DT105" s="142">
        <f t="shared" si="64"/>
        <v>0</v>
      </c>
      <c r="DU105" s="142">
        <f t="shared" si="64"/>
        <v>0</v>
      </c>
      <c r="DV105" s="142">
        <f t="shared" si="64"/>
        <v>0</v>
      </c>
      <c r="DW105" s="142">
        <f t="shared" si="64"/>
        <v>0</v>
      </c>
      <c r="DX105" s="142">
        <f t="shared" si="64"/>
        <v>0</v>
      </c>
      <c r="DY105" s="142">
        <f t="shared" si="64"/>
        <v>0</v>
      </c>
      <c r="DZ105" s="142">
        <f t="shared" si="64"/>
        <v>0</v>
      </c>
      <c r="EA105" s="142">
        <f t="shared" si="64"/>
        <v>0</v>
      </c>
      <c r="EB105" s="142">
        <f t="shared" si="64"/>
        <v>0</v>
      </c>
      <c r="EC105" s="142">
        <f t="shared" si="64"/>
        <v>0</v>
      </c>
      <c r="ED105" s="142">
        <f t="shared" si="64"/>
        <v>0</v>
      </c>
      <c r="EE105" s="142">
        <f t="shared" si="64"/>
        <v>0</v>
      </c>
      <c r="EF105" s="142">
        <f t="shared" si="64"/>
        <v>0</v>
      </c>
    </row>
    <row r="106" spans="1:148" ht="17.25" customHeight="1">
      <c r="A106" s="140" t="s">
        <v>10</v>
      </c>
      <c r="B106" s="143">
        <f>B105/B103</f>
        <v>8.0551874986855114E-3</v>
      </c>
      <c r="C106" s="143">
        <f t="shared" ref="C106:N106" si="65">C105/C103</f>
        <v>2.4036867581725351E-3</v>
      </c>
      <c r="D106" s="143">
        <f t="shared" si="65"/>
        <v>3.6409922443905039E-3</v>
      </c>
      <c r="E106" s="143">
        <f t="shared" si="65"/>
        <v>8.5202413300787538E-3</v>
      </c>
      <c r="F106" s="143">
        <f t="shared" si="65"/>
        <v>2.7103735713007236E-3</v>
      </c>
      <c r="G106" s="143">
        <f t="shared" si="65"/>
        <v>4.4477588089594372E-3</v>
      </c>
      <c r="H106" s="143">
        <f t="shared" si="65"/>
        <v>3.5077169773501705E-3</v>
      </c>
      <c r="I106" s="143">
        <f t="shared" si="65"/>
        <v>3.9824966812527654E-3</v>
      </c>
      <c r="J106" s="143">
        <f t="shared" si="65"/>
        <v>7.7469968129443489E-3</v>
      </c>
      <c r="K106" s="143">
        <f t="shared" si="65"/>
        <v>6.2871931338002425E-3</v>
      </c>
      <c r="L106" s="143">
        <f t="shared" si="65"/>
        <v>4.877614741235662E-3</v>
      </c>
      <c r="M106" s="143">
        <f t="shared" si="65"/>
        <v>1.8059275129441173E-2</v>
      </c>
      <c r="N106" s="143">
        <f t="shared" si="65"/>
        <v>4.2683847111647737E-2</v>
      </c>
      <c r="O106" s="143">
        <f t="shared" ref="O106:AW106" si="66">O105/O103</f>
        <v>1.8118743185647736E-2</v>
      </c>
      <c r="P106" s="143">
        <f t="shared" si="66"/>
        <v>5.5497546951210792E-3</v>
      </c>
      <c r="Q106" s="143">
        <f t="shared" si="66"/>
        <v>6.2057733348309559E-3</v>
      </c>
      <c r="R106" s="143">
        <f t="shared" si="66"/>
        <v>2.6692330882864497E-2</v>
      </c>
      <c r="S106" s="143">
        <f t="shared" si="66"/>
        <v>9.1311566131710015E-3</v>
      </c>
      <c r="T106" s="143">
        <f t="shared" si="66"/>
        <v>5.4195868796728542E-3</v>
      </c>
      <c r="U106" s="143">
        <f t="shared" si="66"/>
        <v>5.0897523290161324E-3</v>
      </c>
      <c r="V106" s="143">
        <f t="shared" si="66"/>
        <v>2.4581809460998863E-3</v>
      </c>
      <c r="W106" s="143">
        <f t="shared" si="66"/>
        <v>3.0699578268419746E-3</v>
      </c>
      <c r="X106" s="143">
        <f t="shared" si="66"/>
        <v>3.5397801949701257E-3</v>
      </c>
      <c r="Y106" s="143">
        <f t="shared" si="66"/>
        <v>3.3325144462365017E-3</v>
      </c>
      <c r="Z106" s="143">
        <f t="shared" si="66"/>
        <v>4.8936944086234828E-3</v>
      </c>
      <c r="AA106" s="143">
        <f t="shared" si="66"/>
        <v>3.6341727919026387E-2</v>
      </c>
      <c r="AB106" s="143">
        <f t="shared" si="66"/>
        <v>4.0259497557198924E-2</v>
      </c>
      <c r="AC106" s="143">
        <f t="shared" si="66"/>
        <v>2.2216344882306269E-2</v>
      </c>
      <c r="AD106" s="143">
        <f t="shared" si="66"/>
        <v>2.4452924227085119E-2</v>
      </c>
      <c r="AE106" s="143">
        <f t="shared" si="66"/>
        <v>3.8208368010895061E-3</v>
      </c>
      <c r="AF106" s="143">
        <f t="shared" si="66"/>
        <v>4.5021677103790712E-3</v>
      </c>
      <c r="AG106" s="143">
        <f t="shared" si="66"/>
        <v>6.0202788339670469E-3</v>
      </c>
      <c r="AH106" s="143">
        <f t="shared" si="66"/>
        <v>4.7611127281799656E-3</v>
      </c>
      <c r="AI106" s="143">
        <f t="shared" si="66"/>
        <v>4.1459268409015865E-3</v>
      </c>
      <c r="AJ106" s="143">
        <f t="shared" si="66"/>
        <v>7.8038707198770591E-3</v>
      </c>
      <c r="AK106" s="143">
        <f t="shared" si="66"/>
        <v>5.6369806144182522E-2</v>
      </c>
      <c r="AL106" s="143">
        <f t="shared" si="66"/>
        <v>2.1374372127818744E-2</v>
      </c>
      <c r="AM106" s="143">
        <f t="shared" si="66"/>
        <v>2.5603254769921437E-3</v>
      </c>
      <c r="AN106" s="143">
        <f t="shared" si="66"/>
        <v>3.571648500523431E-3</v>
      </c>
      <c r="AO106" s="143">
        <f t="shared" si="66"/>
        <v>2.2486430602222797E-3</v>
      </c>
      <c r="AP106" s="143">
        <f t="shared" si="66"/>
        <v>3.552003552003552E-3</v>
      </c>
      <c r="AQ106" s="143">
        <f t="shared" si="66"/>
        <v>4.4259206689204883E-3</v>
      </c>
      <c r="AR106" s="143">
        <f t="shared" si="66"/>
        <v>3.5330487266303548E-3</v>
      </c>
      <c r="AS106" s="143">
        <f t="shared" si="66"/>
        <v>2.8114433342198244E-3</v>
      </c>
      <c r="AT106" s="143">
        <f t="shared" si="66"/>
        <v>1.6237027117509207E-3</v>
      </c>
      <c r="AU106" s="143">
        <f t="shared" si="66"/>
        <v>2.3763317359103333E-3</v>
      </c>
      <c r="AV106" s="143">
        <f t="shared" si="66"/>
        <v>4.6101423130887956E-3</v>
      </c>
      <c r="AW106" s="143" t="e">
        <f t="shared" si="66"/>
        <v>#DIV/0!</v>
      </c>
      <c r="AX106" s="143">
        <f>AX105/AX103</f>
        <v>2.8212977969866138E-3</v>
      </c>
      <c r="AY106" s="188">
        <f>AY105/AY103</f>
        <v>2.899163470540271E-3</v>
      </c>
      <c r="AZ106" s="186">
        <v>3.6458632370672331E-3</v>
      </c>
      <c r="BA106" s="186">
        <f>BA105/BA103</f>
        <v>1.6344086021505377E-3</v>
      </c>
      <c r="BB106" s="186">
        <f>BB105/BB103</f>
        <v>1.0391198044009779E-3</v>
      </c>
      <c r="BC106" s="186">
        <f>BC105/BC103</f>
        <v>1.4792899408284023E-3</v>
      </c>
      <c r="BD106" s="186">
        <f t="shared" ref="BD106:BK106" si="67">BD105/BD103</f>
        <v>1.3415285211701414E-3</v>
      </c>
      <c r="BE106" s="186">
        <f t="shared" si="67"/>
        <v>1.3839987599371111E-3</v>
      </c>
      <c r="BF106" s="186">
        <f t="shared" si="67"/>
        <v>1.5330041533717178E-3</v>
      </c>
      <c r="BG106" s="186">
        <f t="shared" si="67"/>
        <v>1.6352174193687201E-3</v>
      </c>
      <c r="BH106" s="186">
        <f t="shared" si="67"/>
        <v>5.9710163638124138E-4</v>
      </c>
      <c r="BI106" s="186">
        <f t="shared" si="67"/>
        <v>2.9749509133099306E-4</v>
      </c>
      <c r="BJ106" s="186">
        <f t="shared" si="67"/>
        <v>8.1089847551086603E-4</v>
      </c>
      <c r="BK106" s="241">
        <f t="shared" si="67"/>
        <v>3.060577574710885E-4</v>
      </c>
      <c r="BL106" s="186">
        <f t="shared" ref="BL106:DC106" si="68">BL105/BL103</f>
        <v>1.0305608124566697E-3</v>
      </c>
      <c r="BM106" s="186">
        <f t="shared" si="68"/>
        <v>8.0547724526782122E-4</v>
      </c>
      <c r="BN106" s="143">
        <f t="shared" si="68"/>
        <v>6.0327275469421616E-4</v>
      </c>
      <c r="BO106" s="186">
        <f t="shared" ref="BO106:BR106" si="69">BO105/BO103</f>
        <v>0</v>
      </c>
      <c r="BP106" s="186">
        <f t="shared" si="69"/>
        <v>0</v>
      </c>
      <c r="BQ106" s="186" t="e">
        <f t="shared" si="69"/>
        <v>#DIV/0!</v>
      </c>
      <c r="BR106" s="186" t="e">
        <f t="shared" si="69"/>
        <v>#DIV/0!</v>
      </c>
      <c r="BS106" s="186" t="e">
        <v>#DIV/0!</v>
      </c>
      <c r="BT106" s="186" t="e">
        <v>#DIV/0!</v>
      </c>
      <c r="BU106" s="186">
        <v>0</v>
      </c>
      <c r="BV106" s="186">
        <v>4.3306760819794227E-3</v>
      </c>
      <c r="BW106" s="186">
        <v>9.3620762642873424E-3</v>
      </c>
      <c r="BX106" s="186">
        <v>2.2836952774905207E-3</v>
      </c>
      <c r="BY106" s="186">
        <v>9.6571704490584255E-4</v>
      </c>
      <c r="BZ106" s="186">
        <v>1.1609215931416325E-3</v>
      </c>
      <c r="CA106" s="186">
        <v>3.4439574201628053E-3</v>
      </c>
      <c r="CB106" s="186">
        <v>1.7740027953983442E-3</v>
      </c>
      <c r="CC106" s="186">
        <v>0</v>
      </c>
      <c r="CD106" s="186">
        <v>0</v>
      </c>
      <c r="CE106" s="186" t="e">
        <v>#DIV/0!</v>
      </c>
      <c r="CF106" s="186">
        <v>2.8472790689397444E-4</v>
      </c>
      <c r="CG106" s="186">
        <v>1.1024142872891633E-4</v>
      </c>
      <c r="CH106" s="186" t="e">
        <v>#DIV/0!</v>
      </c>
      <c r="CI106" s="186" t="e">
        <v>#DIV/0!</v>
      </c>
      <c r="CJ106" s="186" t="e">
        <v>#DIV/0!</v>
      </c>
      <c r="CK106" s="186" t="e">
        <v>#DIV/0!</v>
      </c>
      <c r="CL106" s="186" t="e">
        <v>#DIV/0!</v>
      </c>
      <c r="CM106" s="186" t="e">
        <v>#DIV/0!</v>
      </c>
      <c r="CN106" s="186" t="e">
        <v>#DIV/0!</v>
      </c>
      <c r="CO106" s="186" t="e">
        <v>#DIV/0!</v>
      </c>
      <c r="CP106" s="186" t="e">
        <v>#DIV/0!</v>
      </c>
      <c r="CQ106" s="186" t="e">
        <v>#DIV/0!</v>
      </c>
      <c r="CR106" s="186" t="e">
        <v>#DIV/0!</v>
      </c>
      <c r="CS106" s="186" t="e">
        <v>#DIV/0!</v>
      </c>
      <c r="CT106" s="186" t="e">
        <v>#DIV/0!</v>
      </c>
      <c r="CU106" s="186" t="e">
        <v>#DIV/0!</v>
      </c>
      <c r="CV106" s="186" t="e">
        <v>#DIV/0!</v>
      </c>
      <c r="CW106" s="186" t="e">
        <v>#DIV/0!</v>
      </c>
      <c r="CX106" s="186" t="e">
        <v>#DIV/0!</v>
      </c>
      <c r="CY106" s="186" t="e">
        <v>#DIV/0!</v>
      </c>
      <c r="CZ106" s="186" t="e">
        <v>#DIV/0!</v>
      </c>
      <c r="DA106" s="144" t="e">
        <f t="shared" si="68"/>
        <v>#DIV/0!</v>
      </c>
      <c r="DB106" s="144" t="e">
        <f t="shared" si="68"/>
        <v>#DIV/0!</v>
      </c>
      <c r="DC106" s="144" t="e">
        <f t="shared" si="68"/>
        <v>#DIV/0!</v>
      </c>
      <c r="DD106" s="144" t="e">
        <f t="shared" ref="DD106:EF106" si="70">DD105/DD103</f>
        <v>#DIV/0!</v>
      </c>
      <c r="DE106" s="144" t="e">
        <f t="shared" si="70"/>
        <v>#DIV/0!</v>
      </c>
      <c r="DF106" s="144" t="e">
        <f t="shared" si="70"/>
        <v>#DIV/0!</v>
      </c>
      <c r="DG106" s="144" t="e">
        <f t="shared" si="70"/>
        <v>#DIV/0!</v>
      </c>
      <c r="DH106" s="144" t="e">
        <f t="shared" si="70"/>
        <v>#DIV/0!</v>
      </c>
      <c r="DI106" s="144" t="e">
        <f t="shared" si="70"/>
        <v>#DIV/0!</v>
      </c>
      <c r="DJ106" s="144" t="e">
        <f t="shared" si="70"/>
        <v>#DIV/0!</v>
      </c>
      <c r="DK106" s="144" t="e">
        <f t="shared" si="70"/>
        <v>#DIV/0!</v>
      </c>
      <c r="DL106" s="144" t="e">
        <f t="shared" si="70"/>
        <v>#DIV/0!</v>
      </c>
      <c r="DM106" s="144" t="e">
        <f t="shared" si="70"/>
        <v>#DIV/0!</v>
      </c>
      <c r="DN106" s="144" t="e">
        <f t="shared" si="70"/>
        <v>#DIV/0!</v>
      </c>
      <c r="DO106" s="144" t="e">
        <f t="shared" si="70"/>
        <v>#DIV/0!</v>
      </c>
      <c r="DP106" s="144" t="e">
        <f t="shared" si="70"/>
        <v>#DIV/0!</v>
      </c>
      <c r="DQ106" s="144" t="e">
        <f t="shared" si="70"/>
        <v>#DIV/0!</v>
      </c>
      <c r="DR106" s="144" t="e">
        <f t="shared" si="70"/>
        <v>#DIV/0!</v>
      </c>
      <c r="DS106" s="144" t="e">
        <f t="shared" si="70"/>
        <v>#DIV/0!</v>
      </c>
      <c r="DT106" s="144" t="e">
        <f t="shared" si="70"/>
        <v>#DIV/0!</v>
      </c>
      <c r="DU106" s="144" t="e">
        <f t="shared" si="70"/>
        <v>#DIV/0!</v>
      </c>
      <c r="DV106" s="144" t="e">
        <f t="shared" si="70"/>
        <v>#DIV/0!</v>
      </c>
      <c r="DW106" s="144" t="e">
        <f t="shared" si="70"/>
        <v>#DIV/0!</v>
      </c>
      <c r="DX106" s="144" t="e">
        <f t="shared" si="70"/>
        <v>#DIV/0!</v>
      </c>
      <c r="DY106" s="144" t="e">
        <f t="shared" si="70"/>
        <v>#DIV/0!</v>
      </c>
      <c r="DZ106" s="144" t="e">
        <f t="shared" si="70"/>
        <v>#DIV/0!</v>
      </c>
      <c r="EA106" s="144" t="e">
        <f t="shared" si="70"/>
        <v>#DIV/0!</v>
      </c>
      <c r="EB106" s="144" t="e">
        <f t="shared" si="70"/>
        <v>#DIV/0!</v>
      </c>
      <c r="EC106" s="144" t="e">
        <f t="shared" si="70"/>
        <v>#DIV/0!</v>
      </c>
      <c r="ED106" s="144" t="e">
        <f t="shared" si="70"/>
        <v>#DIV/0!</v>
      </c>
      <c r="EE106" s="144" t="e">
        <f t="shared" si="70"/>
        <v>#DIV/0!</v>
      </c>
      <c r="EF106" s="144" t="e">
        <f t="shared" si="70"/>
        <v>#DIV/0!</v>
      </c>
    </row>
    <row r="107" spans="1:148" ht="12" customHeight="1">
      <c r="A107" s="11" t="s">
        <v>5</v>
      </c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</row>
    <row r="108" spans="1:148" ht="17.25" customHeight="1">
      <c r="A108" s="140" t="s">
        <v>6</v>
      </c>
      <c r="B108" s="141">
        <v>304</v>
      </c>
      <c r="C108" s="141">
        <v>140</v>
      </c>
      <c r="D108" s="141">
        <v>361</v>
      </c>
      <c r="E108" s="141">
        <v>550</v>
      </c>
      <c r="F108" s="141">
        <v>211</v>
      </c>
      <c r="G108" s="141">
        <v>149</v>
      </c>
      <c r="H108" s="141">
        <v>34</v>
      </c>
      <c r="I108" s="141">
        <v>73</v>
      </c>
      <c r="J108" s="141">
        <v>157</v>
      </c>
      <c r="K108" s="141">
        <v>417</v>
      </c>
      <c r="L108" s="141">
        <v>592</v>
      </c>
      <c r="M108" s="141">
        <v>2013</v>
      </c>
      <c r="N108" s="141">
        <v>4473</v>
      </c>
      <c r="O108" s="141">
        <v>1808</v>
      </c>
      <c r="P108" s="141">
        <v>360</v>
      </c>
      <c r="Q108" s="141">
        <v>164</v>
      </c>
      <c r="R108" s="141">
        <v>1117</v>
      </c>
      <c r="S108" s="141">
        <v>1016</v>
      </c>
      <c r="T108" s="141">
        <v>424</v>
      </c>
      <c r="U108" s="141">
        <v>221</v>
      </c>
      <c r="V108" s="141">
        <v>78</v>
      </c>
      <c r="W108" s="141">
        <v>292</v>
      </c>
      <c r="X108" s="141">
        <v>408</v>
      </c>
      <c r="Y108" s="141">
        <v>291</v>
      </c>
      <c r="Z108" s="141">
        <v>292</v>
      </c>
      <c r="AA108" s="141">
        <v>1504</v>
      </c>
      <c r="AB108" s="141">
        <v>1504</v>
      </c>
      <c r="AC108" s="141">
        <v>168</v>
      </c>
      <c r="AD108" s="141">
        <v>1576</v>
      </c>
      <c r="AE108" s="141">
        <v>398</v>
      </c>
      <c r="AF108" s="141">
        <v>204</v>
      </c>
      <c r="AG108" s="141">
        <v>319</v>
      </c>
      <c r="AH108" s="141">
        <v>224</v>
      </c>
      <c r="AI108" s="141">
        <v>325</v>
      </c>
      <c r="AJ108" s="141">
        <v>315</v>
      </c>
      <c r="AK108" s="141">
        <v>1204</v>
      </c>
      <c r="AL108" s="141">
        <v>431</v>
      </c>
      <c r="AM108" s="141">
        <v>186</v>
      </c>
      <c r="AN108" s="141">
        <v>395</v>
      </c>
      <c r="AO108" s="141">
        <v>170</v>
      </c>
      <c r="AP108" s="141">
        <v>63</v>
      </c>
      <c r="AQ108" s="141">
        <v>341</v>
      </c>
      <c r="AR108" s="141">
        <v>311</v>
      </c>
      <c r="AS108" s="141">
        <v>121</v>
      </c>
      <c r="AT108" s="141">
        <v>84</v>
      </c>
      <c r="AU108" s="141">
        <v>52</v>
      </c>
      <c r="AV108" s="141">
        <v>42</v>
      </c>
      <c r="AW108" s="141">
        <v>0</v>
      </c>
      <c r="AX108" s="141">
        <v>46</v>
      </c>
      <c r="AY108" s="187">
        <v>58</v>
      </c>
      <c r="AZ108" s="185">
        <v>18</v>
      </c>
      <c r="BA108" s="185">
        <v>61</v>
      </c>
      <c r="BB108" s="185">
        <v>16</v>
      </c>
      <c r="BC108" s="185">
        <v>75</v>
      </c>
      <c r="BD108" s="185">
        <v>88</v>
      </c>
      <c r="BE108" s="185">
        <v>113</v>
      </c>
      <c r="BF108" s="185">
        <v>74</v>
      </c>
      <c r="BG108" s="187">
        <v>61</v>
      </c>
      <c r="BH108" s="185">
        <v>29</v>
      </c>
      <c r="BI108" s="141">
        <v>10</v>
      </c>
      <c r="BJ108" s="185">
        <v>14</v>
      </c>
      <c r="BK108" s="141">
        <v>10</v>
      </c>
      <c r="BL108" s="185">
        <v>53</v>
      </c>
      <c r="BM108" s="185">
        <v>35</v>
      </c>
      <c r="BN108" s="141">
        <v>8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149</v>
      </c>
      <c r="BW108" s="185">
        <v>574</v>
      </c>
      <c r="BX108" s="185">
        <v>51</v>
      </c>
      <c r="BY108" s="185">
        <v>0</v>
      </c>
      <c r="BZ108" s="185">
        <v>25</v>
      </c>
      <c r="CA108" s="185">
        <v>28</v>
      </c>
      <c r="CB108" s="185">
        <v>16</v>
      </c>
      <c r="CC108" s="185">
        <v>0</v>
      </c>
      <c r="CD108" s="185">
        <v>0</v>
      </c>
      <c r="CE108" s="185">
        <v>0</v>
      </c>
      <c r="CF108" s="185">
        <v>7</v>
      </c>
      <c r="CG108" s="185">
        <v>1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45">
        <f>SUM(DB108:EF108)</f>
        <v>0</v>
      </c>
      <c r="DB108" s="145">
        <f>'KTL12'!F25</f>
        <v>0</v>
      </c>
      <c r="DC108" s="145">
        <f>'KTL12'!G25</f>
        <v>0</v>
      </c>
      <c r="DD108" s="145">
        <f>'KTL12'!H25</f>
        <v>0</v>
      </c>
      <c r="DE108" s="145">
        <f>'KTL12'!I25</f>
        <v>0</v>
      </c>
      <c r="DF108" s="145">
        <f>'KTL12'!J25</f>
        <v>0</v>
      </c>
      <c r="DG108" s="145">
        <f>'KTL12'!K25</f>
        <v>0</v>
      </c>
      <c r="DH108" s="145">
        <f>'KTL12'!L25</f>
        <v>0</v>
      </c>
      <c r="DI108" s="145">
        <f>'KTL12'!M25</f>
        <v>0</v>
      </c>
      <c r="DJ108" s="145">
        <f>'KTL12'!N25</f>
        <v>0</v>
      </c>
      <c r="DK108" s="145">
        <f>'KTL12'!O25</f>
        <v>0</v>
      </c>
      <c r="DL108" s="145">
        <f>'KTL12'!P25</f>
        <v>0</v>
      </c>
      <c r="DM108" s="145">
        <f>'KTL12'!Q25</f>
        <v>0</v>
      </c>
      <c r="DN108" s="145">
        <f>'KTL12'!R25</f>
        <v>0</v>
      </c>
      <c r="DO108" s="145">
        <f>'KTL12'!S25</f>
        <v>0</v>
      </c>
      <c r="DP108" s="145">
        <f>'KTL12'!T25</f>
        <v>0</v>
      </c>
      <c r="DQ108" s="145">
        <f>'KTL12'!U25</f>
        <v>0</v>
      </c>
      <c r="DR108" s="145">
        <f>'KTL12'!V25</f>
        <v>0</v>
      </c>
      <c r="DS108" s="145">
        <f>'KTL12'!W25</f>
        <v>0</v>
      </c>
      <c r="DT108" s="145">
        <f>'KTL12'!X25</f>
        <v>0</v>
      </c>
      <c r="DU108" s="145">
        <f>'KTL12'!Y25</f>
        <v>0</v>
      </c>
      <c r="DV108" s="145">
        <f>'KTL12'!Z25</f>
        <v>0</v>
      </c>
      <c r="DW108" s="145">
        <f>'KTL12'!AA25</f>
        <v>0</v>
      </c>
      <c r="DX108" s="145">
        <f>'KTL12'!AB25</f>
        <v>0</v>
      </c>
      <c r="DY108" s="145">
        <f>'KTL12'!AC25</f>
        <v>0</v>
      </c>
      <c r="DZ108" s="145">
        <f>'KTL12'!AD25</f>
        <v>0</v>
      </c>
      <c r="EA108" s="145">
        <f>'KTL12'!AE25</f>
        <v>0</v>
      </c>
      <c r="EB108" s="145">
        <f>'KTL12'!AF25</f>
        <v>0</v>
      </c>
      <c r="EC108" s="145">
        <f>'KTL12'!AG25</f>
        <v>0</v>
      </c>
      <c r="ED108" s="145">
        <f>'KTL12'!AH25</f>
        <v>0</v>
      </c>
      <c r="EE108" s="145">
        <f>'KTL12'!AI25</f>
        <v>0</v>
      </c>
      <c r="EF108" s="145">
        <f>'KTL12'!AJ25</f>
        <v>0</v>
      </c>
    </row>
    <row r="109" spans="1:148" ht="17.25" customHeight="1">
      <c r="A109" s="140" t="s">
        <v>7</v>
      </c>
      <c r="B109" s="141">
        <v>0</v>
      </c>
      <c r="C109" s="141">
        <v>0</v>
      </c>
      <c r="D109" s="141">
        <v>0</v>
      </c>
      <c r="E109" s="141">
        <v>0</v>
      </c>
      <c r="F109" s="141">
        <v>0</v>
      </c>
      <c r="G109" s="141">
        <v>17</v>
      </c>
      <c r="H109" s="141">
        <v>0</v>
      </c>
      <c r="I109" s="141">
        <v>5</v>
      </c>
      <c r="J109" s="141">
        <v>0</v>
      </c>
      <c r="K109" s="141">
        <v>3</v>
      </c>
      <c r="L109" s="141">
        <v>3</v>
      </c>
      <c r="M109" s="141">
        <v>1</v>
      </c>
      <c r="N109" s="141">
        <v>13</v>
      </c>
      <c r="O109" s="141">
        <v>3</v>
      </c>
      <c r="P109" s="141">
        <v>2</v>
      </c>
      <c r="Q109" s="141">
        <v>13</v>
      </c>
      <c r="R109" s="141">
        <v>1</v>
      </c>
      <c r="S109" s="141">
        <v>11</v>
      </c>
      <c r="T109" s="141">
        <v>0</v>
      </c>
      <c r="U109" s="141">
        <v>1</v>
      </c>
      <c r="V109" s="141">
        <v>0</v>
      </c>
      <c r="W109" s="141">
        <v>2</v>
      </c>
      <c r="X109" s="141">
        <v>22</v>
      </c>
      <c r="Y109" s="141">
        <v>15</v>
      </c>
      <c r="Z109" s="141">
        <v>2</v>
      </c>
      <c r="AA109" s="141">
        <v>3</v>
      </c>
      <c r="AB109" s="141">
        <v>3</v>
      </c>
      <c r="AC109" s="141">
        <v>0</v>
      </c>
      <c r="AD109" s="141">
        <v>204</v>
      </c>
      <c r="AE109" s="141">
        <v>2</v>
      </c>
      <c r="AF109" s="141">
        <v>39</v>
      </c>
      <c r="AG109" s="141">
        <v>0</v>
      </c>
      <c r="AH109" s="141">
        <v>1</v>
      </c>
      <c r="AI109" s="141">
        <v>13</v>
      </c>
      <c r="AJ109" s="141">
        <v>7</v>
      </c>
      <c r="AK109" s="141">
        <v>1909</v>
      </c>
      <c r="AL109" s="141">
        <v>1566</v>
      </c>
      <c r="AM109" s="141">
        <v>0</v>
      </c>
      <c r="AN109" s="141">
        <v>7</v>
      </c>
      <c r="AO109" s="141">
        <v>3</v>
      </c>
      <c r="AP109" s="141">
        <v>0</v>
      </c>
      <c r="AQ109" s="141">
        <v>0</v>
      </c>
      <c r="AR109" s="141">
        <v>1</v>
      </c>
      <c r="AS109" s="141">
        <v>27</v>
      </c>
      <c r="AT109" s="141">
        <v>2</v>
      </c>
      <c r="AU109" s="141">
        <v>7</v>
      </c>
      <c r="AV109" s="141">
        <v>4</v>
      </c>
      <c r="AW109" s="141">
        <v>0</v>
      </c>
      <c r="AX109" s="141">
        <v>1</v>
      </c>
      <c r="AY109" s="187">
        <v>38</v>
      </c>
      <c r="AZ109" s="185">
        <v>109</v>
      </c>
      <c r="BA109" s="185">
        <v>15</v>
      </c>
      <c r="BB109" s="185">
        <v>0</v>
      </c>
      <c r="BC109" s="185">
        <v>2</v>
      </c>
      <c r="BD109" s="185">
        <v>9</v>
      </c>
      <c r="BE109" s="185">
        <v>12</v>
      </c>
      <c r="BF109" s="185">
        <v>12</v>
      </c>
      <c r="BG109" s="187">
        <v>12</v>
      </c>
      <c r="BH109" s="185">
        <v>6</v>
      </c>
      <c r="BI109" s="141">
        <v>0</v>
      </c>
      <c r="BJ109" s="185">
        <v>4</v>
      </c>
      <c r="BK109" s="141">
        <v>3</v>
      </c>
      <c r="BL109" s="185">
        <v>0</v>
      </c>
      <c r="BM109" s="185">
        <v>0</v>
      </c>
      <c r="BN109" s="141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7</v>
      </c>
      <c r="BW109" s="185">
        <v>0</v>
      </c>
      <c r="BX109" s="185">
        <v>0</v>
      </c>
      <c r="BY109" s="185">
        <v>1</v>
      </c>
      <c r="BZ109" s="185">
        <v>0</v>
      </c>
      <c r="CA109" s="185">
        <v>6</v>
      </c>
      <c r="CB109" s="185">
        <v>17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45">
        <f>SUM(DB109:EF109)</f>
        <v>0</v>
      </c>
      <c r="DB109" s="145">
        <f>'KTL12'!F26</f>
        <v>0</v>
      </c>
      <c r="DC109" s="145">
        <f>'KTL12'!G26</f>
        <v>0</v>
      </c>
      <c r="DD109" s="145">
        <f>'KTL12'!H26</f>
        <v>0</v>
      </c>
      <c r="DE109" s="145">
        <f>'KTL12'!I26</f>
        <v>0</v>
      </c>
      <c r="DF109" s="145">
        <f>'KTL12'!J26</f>
        <v>0</v>
      </c>
      <c r="DG109" s="145">
        <f>'KTL12'!K26</f>
        <v>0</v>
      </c>
      <c r="DH109" s="145">
        <f>'KTL12'!L26</f>
        <v>0</v>
      </c>
      <c r="DI109" s="145">
        <f>'KTL12'!M26</f>
        <v>0</v>
      </c>
      <c r="DJ109" s="145">
        <f>'KTL12'!N26</f>
        <v>0</v>
      </c>
      <c r="DK109" s="145">
        <f>'KTL12'!O26</f>
        <v>0</v>
      </c>
      <c r="DL109" s="145">
        <f>'KTL12'!P26</f>
        <v>0</v>
      </c>
      <c r="DM109" s="145">
        <f>'KTL12'!Q26</f>
        <v>0</v>
      </c>
      <c r="DN109" s="145">
        <f>'KTL12'!R26</f>
        <v>0</v>
      </c>
      <c r="DO109" s="145">
        <f>'KTL12'!S26</f>
        <v>0</v>
      </c>
      <c r="DP109" s="145">
        <f>'KTL12'!T26</f>
        <v>0</v>
      </c>
      <c r="DQ109" s="145">
        <f>'KTL12'!U26</f>
        <v>0</v>
      </c>
      <c r="DR109" s="145">
        <f>'KTL12'!V26</f>
        <v>0</v>
      </c>
      <c r="DS109" s="145">
        <f>'KTL12'!W26</f>
        <v>0</v>
      </c>
      <c r="DT109" s="145">
        <f>'KTL12'!X26</f>
        <v>0</v>
      </c>
      <c r="DU109" s="145">
        <f>'KTL12'!Y26</f>
        <v>0</v>
      </c>
      <c r="DV109" s="145">
        <f>'KTL12'!Z26</f>
        <v>0</v>
      </c>
      <c r="DW109" s="145">
        <f>'KTL12'!AA26</f>
        <v>0</v>
      </c>
      <c r="DX109" s="145">
        <f>'KTL12'!AB26</f>
        <v>0</v>
      </c>
      <c r="DY109" s="145">
        <f>'KTL12'!AC26</f>
        <v>0</v>
      </c>
      <c r="DZ109" s="145">
        <f>'KTL12'!AD26</f>
        <v>0</v>
      </c>
      <c r="EA109" s="145">
        <f>'KTL12'!AE26</f>
        <v>0</v>
      </c>
      <c r="EB109" s="145">
        <f>'KTL12'!AF26</f>
        <v>0</v>
      </c>
      <c r="EC109" s="145">
        <f>'KTL12'!AG26</f>
        <v>0</v>
      </c>
      <c r="ED109" s="145">
        <f>'KTL12'!AH26</f>
        <v>0</v>
      </c>
      <c r="EE109" s="145">
        <f>'KTL12'!AI26</f>
        <v>0</v>
      </c>
      <c r="EF109" s="145">
        <f>'KTL12'!AJ26</f>
        <v>0</v>
      </c>
    </row>
    <row r="110" spans="1:148" ht="17.25" customHeight="1">
      <c r="A110" s="140" t="s">
        <v>8</v>
      </c>
      <c r="B110" s="141">
        <v>0</v>
      </c>
      <c r="C110" s="141">
        <v>0</v>
      </c>
      <c r="D110" s="141">
        <v>0</v>
      </c>
      <c r="E110" s="141">
        <v>0</v>
      </c>
      <c r="F110" s="141">
        <v>0</v>
      </c>
      <c r="G110" s="141">
        <v>0</v>
      </c>
      <c r="H110" s="141">
        <v>0</v>
      </c>
      <c r="I110" s="141">
        <v>0</v>
      </c>
      <c r="J110" s="141">
        <v>0</v>
      </c>
      <c r="K110" s="141">
        <v>0</v>
      </c>
      <c r="L110" s="141">
        <v>0</v>
      </c>
      <c r="M110" s="141">
        <v>0</v>
      </c>
      <c r="N110" s="141">
        <v>0</v>
      </c>
      <c r="O110" s="141">
        <v>0</v>
      </c>
      <c r="P110" s="141">
        <v>0</v>
      </c>
      <c r="Q110" s="141">
        <v>0</v>
      </c>
      <c r="R110" s="141">
        <v>0</v>
      </c>
      <c r="S110" s="141">
        <v>0</v>
      </c>
      <c r="T110" s="141">
        <v>0</v>
      </c>
      <c r="U110" s="141">
        <v>0</v>
      </c>
      <c r="V110" s="141">
        <v>0</v>
      </c>
      <c r="W110" s="141">
        <v>0</v>
      </c>
      <c r="X110" s="141">
        <v>0</v>
      </c>
      <c r="Y110" s="141">
        <v>0</v>
      </c>
      <c r="Z110" s="141">
        <v>0</v>
      </c>
      <c r="AA110" s="141">
        <v>0</v>
      </c>
      <c r="AB110" s="141">
        <v>0</v>
      </c>
      <c r="AC110" s="141">
        <v>0</v>
      </c>
      <c r="AD110" s="141">
        <v>0</v>
      </c>
      <c r="AE110" s="141">
        <v>0</v>
      </c>
      <c r="AF110" s="141">
        <v>0</v>
      </c>
      <c r="AG110" s="141">
        <v>0</v>
      </c>
      <c r="AH110" s="141">
        <v>0</v>
      </c>
      <c r="AI110" s="141">
        <v>0</v>
      </c>
      <c r="AJ110" s="141">
        <v>0</v>
      </c>
      <c r="AK110" s="141">
        <v>0</v>
      </c>
      <c r="AL110" s="141">
        <v>0</v>
      </c>
      <c r="AM110" s="141">
        <v>0</v>
      </c>
      <c r="AN110" s="141">
        <v>0</v>
      </c>
      <c r="AO110" s="141">
        <v>0</v>
      </c>
      <c r="AP110" s="141">
        <v>0</v>
      </c>
      <c r="AQ110" s="141">
        <v>0</v>
      </c>
      <c r="AR110" s="141">
        <v>0</v>
      </c>
      <c r="AS110" s="141">
        <v>0</v>
      </c>
      <c r="AT110" s="141">
        <v>0</v>
      </c>
      <c r="AU110" s="141">
        <v>0</v>
      </c>
      <c r="AV110" s="141">
        <v>0</v>
      </c>
      <c r="AW110" s="141">
        <v>0</v>
      </c>
      <c r="AX110" s="141">
        <v>0</v>
      </c>
      <c r="AY110" s="187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7">
        <v>0</v>
      </c>
      <c r="BH110" s="185">
        <v>0</v>
      </c>
      <c r="BI110" s="141">
        <v>0</v>
      </c>
      <c r="BJ110" s="185">
        <v>0</v>
      </c>
      <c r="BK110" s="141">
        <v>0</v>
      </c>
      <c r="BL110" s="185">
        <v>0</v>
      </c>
      <c r="BM110" s="185">
        <v>0</v>
      </c>
      <c r="BN110" s="141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1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45">
        <f>SUM(DB110:EF110)</f>
        <v>0</v>
      </c>
      <c r="DB110" s="145">
        <f>'KTL12'!F27</f>
        <v>0</v>
      </c>
      <c r="DC110" s="145">
        <f>'KTL12'!G27</f>
        <v>0</v>
      </c>
      <c r="DD110" s="145">
        <f>'KTL12'!H27</f>
        <v>0</v>
      </c>
      <c r="DE110" s="145">
        <f>'KTL12'!I27</f>
        <v>0</v>
      </c>
      <c r="DF110" s="145">
        <f>'KTL12'!J27</f>
        <v>0</v>
      </c>
      <c r="DG110" s="145">
        <f>'KTL12'!K27</f>
        <v>0</v>
      </c>
      <c r="DH110" s="145">
        <f>'KTL12'!L27</f>
        <v>0</v>
      </c>
      <c r="DI110" s="145">
        <f>'KTL12'!M27</f>
        <v>0</v>
      </c>
      <c r="DJ110" s="145">
        <f>'KTL12'!N27</f>
        <v>0</v>
      </c>
      <c r="DK110" s="145">
        <f>'KTL12'!O27</f>
        <v>0</v>
      </c>
      <c r="DL110" s="145">
        <f>'KTL12'!P27</f>
        <v>0</v>
      </c>
      <c r="DM110" s="145">
        <f>'KTL12'!Q27</f>
        <v>0</v>
      </c>
      <c r="DN110" s="145">
        <f>'KTL12'!R27</f>
        <v>0</v>
      </c>
      <c r="DO110" s="145">
        <f>'KTL12'!S27</f>
        <v>0</v>
      </c>
      <c r="DP110" s="145">
        <f>'KTL12'!T27</f>
        <v>0</v>
      </c>
      <c r="DQ110" s="145">
        <f>'KTL12'!U27</f>
        <v>0</v>
      </c>
      <c r="DR110" s="145">
        <f>'KTL12'!V27</f>
        <v>0</v>
      </c>
      <c r="DS110" s="145">
        <f>'KTL12'!W27</f>
        <v>0</v>
      </c>
      <c r="DT110" s="145">
        <f>'KTL12'!X27</f>
        <v>0</v>
      </c>
      <c r="DU110" s="145">
        <f>'KTL12'!Y27</f>
        <v>0</v>
      </c>
      <c r="DV110" s="145">
        <f>'KTL12'!Z27</f>
        <v>0</v>
      </c>
      <c r="DW110" s="145">
        <f>'KTL12'!AA27</f>
        <v>0</v>
      </c>
      <c r="DX110" s="145">
        <f>'KTL12'!AB27</f>
        <v>0</v>
      </c>
      <c r="DY110" s="145">
        <f>'KTL12'!AC27</f>
        <v>0</v>
      </c>
      <c r="DZ110" s="145">
        <f>'KTL12'!AD27</f>
        <v>0</v>
      </c>
      <c r="EA110" s="145">
        <f>'KTL12'!AE27</f>
        <v>0</v>
      </c>
      <c r="EB110" s="145">
        <f>'KTL12'!AF27</f>
        <v>0</v>
      </c>
      <c r="EC110" s="145">
        <f>'KTL12'!AG27</f>
        <v>0</v>
      </c>
      <c r="ED110" s="145">
        <f>'KTL12'!AH27</f>
        <v>0</v>
      </c>
      <c r="EE110" s="145">
        <f>'KTL12'!AI27</f>
        <v>0</v>
      </c>
      <c r="EF110" s="145">
        <f>'KTL12'!AJ27</f>
        <v>0</v>
      </c>
    </row>
    <row r="111" spans="1:148" ht="17.25" customHeight="1">
      <c r="A111" s="140" t="s">
        <v>9</v>
      </c>
      <c r="B111" s="141">
        <v>79</v>
      </c>
      <c r="C111" s="141">
        <v>5</v>
      </c>
      <c r="D111" s="141">
        <v>8</v>
      </c>
      <c r="E111" s="141">
        <v>5</v>
      </c>
      <c r="F111" s="141">
        <v>1</v>
      </c>
      <c r="G111" s="141">
        <v>1</v>
      </c>
      <c r="H111" s="141">
        <v>1</v>
      </c>
      <c r="I111" s="141">
        <v>3</v>
      </c>
      <c r="J111" s="141">
        <v>1</v>
      </c>
      <c r="K111" s="141">
        <v>10</v>
      </c>
      <c r="L111" s="141">
        <v>8</v>
      </c>
      <c r="M111" s="141">
        <v>9</v>
      </c>
      <c r="N111" s="141">
        <v>39</v>
      </c>
      <c r="O111" s="141">
        <v>17</v>
      </c>
      <c r="P111" s="141">
        <v>26</v>
      </c>
      <c r="Q111" s="141">
        <v>44</v>
      </c>
      <c r="R111" s="141">
        <v>33</v>
      </c>
      <c r="S111" s="141">
        <v>95</v>
      </c>
      <c r="T111" s="141">
        <v>16</v>
      </c>
      <c r="U111" s="141">
        <v>2</v>
      </c>
      <c r="V111" s="141">
        <v>4</v>
      </c>
      <c r="W111" s="141">
        <v>3</v>
      </c>
      <c r="X111" s="141">
        <v>9</v>
      </c>
      <c r="Y111" s="141">
        <v>6</v>
      </c>
      <c r="Z111" s="141">
        <v>2</v>
      </c>
      <c r="AA111" s="141">
        <v>1</v>
      </c>
      <c r="AB111" s="141">
        <v>1</v>
      </c>
      <c r="AC111" s="141">
        <v>0</v>
      </c>
      <c r="AD111" s="141">
        <v>104</v>
      </c>
      <c r="AE111" s="141">
        <v>4</v>
      </c>
      <c r="AF111" s="141">
        <v>0</v>
      </c>
      <c r="AG111" s="141">
        <v>23</v>
      </c>
      <c r="AH111" s="141">
        <v>4</v>
      </c>
      <c r="AI111" s="141">
        <v>1</v>
      </c>
      <c r="AJ111" s="141">
        <v>3</v>
      </c>
      <c r="AK111" s="141">
        <v>10</v>
      </c>
      <c r="AL111" s="141">
        <v>3</v>
      </c>
      <c r="AM111" s="141">
        <v>33</v>
      </c>
      <c r="AN111" s="141">
        <v>4</v>
      </c>
      <c r="AO111" s="141">
        <v>1</v>
      </c>
      <c r="AP111" s="141">
        <v>1</v>
      </c>
      <c r="AQ111" s="141">
        <v>2</v>
      </c>
      <c r="AR111" s="141">
        <v>0</v>
      </c>
      <c r="AS111" s="141">
        <v>0</v>
      </c>
      <c r="AT111" s="141">
        <v>11</v>
      </c>
      <c r="AU111" s="141">
        <v>1</v>
      </c>
      <c r="AV111" s="141">
        <v>0</v>
      </c>
      <c r="AW111" s="141">
        <v>0</v>
      </c>
      <c r="AX111" s="141">
        <v>0</v>
      </c>
      <c r="AY111" s="187">
        <v>0</v>
      </c>
      <c r="AZ111" s="185">
        <v>0</v>
      </c>
      <c r="BA111" s="185">
        <v>0</v>
      </c>
      <c r="BB111" s="185">
        <v>1</v>
      </c>
      <c r="BC111" s="185">
        <v>0</v>
      </c>
      <c r="BD111" s="185">
        <v>1</v>
      </c>
      <c r="BE111" s="185">
        <v>0</v>
      </c>
      <c r="BF111" s="185">
        <v>0</v>
      </c>
      <c r="BG111" s="187">
        <v>3</v>
      </c>
      <c r="BH111" s="185">
        <v>2</v>
      </c>
      <c r="BI111" s="141">
        <v>0</v>
      </c>
      <c r="BJ111" s="185">
        <v>2</v>
      </c>
      <c r="BK111" s="141">
        <v>1</v>
      </c>
      <c r="BL111" s="185">
        <v>2</v>
      </c>
      <c r="BM111" s="185">
        <v>5</v>
      </c>
      <c r="BN111" s="141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1</v>
      </c>
      <c r="BW111" s="185">
        <v>1</v>
      </c>
      <c r="BX111" s="185">
        <v>1</v>
      </c>
      <c r="BY111" s="185">
        <v>1</v>
      </c>
      <c r="BZ111" s="185">
        <v>1</v>
      </c>
      <c r="CA111" s="185">
        <v>10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1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45">
        <f>SUM(DB111:EF111)</f>
        <v>0</v>
      </c>
      <c r="DB111" s="145">
        <f>'KTL12'!F28</f>
        <v>0</v>
      </c>
      <c r="DC111" s="145">
        <f>'KTL12'!G28</f>
        <v>0</v>
      </c>
      <c r="DD111" s="145">
        <f>'KTL12'!H28</f>
        <v>0</v>
      </c>
      <c r="DE111" s="145">
        <f>'KTL12'!I28</f>
        <v>0</v>
      </c>
      <c r="DF111" s="145">
        <f>'KTL12'!J28</f>
        <v>0</v>
      </c>
      <c r="DG111" s="145">
        <f>'KTL12'!K28</f>
        <v>0</v>
      </c>
      <c r="DH111" s="145">
        <f>'KTL12'!L28</f>
        <v>0</v>
      </c>
      <c r="DI111" s="145">
        <f>'KTL12'!M28</f>
        <v>0</v>
      </c>
      <c r="DJ111" s="145">
        <f>'KTL12'!N28</f>
        <v>0</v>
      </c>
      <c r="DK111" s="145">
        <f>'KTL12'!O28</f>
        <v>0</v>
      </c>
      <c r="DL111" s="145">
        <f>'KTL12'!P28</f>
        <v>0</v>
      </c>
      <c r="DM111" s="145">
        <f>'KTL12'!Q28</f>
        <v>0</v>
      </c>
      <c r="DN111" s="145">
        <f>'KTL12'!R28</f>
        <v>0</v>
      </c>
      <c r="DO111" s="145">
        <f>'KTL12'!S28</f>
        <v>0</v>
      </c>
      <c r="DP111" s="145">
        <f>'KTL12'!T28</f>
        <v>0</v>
      </c>
      <c r="DQ111" s="145">
        <f>'KTL12'!U28</f>
        <v>0</v>
      </c>
      <c r="DR111" s="145">
        <f>'KTL12'!V28</f>
        <v>0</v>
      </c>
      <c r="DS111" s="145">
        <f>'KTL12'!W28</f>
        <v>0</v>
      </c>
      <c r="DT111" s="145">
        <f>'KTL12'!X28</f>
        <v>0</v>
      </c>
      <c r="DU111" s="145">
        <f>'KTL12'!Y28</f>
        <v>0</v>
      </c>
      <c r="DV111" s="145">
        <f>'KTL12'!Z28</f>
        <v>0</v>
      </c>
      <c r="DW111" s="145">
        <f>'KTL12'!AA28</f>
        <v>0</v>
      </c>
      <c r="DX111" s="145">
        <f>'KTL12'!AB28</f>
        <v>0</v>
      </c>
      <c r="DY111" s="145">
        <f>'KTL12'!AC28</f>
        <v>0</v>
      </c>
      <c r="DZ111" s="145">
        <f>'KTL12'!AD28</f>
        <v>0</v>
      </c>
      <c r="EA111" s="145">
        <f>'KTL12'!AE28</f>
        <v>0</v>
      </c>
      <c r="EB111" s="145">
        <f>'KTL12'!AF28</f>
        <v>0</v>
      </c>
      <c r="EC111" s="145">
        <f>'KTL12'!AG28</f>
        <v>0</v>
      </c>
      <c r="ED111" s="145">
        <f>'KTL12'!AH28</f>
        <v>0</v>
      </c>
      <c r="EE111" s="145">
        <f>'KTL12'!AI28</f>
        <v>0</v>
      </c>
      <c r="EF111" s="145">
        <f>'KTL12'!AJ28</f>
        <v>0</v>
      </c>
    </row>
    <row r="112" spans="1:148" s="179" customFormat="1" ht="18" customHeight="1">
      <c r="A112" s="179" t="s">
        <v>214</v>
      </c>
      <c r="Z112" s="182">
        <v>2E-3</v>
      </c>
      <c r="AA112" s="182">
        <v>2E-3</v>
      </c>
      <c r="AB112" s="182">
        <v>2E-3</v>
      </c>
      <c r="AC112" s="182">
        <v>2E-3</v>
      </c>
      <c r="AD112" s="182">
        <v>2E-3</v>
      </c>
      <c r="AE112" s="182">
        <v>2E-3</v>
      </c>
      <c r="AF112" s="182">
        <v>2E-3</v>
      </c>
      <c r="AG112" s="182">
        <v>2E-3</v>
      </c>
      <c r="AH112" s="182">
        <v>2E-3</v>
      </c>
      <c r="AI112" s="182">
        <v>2E-3</v>
      </c>
      <c r="AJ112" s="182">
        <v>2E-3</v>
      </c>
      <c r="AK112" s="182">
        <v>2E-3</v>
      </c>
      <c r="AL112" s="182">
        <v>5.0000000000000001E-3</v>
      </c>
      <c r="AM112" s="182">
        <v>5.0000000000000001E-3</v>
      </c>
      <c r="AN112" s="182">
        <v>5.0000000000000001E-3</v>
      </c>
      <c r="AO112" s="182">
        <v>5.0000000000000001E-3</v>
      </c>
      <c r="AP112" s="182">
        <v>5.0000000000000001E-3</v>
      </c>
      <c r="AQ112" s="182">
        <v>5.0000000000000001E-3</v>
      </c>
      <c r="AR112" s="182">
        <v>5.0000000000000001E-3</v>
      </c>
      <c r="AS112" s="182">
        <v>5.0000000000000001E-3</v>
      </c>
      <c r="AT112" s="182">
        <v>5.0000000000000001E-3</v>
      </c>
      <c r="AU112" s="182">
        <v>5.0000000000000001E-3</v>
      </c>
      <c r="AV112" s="182">
        <v>5.0000000000000001E-3</v>
      </c>
      <c r="AW112" s="182">
        <v>5.0000000000000001E-3</v>
      </c>
      <c r="AX112" s="182">
        <v>2E-3</v>
      </c>
      <c r="AY112" s="182">
        <v>2E-3</v>
      </c>
      <c r="AZ112" s="182">
        <v>2E-3</v>
      </c>
      <c r="BA112" s="182">
        <v>2E-3</v>
      </c>
      <c r="BB112" s="182">
        <v>2E-3</v>
      </c>
      <c r="BC112" s="182">
        <v>2E-3</v>
      </c>
      <c r="BD112" s="182">
        <v>2E-3</v>
      </c>
      <c r="BE112" s="182">
        <v>2E-3</v>
      </c>
      <c r="BF112" s="182">
        <v>2E-3</v>
      </c>
      <c r="BG112" s="182">
        <v>2E-3</v>
      </c>
      <c r="BH112" s="182">
        <v>2E-3</v>
      </c>
      <c r="BI112" s="182">
        <v>2E-3</v>
      </c>
      <c r="BJ112" s="182">
        <v>2E-3</v>
      </c>
      <c r="BK112" s="182">
        <v>2E-3</v>
      </c>
      <c r="BL112" s="182">
        <v>2E-3</v>
      </c>
      <c r="BM112" s="182">
        <v>5.0000000000000001E-4</v>
      </c>
      <c r="BN112" s="182">
        <v>5.0000000000000001E-4</v>
      </c>
      <c r="BO112" s="182">
        <v>5.0000000000000001E-4</v>
      </c>
      <c r="BP112" s="182">
        <v>5.0000000000000001E-4</v>
      </c>
      <c r="BQ112" s="182">
        <v>5.0000000000000001E-4</v>
      </c>
      <c r="BR112" s="182">
        <v>5.0000000000000001E-4</v>
      </c>
      <c r="BS112" s="182">
        <v>5.0000000000000001E-4</v>
      </c>
      <c r="BT112" s="182">
        <v>5.0000000000000001E-4</v>
      </c>
      <c r="BU112" s="182">
        <v>5.0000000000000001E-4</v>
      </c>
      <c r="BV112" s="182">
        <v>5.0000000000000001E-4</v>
      </c>
      <c r="BW112" s="182">
        <v>5.0000000000000001E-4</v>
      </c>
      <c r="BX112" s="182">
        <v>5.0000000000000001E-4</v>
      </c>
      <c r="BY112" s="182">
        <v>5.0000000000000001E-4</v>
      </c>
      <c r="BZ112" s="182">
        <v>5.0000000000000001E-4</v>
      </c>
      <c r="CA112" s="182">
        <v>5.0000000000000001E-4</v>
      </c>
      <c r="CB112" s="182">
        <v>5.0000000000000001E-4</v>
      </c>
      <c r="CC112" s="182">
        <v>5.0000000000000001E-4</v>
      </c>
      <c r="CD112" s="182">
        <v>5.0000000000000001E-4</v>
      </c>
      <c r="CE112" s="182">
        <v>5.0000000000000001E-4</v>
      </c>
      <c r="CF112" s="182">
        <v>5.0000000000000001E-4</v>
      </c>
      <c r="CG112" s="182">
        <v>5.0000000000000001E-4</v>
      </c>
      <c r="CH112" s="182">
        <v>5.0000000000000001E-4</v>
      </c>
      <c r="CI112" s="182">
        <v>5.0000000000000001E-4</v>
      </c>
      <c r="CJ112" s="182">
        <v>5.0000000000000001E-4</v>
      </c>
      <c r="CK112" s="182">
        <v>5.0000000000000001E-4</v>
      </c>
      <c r="CL112" s="182">
        <v>5.0000000000000001E-4</v>
      </c>
      <c r="CM112" s="182">
        <v>5.0000000000000001E-4</v>
      </c>
      <c r="CN112" s="182">
        <v>5.0000000000000001E-4</v>
      </c>
      <c r="CO112" s="182">
        <v>5.0000000000000001E-4</v>
      </c>
      <c r="CP112" s="182">
        <v>5.0000000000000001E-4</v>
      </c>
      <c r="CQ112" s="182">
        <v>5.0000000000000001E-4</v>
      </c>
      <c r="CR112" s="182">
        <v>5.0000000000000001E-4</v>
      </c>
      <c r="CS112" s="182">
        <v>5.0000000000000001E-4</v>
      </c>
      <c r="CT112" s="182">
        <v>5.0000000000000001E-4</v>
      </c>
      <c r="CU112" s="182">
        <v>5.0000000000000001E-4</v>
      </c>
      <c r="CV112" s="182">
        <v>5.0000000000000001E-4</v>
      </c>
      <c r="CW112" s="182">
        <v>5.0000000000000001E-4</v>
      </c>
      <c r="CX112" s="182">
        <v>5.0000000000000001E-4</v>
      </c>
      <c r="CY112" s="182">
        <v>5.0000000000000001E-4</v>
      </c>
      <c r="CZ112" s="182">
        <v>5.0000000000000001E-4</v>
      </c>
      <c r="DA112" s="182">
        <v>5.0000000000000001E-4</v>
      </c>
      <c r="DB112" s="182">
        <v>5.0000000000000001E-4</v>
      </c>
      <c r="DC112" s="182">
        <v>5.0000000000000001E-4</v>
      </c>
      <c r="DD112" s="182">
        <v>5.0000000000000001E-4</v>
      </c>
      <c r="DE112" s="182">
        <v>5.0000000000000001E-4</v>
      </c>
      <c r="DF112" s="182">
        <v>5.0000000000000001E-4</v>
      </c>
      <c r="DG112" s="182">
        <v>5.0000000000000001E-4</v>
      </c>
      <c r="DH112" s="182">
        <v>5.0000000000000001E-4</v>
      </c>
      <c r="DI112" s="182">
        <v>5.0000000000000001E-4</v>
      </c>
      <c r="DJ112" s="182">
        <v>5.0000000000000001E-4</v>
      </c>
      <c r="DK112" s="182">
        <v>5.0000000000000001E-4</v>
      </c>
      <c r="DL112" s="182">
        <v>5.0000000000000001E-4</v>
      </c>
      <c r="DM112" s="182">
        <v>5.0000000000000001E-4</v>
      </c>
      <c r="DN112" s="182">
        <v>5.0000000000000001E-4</v>
      </c>
      <c r="DO112" s="182">
        <v>5.0000000000000001E-4</v>
      </c>
      <c r="DP112" s="182">
        <v>5.0000000000000001E-4</v>
      </c>
      <c r="DQ112" s="182">
        <v>5.0000000000000001E-4</v>
      </c>
      <c r="DR112" s="182">
        <v>5.0000000000000001E-4</v>
      </c>
      <c r="DS112" s="182">
        <v>5.0000000000000001E-4</v>
      </c>
      <c r="DT112" s="182">
        <v>5.0000000000000001E-4</v>
      </c>
      <c r="DU112" s="182">
        <v>5.0000000000000001E-4</v>
      </c>
      <c r="DV112" s="182">
        <v>5.0000000000000001E-4</v>
      </c>
      <c r="DW112" s="182">
        <v>5.0000000000000001E-4</v>
      </c>
      <c r="DX112" s="182">
        <v>5.0000000000000001E-4</v>
      </c>
      <c r="DY112" s="182">
        <v>5.0000000000000001E-4</v>
      </c>
      <c r="DZ112" s="182">
        <v>5.0000000000000001E-4</v>
      </c>
      <c r="EA112" s="182">
        <v>5.0000000000000001E-4</v>
      </c>
      <c r="EB112" s="182">
        <v>5.0000000000000001E-4</v>
      </c>
      <c r="EC112" s="182">
        <v>5.0000000000000001E-4</v>
      </c>
      <c r="ED112" s="182">
        <v>5.0000000000000001E-4</v>
      </c>
      <c r="EE112" s="182">
        <v>5.0000000000000001E-4</v>
      </c>
      <c r="EF112" s="182">
        <v>5.0000000000000001E-4</v>
      </c>
      <c r="EG112" s="180"/>
      <c r="EH112" s="180"/>
      <c r="EI112" s="180"/>
      <c r="EJ112" s="180"/>
      <c r="EK112" s="180"/>
      <c r="EL112" s="180"/>
      <c r="EM112" s="180"/>
      <c r="EN112" s="180"/>
      <c r="EO112" s="180"/>
      <c r="EP112" s="180"/>
      <c r="EQ112" s="180"/>
      <c r="ER112" s="180"/>
    </row>
    <row r="113" spans="1:136" ht="27" customHeight="1">
      <c r="A113" s="284" t="s">
        <v>39</v>
      </c>
      <c r="B113" s="285"/>
      <c r="C113" s="285"/>
      <c r="D113" s="285"/>
      <c r="E113" s="285"/>
      <c r="F113" s="285"/>
      <c r="G113" s="285"/>
      <c r="H113" s="285"/>
      <c r="I113" s="285"/>
      <c r="J113" s="285"/>
      <c r="K113" s="285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285"/>
      <c r="AL113" s="285"/>
      <c r="AM113" s="285"/>
      <c r="AN113" s="285"/>
      <c r="AO113" s="285"/>
      <c r="AP113" s="285"/>
      <c r="AQ113" s="285"/>
      <c r="AR113" s="285"/>
      <c r="AS113" s="285"/>
      <c r="AT113" s="285"/>
      <c r="AU113" s="285"/>
      <c r="AV113" s="285"/>
      <c r="AW113" s="285"/>
      <c r="AX113" s="285"/>
      <c r="AY113" s="285"/>
      <c r="AZ113" s="285"/>
      <c r="BA113" s="285"/>
      <c r="BB113" s="285"/>
      <c r="BC113" s="285"/>
      <c r="BD113" s="285"/>
      <c r="BE113" s="285"/>
      <c r="BF113" s="285"/>
      <c r="BG113" s="285"/>
      <c r="BH113" s="285"/>
      <c r="BI113" s="285"/>
      <c r="BJ113" s="285"/>
      <c r="BK113" s="285"/>
      <c r="BL113" s="285"/>
      <c r="BM113" s="285"/>
      <c r="BN113" s="285"/>
      <c r="BO113" s="285"/>
      <c r="BP113" s="285"/>
      <c r="BQ113" s="285"/>
      <c r="BR113" s="285"/>
      <c r="BS113" s="285"/>
      <c r="BT113" s="285"/>
      <c r="BU113" s="285"/>
      <c r="BV113" s="285"/>
      <c r="BW113" s="285"/>
      <c r="BX113" s="285"/>
      <c r="BY113" s="285"/>
      <c r="BZ113" s="285"/>
      <c r="CA113" s="285"/>
      <c r="CB113" s="285"/>
      <c r="CC113" s="285"/>
      <c r="CD113" s="285"/>
      <c r="CE113" s="285"/>
      <c r="CF113" s="285"/>
      <c r="CG113" s="285"/>
      <c r="CH113" s="285"/>
      <c r="CI113" s="285"/>
      <c r="CJ113" s="285"/>
      <c r="CK113" s="285"/>
      <c r="CL113" s="285"/>
      <c r="CM113" s="285"/>
      <c r="CN113" s="285"/>
      <c r="CO113" s="285"/>
      <c r="CP113" s="285"/>
      <c r="CQ113" s="285"/>
      <c r="CR113" s="285"/>
      <c r="CS113" s="285"/>
      <c r="CT113" s="285"/>
      <c r="CU113" s="285"/>
      <c r="CV113" s="285"/>
      <c r="CW113" s="285"/>
      <c r="CX113" s="285"/>
      <c r="CY113" s="285"/>
      <c r="CZ113" s="285"/>
      <c r="DA113" s="285"/>
      <c r="DB113" s="285"/>
      <c r="DC113" s="285"/>
      <c r="DD113" s="285"/>
      <c r="DE113" s="285"/>
      <c r="DF113" s="285"/>
      <c r="DG113" s="285"/>
      <c r="DH113" s="285"/>
      <c r="DI113" s="285"/>
      <c r="DJ113" s="285"/>
      <c r="DK113" s="285"/>
      <c r="DL113" s="285"/>
      <c r="DM113" s="285"/>
      <c r="DN113" s="285"/>
      <c r="DO113" s="285"/>
      <c r="DP113" s="285"/>
      <c r="DQ113" s="285"/>
      <c r="DR113" s="285"/>
      <c r="DS113" s="285"/>
      <c r="DT113" s="285"/>
      <c r="DU113" s="285"/>
      <c r="DV113" s="285"/>
      <c r="DW113" s="285"/>
      <c r="DX113" s="285"/>
      <c r="DY113" s="285"/>
      <c r="DZ113" s="285"/>
      <c r="EA113" s="285"/>
      <c r="EB113" s="285"/>
      <c r="EC113" s="285"/>
      <c r="ED113" s="285"/>
      <c r="EE113" s="285"/>
      <c r="EF113" s="285"/>
    </row>
    <row r="130" spans="1:148" s="4" customFormat="1" ht="17.25" customHeight="1">
      <c r="A130" s="13" t="s">
        <v>0</v>
      </c>
      <c r="B130" s="2" t="s">
        <v>12</v>
      </c>
      <c r="C130" s="2" t="s">
        <v>20</v>
      </c>
      <c r="D130" s="2" t="s">
        <v>21</v>
      </c>
      <c r="E130" s="2" t="s">
        <v>22</v>
      </c>
      <c r="F130" s="2" t="s">
        <v>23</v>
      </c>
      <c r="G130" s="2" t="s">
        <v>24</v>
      </c>
      <c r="H130" s="2" t="s">
        <v>25</v>
      </c>
      <c r="I130" s="2" t="s">
        <v>26</v>
      </c>
      <c r="J130" s="2" t="s">
        <v>27</v>
      </c>
      <c r="K130" s="2" t="s">
        <v>28</v>
      </c>
      <c r="L130" s="2" t="s">
        <v>29</v>
      </c>
      <c r="M130" s="2" t="s">
        <v>30</v>
      </c>
      <c r="N130" s="2" t="s">
        <v>11</v>
      </c>
      <c r="O130" s="2" t="s">
        <v>13</v>
      </c>
      <c r="P130" s="2" t="s">
        <v>14</v>
      </c>
      <c r="Q130" s="2" t="s">
        <v>15</v>
      </c>
      <c r="R130" s="2" t="s">
        <v>16</v>
      </c>
      <c r="S130" s="2" t="s">
        <v>17</v>
      </c>
      <c r="T130" s="2" t="s">
        <v>18</v>
      </c>
      <c r="U130" s="2" t="s">
        <v>19</v>
      </c>
      <c r="V130" s="2" t="s">
        <v>109</v>
      </c>
      <c r="W130" s="2" t="s">
        <v>111</v>
      </c>
      <c r="X130" s="2" t="s">
        <v>117</v>
      </c>
      <c r="Y130" s="2" t="s">
        <v>118</v>
      </c>
      <c r="Z130" s="2" t="s">
        <v>120</v>
      </c>
      <c r="AA130" s="2" t="s">
        <v>123</v>
      </c>
      <c r="AB130" s="2" t="s">
        <v>130</v>
      </c>
      <c r="AC130" s="2" t="s">
        <v>134</v>
      </c>
      <c r="AD130" s="2" t="s">
        <v>142</v>
      </c>
      <c r="AE130" s="2" t="s">
        <v>143</v>
      </c>
      <c r="AF130" s="2" t="s">
        <v>148</v>
      </c>
      <c r="AG130" s="2" t="s">
        <v>153</v>
      </c>
      <c r="AH130" s="2" t="s">
        <v>154</v>
      </c>
      <c r="AI130" s="2" t="s">
        <v>156</v>
      </c>
      <c r="AJ130" s="2" t="s">
        <v>157</v>
      </c>
      <c r="AK130" s="2" t="s">
        <v>159</v>
      </c>
      <c r="AL130" s="2" t="s">
        <v>163</v>
      </c>
      <c r="AM130" s="2" t="s">
        <v>166</v>
      </c>
      <c r="AN130" s="2" t="s">
        <v>169</v>
      </c>
      <c r="AO130" s="2" t="s">
        <v>177</v>
      </c>
      <c r="AP130" s="2" t="s">
        <v>182</v>
      </c>
      <c r="AQ130" s="2" t="s">
        <v>186</v>
      </c>
      <c r="AR130" s="2" t="s">
        <v>189</v>
      </c>
      <c r="AS130" s="2" t="s">
        <v>190</v>
      </c>
      <c r="AT130" s="2" t="s">
        <v>195</v>
      </c>
      <c r="AU130" s="2" t="s">
        <v>197</v>
      </c>
      <c r="AV130" s="2" t="s">
        <v>199</v>
      </c>
      <c r="AW130" s="139" t="str">
        <f t="shared" ref="AW130:BR130" si="71">AW18</f>
        <v>Dec'20</v>
      </c>
      <c r="AX130" s="139" t="str">
        <f t="shared" si="71"/>
        <v>Jan'21</v>
      </c>
      <c r="AY130" s="184" t="str">
        <f t="shared" si="71"/>
        <v>Feb'21</v>
      </c>
      <c r="AZ130" s="184" t="str">
        <f t="shared" si="71"/>
        <v>Mar'21</v>
      </c>
      <c r="BA130" s="184" t="str">
        <f t="shared" si="71"/>
        <v>Apr'21</v>
      </c>
      <c r="BB130" s="184" t="str">
        <f t="shared" si="71"/>
        <v>May'21</v>
      </c>
      <c r="BC130" s="184" t="str">
        <f t="shared" si="71"/>
        <v>Jun'21</v>
      </c>
      <c r="BD130" s="184" t="str">
        <f t="shared" si="71"/>
        <v>Jul'21</v>
      </c>
      <c r="BE130" s="184" t="str">
        <f t="shared" si="71"/>
        <v>Aug'21</v>
      </c>
      <c r="BF130" s="184" t="str">
        <f t="shared" si="71"/>
        <v>Sep'21</v>
      </c>
      <c r="BG130" s="184" t="str">
        <f t="shared" si="71"/>
        <v>Oct'21</v>
      </c>
      <c r="BH130" s="184" t="str">
        <f t="shared" si="71"/>
        <v>Nov'21</v>
      </c>
      <c r="BI130" s="184" t="str">
        <f t="shared" si="71"/>
        <v>Dec'21</v>
      </c>
      <c r="BJ130" s="184" t="str">
        <f t="shared" si="71"/>
        <v>Jan'22</v>
      </c>
      <c r="BK130" s="139" t="str">
        <f t="shared" si="71"/>
        <v>Feb'22</v>
      </c>
      <c r="BL130" s="184" t="str">
        <f t="shared" si="71"/>
        <v>Mar'22</v>
      </c>
      <c r="BM130" s="184" t="str">
        <f t="shared" si="71"/>
        <v>Apr'22</v>
      </c>
      <c r="BN130" s="184" t="str">
        <f t="shared" si="71"/>
        <v>May'22</v>
      </c>
      <c r="BO130" s="184" t="str">
        <f t="shared" si="71"/>
        <v>Jun'22</v>
      </c>
      <c r="BP130" s="184" t="str">
        <f t="shared" si="71"/>
        <v>Jul'22</v>
      </c>
      <c r="BQ130" s="184" t="str">
        <f t="shared" si="71"/>
        <v>Aug'22</v>
      </c>
      <c r="BR130" s="184" t="str">
        <f t="shared" si="71"/>
        <v>Sep'22</v>
      </c>
      <c r="BS130" s="184" t="s">
        <v>264</v>
      </c>
      <c r="BT130" s="184" t="s">
        <v>265</v>
      </c>
      <c r="BU130" s="184" t="s">
        <v>266</v>
      </c>
      <c r="BV130" s="184" t="s">
        <v>267</v>
      </c>
      <c r="BW130" s="184" t="s">
        <v>270</v>
      </c>
      <c r="BX130" s="184" t="s">
        <v>272</v>
      </c>
      <c r="BY130" s="184" t="s">
        <v>276</v>
      </c>
      <c r="BZ130" s="184" t="s">
        <v>277</v>
      </c>
      <c r="CA130" s="184" t="s">
        <v>279</v>
      </c>
      <c r="CB130" s="184" t="s">
        <v>281</v>
      </c>
      <c r="CC130" s="184" t="s">
        <v>282</v>
      </c>
      <c r="CD130" s="184" t="s">
        <v>288</v>
      </c>
      <c r="CE130" s="184" t="s">
        <v>289</v>
      </c>
      <c r="CF130" s="184" t="s">
        <v>292</v>
      </c>
      <c r="CG130" s="184" t="s">
        <v>294</v>
      </c>
      <c r="CH130" s="184" t="s">
        <v>297</v>
      </c>
      <c r="CI130" s="184" t="s">
        <v>301</v>
      </c>
      <c r="CJ130" s="184" t="s">
        <v>303</v>
      </c>
      <c r="CK130" s="184" t="s">
        <v>308</v>
      </c>
      <c r="CL130" s="184" t="s">
        <v>310</v>
      </c>
      <c r="CM130" s="184" t="s">
        <v>311</v>
      </c>
      <c r="CN130" s="184" t="s">
        <v>313</v>
      </c>
      <c r="CO130" s="184" t="s">
        <v>319</v>
      </c>
      <c r="CP130" s="184" t="s">
        <v>322</v>
      </c>
      <c r="CQ130" s="184" t="s">
        <v>325</v>
      </c>
      <c r="CR130" s="184" t="s">
        <v>330</v>
      </c>
      <c r="CS130" s="184" t="s">
        <v>332</v>
      </c>
      <c r="CT130" s="184" t="s">
        <v>336</v>
      </c>
      <c r="CU130" s="184" t="s">
        <v>339</v>
      </c>
      <c r="CV130" s="184" t="s">
        <v>349</v>
      </c>
      <c r="CW130" s="184" t="s">
        <v>350</v>
      </c>
      <c r="CX130" s="184" t="s">
        <v>351</v>
      </c>
      <c r="CY130" s="184" t="s">
        <v>357</v>
      </c>
      <c r="CZ130" s="184" t="s">
        <v>360</v>
      </c>
      <c r="DA130" s="106" t="str">
        <f>DA186</f>
        <v>Aug'25</v>
      </c>
      <c r="DB130" s="3">
        <v>1</v>
      </c>
      <c r="DC130" s="3">
        <v>2</v>
      </c>
      <c r="DD130" s="3">
        <v>3</v>
      </c>
      <c r="DE130" s="3">
        <v>4</v>
      </c>
      <c r="DF130" s="3">
        <v>5</v>
      </c>
      <c r="DG130" s="3">
        <v>6</v>
      </c>
      <c r="DH130" s="3">
        <v>7</v>
      </c>
      <c r="DI130" s="3">
        <v>8</v>
      </c>
      <c r="DJ130" s="3">
        <v>9</v>
      </c>
      <c r="DK130" s="3">
        <v>10</v>
      </c>
      <c r="DL130" s="3">
        <v>11</v>
      </c>
      <c r="DM130" s="3">
        <v>12</v>
      </c>
      <c r="DN130" s="3">
        <v>13</v>
      </c>
      <c r="DO130" s="3">
        <v>14</v>
      </c>
      <c r="DP130" s="3">
        <v>15</v>
      </c>
      <c r="DQ130" s="3">
        <v>16</v>
      </c>
      <c r="DR130" s="3">
        <v>17</v>
      </c>
      <c r="DS130" s="3">
        <v>18</v>
      </c>
      <c r="DT130" s="3">
        <v>19</v>
      </c>
      <c r="DU130" s="3">
        <v>20</v>
      </c>
      <c r="DV130" s="3">
        <v>21</v>
      </c>
      <c r="DW130" s="3">
        <v>22</v>
      </c>
      <c r="DX130" s="3">
        <v>23</v>
      </c>
      <c r="DY130" s="3">
        <v>24</v>
      </c>
      <c r="DZ130" s="3">
        <v>25</v>
      </c>
      <c r="EA130" s="3">
        <v>26</v>
      </c>
      <c r="EB130" s="3">
        <v>27</v>
      </c>
      <c r="EC130" s="3">
        <v>28</v>
      </c>
      <c r="ED130" s="3">
        <v>29</v>
      </c>
      <c r="EE130" s="3">
        <v>30</v>
      </c>
      <c r="EF130" s="3">
        <v>31</v>
      </c>
    </row>
    <row r="131" spans="1:148" ht="17.25" customHeight="1">
      <c r="A131" s="140" t="s">
        <v>1</v>
      </c>
      <c r="B131" s="141">
        <v>16807</v>
      </c>
      <c r="C131" s="141">
        <v>0</v>
      </c>
      <c r="D131" s="141">
        <v>16522</v>
      </c>
      <c r="E131" s="141">
        <v>12424</v>
      </c>
      <c r="F131" s="141">
        <v>0</v>
      </c>
      <c r="G131" s="141">
        <v>0</v>
      </c>
      <c r="H131" s="141">
        <v>0</v>
      </c>
      <c r="I131" s="141">
        <v>0</v>
      </c>
      <c r="J131" s="141">
        <v>665</v>
      </c>
      <c r="K131" s="141">
        <v>17879</v>
      </c>
      <c r="L131" s="141">
        <v>5918</v>
      </c>
      <c r="M131" s="141">
        <v>1262</v>
      </c>
      <c r="N131" s="141">
        <v>6396</v>
      </c>
      <c r="O131" s="141">
        <v>9662</v>
      </c>
      <c r="P131" s="141">
        <v>28895</v>
      </c>
      <c r="Q131" s="141">
        <v>11944</v>
      </c>
      <c r="R131" s="141">
        <v>18272</v>
      </c>
      <c r="S131" s="141">
        <v>11967</v>
      </c>
      <c r="T131" s="141">
        <v>4812</v>
      </c>
      <c r="U131" s="141">
        <v>40661</v>
      </c>
      <c r="V131" s="141">
        <v>9208</v>
      </c>
      <c r="W131" s="141">
        <v>16485</v>
      </c>
      <c r="X131" s="141">
        <v>44470</v>
      </c>
      <c r="Y131" s="141">
        <v>1952</v>
      </c>
      <c r="Z131" s="141">
        <v>3201</v>
      </c>
      <c r="AA131" s="141">
        <v>5401</v>
      </c>
      <c r="AB131" s="141">
        <v>10238</v>
      </c>
      <c r="AC131" s="141">
        <v>19574</v>
      </c>
      <c r="AD131" s="141">
        <v>0</v>
      </c>
      <c r="AE131" s="141">
        <v>619</v>
      </c>
      <c r="AF131" s="141">
        <v>30526</v>
      </c>
      <c r="AG131" s="141">
        <v>15028</v>
      </c>
      <c r="AH131" s="141">
        <v>16599</v>
      </c>
      <c r="AI131" s="141">
        <v>16147</v>
      </c>
      <c r="AJ131" s="141">
        <v>13965</v>
      </c>
      <c r="AK131" s="141">
        <v>0</v>
      </c>
      <c r="AL131" s="141">
        <v>11054</v>
      </c>
      <c r="AM131" s="141">
        <v>19444</v>
      </c>
      <c r="AN131" s="141">
        <v>6658</v>
      </c>
      <c r="AO131" s="141">
        <v>33945</v>
      </c>
      <c r="AP131" s="141">
        <v>42329</v>
      </c>
      <c r="AQ131" s="141">
        <v>21202</v>
      </c>
      <c r="AR131" s="141">
        <v>4785</v>
      </c>
      <c r="AS131" s="141">
        <v>30389</v>
      </c>
      <c r="AT131" s="141">
        <v>13225</v>
      </c>
      <c r="AU131" s="141">
        <v>1814</v>
      </c>
      <c r="AV131" s="141">
        <v>0</v>
      </c>
      <c r="AW131" s="141">
        <v>0</v>
      </c>
      <c r="AX131" s="141">
        <v>0</v>
      </c>
      <c r="AY131" s="185">
        <v>0</v>
      </c>
      <c r="AZ131" s="185">
        <v>731</v>
      </c>
      <c r="BA131" s="185">
        <v>6953</v>
      </c>
      <c r="BB131" s="185">
        <v>12999</v>
      </c>
      <c r="BC131" s="185">
        <v>24924</v>
      </c>
      <c r="BD131" s="185">
        <v>5797</v>
      </c>
      <c r="BE131" s="185">
        <v>8772</v>
      </c>
      <c r="BF131" s="185">
        <v>20432</v>
      </c>
      <c r="BG131" s="185">
        <v>35546</v>
      </c>
      <c r="BH131" s="185">
        <v>12075</v>
      </c>
      <c r="BI131" s="185">
        <v>5120</v>
      </c>
      <c r="BJ131" s="185">
        <v>24480</v>
      </c>
      <c r="BK131" s="240">
        <v>43540</v>
      </c>
      <c r="BL131" s="185">
        <v>44599</v>
      </c>
      <c r="BM131" s="185">
        <v>1395</v>
      </c>
      <c r="BN131" s="185">
        <v>12202</v>
      </c>
      <c r="BO131" s="185">
        <v>42782</v>
      </c>
      <c r="BP131" s="185">
        <v>910</v>
      </c>
      <c r="BQ131" s="185">
        <v>349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6644</v>
      </c>
      <c r="BY131" s="185">
        <v>21899</v>
      </c>
      <c r="BZ131" s="185">
        <v>6003</v>
      </c>
      <c r="CA131" s="185">
        <v>4396</v>
      </c>
      <c r="CB131" s="185">
        <v>19296</v>
      </c>
      <c r="CC131" s="185">
        <v>4700</v>
      </c>
      <c r="CD131" s="185">
        <v>-1745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42">
        <f>SUM(DB131:EF131)</f>
        <v>0</v>
      </c>
      <c r="DB131" s="142">
        <f>'KTL3'!F10</f>
        <v>0</v>
      </c>
      <c r="DC131" s="142">
        <f>'KTL3'!G10</f>
        <v>0</v>
      </c>
      <c r="DD131" s="142">
        <f>'KTL3'!H10</f>
        <v>0</v>
      </c>
      <c r="DE131" s="142">
        <f>'KTL3'!I10</f>
        <v>0</v>
      </c>
      <c r="DF131" s="142">
        <f>'KTL3'!J10</f>
        <v>0</v>
      </c>
      <c r="DG131" s="142">
        <f>'KTL3'!K10</f>
        <v>0</v>
      </c>
      <c r="DH131" s="142">
        <f>'KTL3'!L10</f>
        <v>0</v>
      </c>
      <c r="DI131" s="142">
        <f>'KTL3'!M10</f>
        <v>0</v>
      </c>
      <c r="DJ131" s="142">
        <f>'KTL3'!N10</f>
        <v>0</v>
      </c>
      <c r="DK131" s="142">
        <f>'KTL3'!O10</f>
        <v>0</v>
      </c>
      <c r="DL131" s="142">
        <f>'KTL3'!P10</f>
        <v>0</v>
      </c>
      <c r="DM131" s="142">
        <f>'KTL3'!Q10</f>
        <v>0</v>
      </c>
      <c r="DN131" s="142">
        <f>'KTL3'!R10</f>
        <v>0</v>
      </c>
      <c r="DO131" s="142">
        <f>'KTL3'!S10</f>
        <v>0</v>
      </c>
      <c r="DP131" s="142">
        <f>'KTL3'!T10</f>
        <v>0</v>
      </c>
      <c r="DQ131" s="142">
        <f>'KTL3'!U10</f>
        <v>0</v>
      </c>
      <c r="DR131" s="142">
        <f>'KTL3'!V10</f>
        <v>0</v>
      </c>
      <c r="DS131" s="142">
        <f>'KTL3'!W10</f>
        <v>0</v>
      </c>
      <c r="DT131" s="142">
        <f>'KTL3'!X10</f>
        <v>0</v>
      </c>
      <c r="DU131" s="142">
        <f>'KTL3'!Y10</f>
        <v>0</v>
      </c>
      <c r="DV131" s="142">
        <f>'KTL3'!Z10</f>
        <v>0</v>
      </c>
      <c r="DW131" s="142">
        <f>'KTL3'!AA10</f>
        <v>0</v>
      </c>
      <c r="DX131" s="142">
        <f>'KTL3'!AB10</f>
        <v>0</v>
      </c>
      <c r="DY131" s="142">
        <f>'KTL3'!AC10</f>
        <v>0</v>
      </c>
      <c r="DZ131" s="142">
        <f>'KTL3'!AD10</f>
        <v>0</v>
      </c>
      <c r="EA131" s="142">
        <f>'KTL3'!AE10</f>
        <v>0</v>
      </c>
      <c r="EB131" s="142">
        <f>'KTL3'!AF10</f>
        <v>0</v>
      </c>
      <c r="EC131" s="142">
        <f>'KTL3'!AG10</f>
        <v>0</v>
      </c>
      <c r="ED131" s="142">
        <f>'KTL3'!AH10</f>
        <v>0</v>
      </c>
      <c r="EE131" s="142">
        <f>'KTL3'!AI10</f>
        <v>0</v>
      </c>
      <c r="EF131" s="142">
        <f>'KTL3'!AJ10</f>
        <v>0</v>
      </c>
    </row>
    <row r="132" spans="1:148" ht="17.25" customHeight="1">
      <c r="A132" s="140" t="s">
        <v>2</v>
      </c>
      <c r="B132" s="141">
        <f>B131-B133</f>
        <v>16729</v>
      </c>
      <c r="C132" s="141">
        <f t="shared" ref="C132:N132" si="72">C131-C133</f>
        <v>0</v>
      </c>
      <c r="D132" s="141">
        <f t="shared" si="72"/>
        <v>16446</v>
      </c>
      <c r="E132" s="141">
        <f t="shared" si="72"/>
        <v>12329</v>
      </c>
      <c r="F132" s="141">
        <f t="shared" si="72"/>
        <v>0</v>
      </c>
      <c r="G132" s="141">
        <f t="shared" si="72"/>
        <v>0</v>
      </c>
      <c r="H132" s="141">
        <f t="shared" si="72"/>
        <v>0</v>
      </c>
      <c r="I132" s="141">
        <f t="shared" si="72"/>
        <v>0</v>
      </c>
      <c r="J132" s="141">
        <f t="shared" si="72"/>
        <v>657</v>
      </c>
      <c r="K132" s="141">
        <f t="shared" si="72"/>
        <v>17761</v>
      </c>
      <c r="L132" s="141">
        <f t="shared" si="72"/>
        <v>5879</v>
      </c>
      <c r="M132" s="141">
        <f t="shared" si="72"/>
        <v>1261</v>
      </c>
      <c r="N132" s="141">
        <f t="shared" si="72"/>
        <v>6162</v>
      </c>
      <c r="O132" s="141">
        <f t="shared" ref="O132:AW132" si="73">O131-O133</f>
        <v>9632</v>
      </c>
      <c r="P132" s="141">
        <f t="shared" si="73"/>
        <v>28742</v>
      </c>
      <c r="Q132" s="141">
        <f t="shared" si="73"/>
        <v>11906</v>
      </c>
      <c r="R132" s="141">
        <f t="shared" si="73"/>
        <v>18016</v>
      </c>
      <c r="S132" s="141">
        <f t="shared" si="73"/>
        <v>11848</v>
      </c>
      <c r="T132" s="141">
        <f t="shared" si="73"/>
        <v>4797</v>
      </c>
      <c r="U132" s="141">
        <f t="shared" si="73"/>
        <v>40432</v>
      </c>
      <c r="V132" s="141">
        <f t="shared" si="73"/>
        <v>9136</v>
      </c>
      <c r="W132" s="141">
        <f t="shared" si="73"/>
        <v>16431</v>
      </c>
      <c r="X132" s="141">
        <f t="shared" si="73"/>
        <v>44388</v>
      </c>
      <c r="Y132" s="141">
        <f t="shared" si="73"/>
        <v>1947</v>
      </c>
      <c r="Z132" s="141">
        <f t="shared" si="73"/>
        <v>3185</v>
      </c>
      <c r="AA132" s="141">
        <f t="shared" si="73"/>
        <v>5376</v>
      </c>
      <c r="AB132" s="141">
        <f t="shared" si="73"/>
        <v>10185</v>
      </c>
      <c r="AC132" s="141">
        <f t="shared" si="73"/>
        <v>19499</v>
      </c>
      <c r="AD132" s="141">
        <f t="shared" si="73"/>
        <v>0</v>
      </c>
      <c r="AE132" s="141">
        <f t="shared" si="73"/>
        <v>619</v>
      </c>
      <c r="AF132" s="141">
        <f t="shared" si="73"/>
        <v>30381</v>
      </c>
      <c r="AG132" s="141">
        <f t="shared" si="73"/>
        <v>14896</v>
      </c>
      <c r="AH132" s="141">
        <f t="shared" si="73"/>
        <v>16479</v>
      </c>
      <c r="AI132" s="141">
        <f t="shared" si="73"/>
        <v>16091</v>
      </c>
      <c r="AJ132" s="141">
        <f t="shared" si="73"/>
        <v>13918</v>
      </c>
      <c r="AK132" s="141">
        <f t="shared" si="73"/>
        <v>0</v>
      </c>
      <c r="AL132" s="141">
        <f t="shared" si="73"/>
        <v>10987</v>
      </c>
      <c r="AM132" s="141">
        <f t="shared" si="73"/>
        <v>19370</v>
      </c>
      <c r="AN132" s="141">
        <f t="shared" si="73"/>
        <v>6636</v>
      </c>
      <c r="AO132" s="141">
        <f t="shared" si="73"/>
        <v>33810</v>
      </c>
      <c r="AP132" s="141">
        <f t="shared" si="73"/>
        <v>42204</v>
      </c>
      <c r="AQ132" s="141">
        <f t="shared" si="73"/>
        <v>21145</v>
      </c>
      <c r="AR132" s="141">
        <f t="shared" si="73"/>
        <v>4770</v>
      </c>
      <c r="AS132" s="141">
        <f t="shared" si="73"/>
        <v>30298</v>
      </c>
      <c r="AT132" s="141">
        <f t="shared" si="73"/>
        <v>13198</v>
      </c>
      <c r="AU132" s="141">
        <f t="shared" si="73"/>
        <v>1814</v>
      </c>
      <c r="AV132" s="141">
        <f t="shared" si="73"/>
        <v>0</v>
      </c>
      <c r="AW132" s="141">
        <f t="shared" si="73"/>
        <v>0</v>
      </c>
      <c r="AX132" s="141">
        <f>AX131-AX133</f>
        <v>0</v>
      </c>
      <c r="AY132" s="185">
        <f>AY131-AY133</f>
        <v>0</v>
      </c>
      <c r="AZ132" s="185">
        <v>731</v>
      </c>
      <c r="BA132" s="185">
        <f>BA131-BA133</f>
        <v>6948</v>
      </c>
      <c r="BB132" s="185">
        <f>BB131-BB133</f>
        <v>12987</v>
      </c>
      <c r="BC132" s="185">
        <f>BC131-BC133</f>
        <v>24878</v>
      </c>
      <c r="BD132" s="185">
        <f t="shared" ref="BD132:BK132" si="74">BD131-BD133</f>
        <v>5780</v>
      </c>
      <c r="BE132" s="185">
        <f t="shared" si="74"/>
        <v>8758</v>
      </c>
      <c r="BF132" s="185">
        <f t="shared" si="74"/>
        <v>20411</v>
      </c>
      <c r="BG132" s="185">
        <f t="shared" si="74"/>
        <v>35490</v>
      </c>
      <c r="BH132" s="185">
        <f t="shared" si="74"/>
        <v>12053</v>
      </c>
      <c r="BI132" s="185">
        <f t="shared" si="74"/>
        <v>5114</v>
      </c>
      <c r="BJ132" s="185">
        <f t="shared" si="74"/>
        <v>24463</v>
      </c>
      <c r="BK132" s="240">
        <f t="shared" si="74"/>
        <v>43484</v>
      </c>
      <c r="BL132" s="185">
        <f t="shared" ref="BL132:DC132" si="75">BL131-BL133</f>
        <v>44582</v>
      </c>
      <c r="BM132" s="185">
        <f t="shared" si="75"/>
        <v>1380</v>
      </c>
      <c r="BN132" s="185">
        <f t="shared" si="75"/>
        <v>12199</v>
      </c>
      <c r="BO132" s="185">
        <v>42750</v>
      </c>
      <c r="BP132" s="185">
        <v>910</v>
      </c>
      <c r="BQ132" s="185">
        <v>349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6595</v>
      </c>
      <c r="BY132" s="185">
        <v>21769</v>
      </c>
      <c r="BZ132" s="185">
        <v>5994</v>
      </c>
      <c r="CA132" s="185">
        <v>4391</v>
      </c>
      <c r="CB132" s="185">
        <v>19278</v>
      </c>
      <c r="CC132" s="185">
        <v>4699</v>
      </c>
      <c r="CD132" s="185">
        <v>-1745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42">
        <f t="shared" si="75"/>
        <v>0</v>
      </c>
      <c r="DB132" s="142">
        <f t="shared" si="75"/>
        <v>0</v>
      </c>
      <c r="DC132" s="142">
        <f t="shared" si="75"/>
        <v>0</v>
      </c>
      <c r="DD132" s="142">
        <f t="shared" ref="DD132:EF132" si="76">DD131-DD133</f>
        <v>0</v>
      </c>
      <c r="DE132" s="142">
        <f t="shared" si="76"/>
        <v>0</v>
      </c>
      <c r="DF132" s="142">
        <f t="shared" si="76"/>
        <v>0</v>
      </c>
      <c r="DG132" s="142">
        <f t="shared" si="76"/>
        <v>0</v>
      </c>
      <c r="DH132" s="142">
        <f t="shared" si="76"/>
        <v>0</v>
      </c>
      <c r="DI132" s="142">
        <f t="shared" si="76"/>
        <v>0</v>
      </c>
      <c r="DJ132" s="142">
        <f t="shared" si="76"/>
        <v>0</v>
      </c>
      <c r="DK132" s="142">
        <f t="shared" si="76"/>
        <v>0</v>
      </c>
      <c r="DL132" s="142">
        <f t="shared" si="76"/>
        <v>0</v>
      </c>
      <c r="DM132" s="142">
        <f t="shared" si="76"/>
        <v>0</v>
      </c>
      <c r="DN132" s="142">
        <f t="shared" si="76"/>
        <v>0</v>
      </c>
      <c r="DO132" s="142">
        <f t="shared" si="76"/>
        <v>0</v>
      </c>
      <c r="DP132" s="142">
        <f t="shared" si="76"/>
        <v>0</v>
      </c>
      <c r="DQ132" s="142">
        <f t="shared" si="76"/>
        <v>0</v>
      </c>
      <c r="DR132" s="142">
        <f t="shared" si="76"/>
        <v>0</v>
      </c>
      <c r="DS132" s="142">
        <f t="shared" si="76"/>
        <v>0</v>
      </c>
      <c r="DT132" s="142">
        <f t="shared" si="76"/>
        <v>0</v>
      </c>
      <c r="DU132" s="142">
        <f t="shared" si="76"/>
        <v>0</v>
      </c>
      <c r="DV132" s="142">
        <f t="shared" si="76"/>
        <v>0</v>
      </c>
      <c r="DW132" s="142">
        <f t="shared" si="76"/>
        <v>0</v>
      </c>
      <c r="DX132" s="142">
        <f t="shared" si="76"/>
        <v>0</v>
      </c>
      <c r="DY132" s="142">
        <f t="shared" si="76"/>
        <v>0</v>
      </c>
      <c r="DZ132" s="142">
        <f t="shared" si="76"/>
        <v>0</v>
      </c>
      <c r="EA132" s="142">
        <f t="shared" si="76"/>
        <v>0</v>
      </c>
      <c r="EB132" s="142">
        <f t="shared" si="76"/>
        <v>0</v>
      </c>
      <c r="EC132" s="142">
        <f t="shared" si="76"/>
        <v>0</v>
      </c>
      <c r="ED132" s="142">
        <f t="shared" si="76"/>
        <v>0</v>
      </c>
      <c r="EE132" s="142">
        <f t="shared" si="76"/>
        <v>0</v>
      </c>
      <c r="EF132" s="142">
        <f t="shared" si="76"/>
        <v>0</v>
      </c>
    </row>
    <row r="133" spans="1:148" ht="17.25" customHeight="1">
      <c r="A133" s="140" t="s">
        <v>3</v>
      </c>
      <c r="B133" s="141">
        <f>SUM(B136:B139)</f>
        <v>78</v>
      </c>
      <c r="C133" s="141">
        <f t="shared" ref="C133:N133" si="77">SUM(C136:C139)</f>
        <v>0</v>
      </c>
      <c r="D133" s="141">
        <f t="shared" si="77"/>
        <v>76</v>
      </c>
      <c r="E133" s="141">
        <f t="shared" si="77"/>
        <v>95</v>
      </c>
      <c r="F133" s="141">
        <f t="shared" si="77"/>
        <v>0</v>
      </c>
      <c r="G133" s="141">
        <f t="shared" si="77"/>
        <v>0</v>
      </c>
      <c r="H133" s="141">
        <f t="shared" si="77"/>
        <v>0</v>
      </c>
      <c r="I133" s="141">
        <f t="shared" si="77"/>
        <v>0</v>
      </c>
      <c r="J133" s="141">
        <f t="shared" si="77"/>
        <v>8</v>
      </c>
      <c r="K133" s="141">
        <f t="shared" si="77"/>
        <v>118</v>
      </c>
      <c r="L133" s="141">
        <f t="shared" si="77"/>
        <v>39</v>
      </c>
      <c r="M133" s="141">
        <f t="shared" si="77"/>
        <v>1</v>
      </c>
      <c r="N133" s="141">
        <f t="shared" si="77"/>
        <v>234</v>
      </c>
      <c r="O133" s="141">
        <f t="shared" ref="O133:AW133" si="78">SUM(O136:O139)</f>
        <v>30</v>
      </c>
      <c r="P133" s="141">
        <f t="shared" si="78"/>
        <v>153</v>
      </c>
      <c r="Q133" s="141">
        <f t="shared" si="78"/>
        <v>38</v>
      </c>
      <c r="R133" s="141">
        <f t="shared" si="78"/>
        <v>256</v>
      </c>
      <c r="S133" s="141">
        <f t="shared" si="78"/>
        <v>119</v>
      </c>
      <c r="T133" s="141">
        <f t="shared" si="78"/>
        <v>15</v>
      </c>
      <c r="U133" s="141">
        <f t="shared" si="78"/>
        <v>229</v>
      </c>
      <c r="V133" s="141">
        <f t="shared" si="78"/>
        <v>72</v>
      </c>
      <c r="W133" s="141">
        <f t="shared" si="78"/>
        <v>54</v>
      </c>
      <c r="X133" s="141">
        <f t="shared" si="78"/>
        <v>82</v>
      </c>
      <c r="Y133" s="141">
        <f t="shared" si="78"/>
        <v>5</v>
      </c>
      <c r="Z133" s="141">
        <f t="shared" si="78"/>
        <v>16</v>
      </c>
      <c r="AA133" s="141">
        <f t="shared" si="78"/>
        <v>25</v>
      </c>
      <c r="AB133" s="141">
        <f t="shared" si="78"/>
        <v>53</v>
      </c>
      <c r="AC133" s="141">
        <f t="shared" si="78"/>
        <v>75</v>
      </c>
      <c r="AD133" s="141">
        <f t="shared" si="78"/>
        <v>0</v>
      </c>
      <c r="AE133" s="141">
        <f t="shared" si="78"/>
        <v>0</v>
      </c>
      <c r="AF133" s="141">
        <f t="shared" si="78"/>
        <v>145</v>
      </c>
      <c r="AG133" s="141">
        <f t="shared" si="78"/>
        <v>132</v>
      </c>
      <c r="AH133" s="141">
        <f t="shared" si="78"/>
        <v>120</v>
      </c>
      <c r="AI133" s="141">
        <f t="shared" si="78"/>
        <v>56</v>
      </c>
      <c r="AJ133" s="141">
        <f t="shared" si="78"/>
        <v>47</v>
      </c>
      <c r="AK133" s="141">
        <f t="shared" si="78"/>
        <v>0</v>
      </c>
      <c r="AL133" s="141">
        <f t="shared" si="78"/>
        <v>67</v>
      </c>
      <c r="AM133" s="141">
        <f t="shared" si="78"/>
        <v>74</v>
      </c>
      <c r="AN133" s="141">
        <f t="shared" si="78"/>
        <v>22</v>
      </c>
      <c r="AO133" s="141">
        <f t="shared" si="78"/>
        <v>135</v>
      </c>
      <c r="AP133" s="141">
        <f t="shared" si="78"/>
        <v>125</v>
      </c>
      <c r="AQ133" s="141">
        <f t="shared" si="78"/>
        <v>57</v>
      </c>
      <c r="AR133" s="141">
        <f t="shared" si="78"/>
        <v>15</v>
      </c>
      <c r="AS133" s="141">
        <f t="shared" si="78"/>
        <v>91</v>
      </c>
      <c r="AT133" s="141">
        <f t="shared" si="78"/>
        <v>27</v>
      </c>
      <c r="AU133" s="141">
        <f t="shared" si="78"/>
        <v>0</v>
      </c>
      <c r="AV133" s="141">
        <f t="shared" si="78"/>
        <v>0</v>
      </c>
      <c r="AW133" s="141">
        <f t="shared" si="78"/>
        <v>0</v>
      </c>
      <c r="AX133" s="141">
        <f>SUM(AX136:AX139)</f>
        <v>0</v>
      </c>
      <c r="AY133" s="185">
        <f>SUM(AY136:AY139)</f>
        <v>0</v>
      </c>
      <c r="AZ133" s="185">
        <v>0</v>
      </c>
      <c r="BA133" s="185">
        <f>SUM(BA136:BA139)</f>
        <v>5</v>
      </c>
      <c r="BB133" s="185">
        <f>SUM(BB136:BB139)</f>
        <v>12</v>
      </c>
      <c r="BC133" s="185">
        <f>SUM(BC136:BC139)</f>
        <v>46</v>
      </c>
      <c r="BD133" s="185">
        <f t="shared" ref="BD133:BK133" si="79">SUM(BD136:BD139)</f>
        <v>17</v>
      </c>
      <c r="BE133" s="185">
        <f t="shared" si="79"/>
        <v>14</v>
      </c>
      <c r="BF133" s="185">
        <f t="shared" si="79"/>
        <v>21</v>
      </c>
      <c r="BG133" s="185">
        <f t="shared" si="79"/>
        <v>56</v>
      </c>
      <c r="BH133" s="185">
        <f t="shared" si="79"/>
        <v>22</v>
      </c>
      <c r="BI133" s="185">
        <f t="shared" si="79"/>
        <v>6</v>
      </c>
      <c r="BJ133" s="185">
        <f t="shared" si="79"/>
        <v>17</v>
      </c>
      <c r="BK133" s="240">
        <f t="shared" si="79"/>
        <v>56</v>
      </c>
      <c r="BL133" s="185">
        <f t="shared" ref="BL133:DC133" si="80">SUM(BL136:BL139)</f>
        <v>17</v>
      </c>
      <c r="BM133" s="185">
        <f t="shared" si="80"/>
        <v>15</v>
      </c>
      <c r="BN133" s="185">
        <f t="shared" si="80"/>
        <v>3</v>
      </c>
      <c r="BO133" s="185">
        <f>SUM(BO136:BO139)</f>
        <v>32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49</v>
      </c>
      <c r="BY133" s="185">
        <v>130</v>
      </c>
      <c r="BZ133" s="185">
        <v>9</v>
      </c>
      <c r="CA133" s="185">
        <v>5</v>
      </c>
      <c r="CB133" s="185">
        <v>18</v>
      </c>
      <c r="CC133" s="185">
        <v>1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42">
        <f t="shared" si="80"/>
        <v>0</v>
      </c>
      <c r="DB133" s="142">
        <f t="shared" si="80"/>
        <v>0</v>
      </c>
      <c r="DC133" s="142">
        <f t="shared" si="80"/>
        <v>0</v>
      </c>
      <c r="DD133" s="142">
        <f t="shared" ref="DD133:EF133" si="81">SUM(DD136:DD139)</f>
        <v>0</v>
      </c>
      <c r="DE133" s="142">
        <f t="shared" si="81"/>
        <v>0</v>
      </c>
      <c r="DF133" s="142">
        <f t="shared" si="81"/>
        <v>0</v>
      </c>
      <c r="DG133" s="142">
        <f t="shared" si="81"/>
        <v>0</v>
      </c>
      <c r="DH133" s="142">
        <f t="shared" si="81"/>
        <v>0</v>
      </c>
      <c r="DI133" s="142">
        <f t="shared" si="81"/>
        <v>0</v>
      </c>
      <c r="DJ133" s="142">
        <f t="shared" si="81"/>
        <v>0</v>
      </c>
      <c r="DK133" s="142">
        <f t="shared" si="81"/>
        <v>0</v>
      </c>
      <c r="DL133" s="142">
        <f t="shared" si="81"/>
        <v>0</v>
      </c>
      <c r="DM133" s="142">
        <f t="shared" si="81"/>
        <v>0</v>
      </c>
      <c r="DN133" s="142">
        <f t="shared" si="81"/>
        <v>0</v>
      </c>
      <c r="DO133" s="142">
        <f t="shared" si="81"/>
        <v>0</v>
      </c>
      <c r="DP133" s="142">
        <f t="shared" si="81"/>
        <v>0</v>
      </c>
      <c r="DQ133" s="142">
        <f t="shared" si="81"/>
        <v>0</v>
      </c>
      <c r="DR133" s="142">
        <f t="shared" si="81"/>
        <v>0</v>
      </c>
      <c r="DS133" s="142">
        <f t="shared" si="81"/>
        <v>0</v>
      </c>
      <c r="DT133" s="142">
        <f t="shared" si="81"/>
        <v>0</v>
      </c>
      <c r="DU133" s="142">
        <f t="shared" si="81"/>
        <v>0</v>
      </c>
      <c r="DV133" s="142">
        <f t="shared" si="81"/>
        <v>0</v>
      </c>
      <c r="DW133" s="142">
        <f t="shared" si="81"/>
        <v>0</v>
      </c>
      <c r="DX133" s="142">
        <f t="shared" si="81"/>
        <v>0</v>
      </c>
      <c r="DY133" s="142">
        <f t="shared" si="81"/>
        <v>0</v>
      </c>
      <c r="DZ133" s="142">
        <f t="shared" si="81"/>
        <v>0</v>
      </c>
      <c r="EA133" s="142">
        <f t="shared" si="81"/>
        <v>0</v>
      </c>
      <c r="EB133" s="142">
        <f t="shared" si="81"/>
        <v>0</v>
      </c>
      <c r="EC133" s="142">
        <f t="shared" si="81"/>
        <v>0</v>
      </c>
      <c r="ED133" s="142">
        <f t="shared" si="81"/>
        <v>0</v>
      </c>
      <c r="EE133" s="142">
        <f t="shared" si="81"/>
        <v>0</v>
      </c>
      <c r="EF133" s="142">
        <f t="shared" si="81"/>
        <v>0</v>
      </c>
    </row>
    <row r="134" spans="1:148" ht="17.25" customHeight="1">
      <c r="A134" s="140" t="s">
        <v>10</v>
      </c>
      <c r="B134" s="143">
        <f>B133/B131</f>
        <v>4.6409234247634917E-3</v>
      </c>
      <c r="C134" s="143" t="e">
        <f t="shared" ref="C134:N134" si="82">C133/C131</f>
        <v>#DIV/0!</v>
      </c>
      <c r="D134" s="143">
        <f t="shared" si="82"/>
        <v>4.5999273695678487E-3</v>
      </c>
      <c r="E134" s="143">
        <f t="shared" si="82"/>
        <v>7.646490663232453E-3</v>
      </c>
      <c r="F134" s="143" t="e">
        <f t="shared" si="82"/>
        <v>#DIV/0!</v>
      </c>
      <c r="G134" s="143" t="e">
        <f t="shared" si="82"/>
        <v>#DIV/0!</v>
      </c>
      <c r="H134" s="143" t="e">
        <f t="shared" si="82"/>
        <v>#DIV/0!</v>
      </c>
      <c r="I134" s="143" t="e">
        <f t="shared" si="82"/>
        <v>#DIV/0!</v>
      </c>
      <c r="J134" s="143">
        <f t="shared" si="82"/>
        <v>1.2030075187969926E-2</v>
      </c>
      <c r="K134" s="143">
        <f t="shared" si="82"/>
        <v>6.5999216958442866E-3</v>
      </c>
      <c r="L134" s="143">
        <f t="shared" si="82"/>
        <v>6.5900642108820545E-3</v>
      </c>
      <c r="M134" s="143">
        <f t="shared" si="82"/>
        <v>7.9239302694136295E-4</v>
      </c>
      <c r="N134" s="143">
        <f t="shared" si="82"/>
        <v>3.6585365853658534E-2</v>
      </c>
      <c r="O134" s="143">
        <f t="shared" ref="O134:AW134" si="83">O133/O131</f>
        <v>3.1049472158973298E-3</v>
      </c>
      <c r="P134" s="143">
        <f t="shared" si="83"/>
        <v>5.2950337428620872E-3</v>
      </c>
      <c r="Q134" s="143">
        <f t="shared" si="83"/>
        <v>3.1815137307434696E-3</v>
      </c>
      <c r="R134" s="143">
        <f t="shared" si="83"/>
        <v>1.4010507880910683E-2</v>
      </c>
      <c r="S134" s="143">
        <f t="shared" si="83"/>
        <v>9.9440127015960559E-3</v>
      </c>
      <c r="T134" s="143">
        <f t="shared" si="83"/>
        <v>3.117206982543641E-3</v>
      </c>
      <c r="U134" s="143">
        <f t="shared" si="83"/>
        <v>5.6319323184378153E-3</v>
      </c>
      <c r="V134" s="143">
        <f t="shared" si="83"/>
        <v>7.819287576020852E-3</v>
      </c>
      <c r="W134" s="143">
        <f t="shared" si="83"/>
        <v>3.2757051865332119E-3</v>
      </c>
      <c r="X134" s="143">
        <f t="shared" si="83"/>
        <v>1.8439397346525748E-3</v>
      </c>
      <c r="Y134" s="143">
        <f t="shared" si="83"/>
        <v>2.5614754098360654E-3</v>
      </c>
      <c r="Z134" s="143">
        <f t="shared" si="83"/>
        <v>4.9984379881287096E-3</v>
      </c>
      <c r="AA134" s="143">
        <f t="shared" si="83"/>
        <v>4.6287724495463799E-3</v>
      </c>
      <c r="AB134" s="143">
        <f t="shared" si="83"/>
        <v>5.1767923422543468E-3</v>
      </c>
      <c r="AC134" s="143">
        <f t="shared" si="83"/>
        <v>3.8316133646674158E-3</v>
      </c>
      <c r="AD134" s="143" t="e">
        <f t="shared" si="83"/>
        <v>#DIV/0!</v>
      </c>
      <c r="AE134" s="143">
        <f t="shared" si="83"/>
        <v>0</v>
      </c>
      <c r="AF134" s="143">
        <f t="shared" si="83"/>
        <v>4.7500491384393634E-3</v>
      </c>
      <c r="AG134" s="143">
        <f t="shared" si="83"/>
        <v>8.7836039393132826E-3</v>
      </c>
      <c r="AH134" s="143">
        <f t="shared" si="83"/>
        <v>7.2293511657328755E-3</v>
      </c>
      <c r="AI134" s="143">
        <f t="shared" si="83"/>
        <v>3.468136495943519E-3</v>
      </c>
      <c r="AJ134" s="143">
        <f t="shared" si="83"/>
        <v>3.3655567490153957E-3</v>
      </c>
      <c r="AK134" s="143" t="e">
        <f t="shared" si="83"/>
        <v>#DIV/0!</v>
      </c>
      <c r="AL134" s="143">
        <f t="shared" si="83"/>
        <v>6.0611543332730229E-3</v>
      </c>
      <c r="AM134" s="143">
        <f t="shared" si="83"/>
        <v>3.8058012754577249E-3</v>
      </c>
      <c r="AN134" s="143">
        <f t="shared" si="83"/>
        <v>3.3042955842595375E-3</v>
      </c>
      <c r="AO134" s="143">
        <f t="shared" si="83"/>
        <v>3.9770216526734421E-3</v>
      </c>
      <c r="AP134" s="143">
        <f t="shared" si="83"/>
        <v>2.9530581870585177E-3</v>
      </c>
      <c r="AQ134" s="143">
        <f t="shared" si="83"/>
        <v>2.6884256202245071E-3</v>
      </c>
      <c r="AR134" s="143">
        <f t="shared" si="83"/>
        <v>3.134796238244514E-3</v>
      </c>
      <c r="AS134" s="143">
        <f t="shared" si="83"/>
        <v>2.9945045904768174E-3</v>
      </c>
      <c r="AT134" s="143">
        <f t="shared" si="83"/>
        <v>2.0415879017013231E-3</v>
      </c>
      <c r="AU134" s="143">
        <f t="shared" si="83"/>
        <v>0</v>
      </c>
      <c r="AV134" s="143" t="e">
        <f t="shared" si="83"/>
        <v>#DIV/0!</v>
      </c>
      <c r="AW134" s="143" t="e">
        <f t="shared" si="83"/>
        <v>#DIV/0!</v>
      </c>
      <c r="AX134" s="143" t="e">
        <f>AX133/AX131</f>
        <v>#DIV/0!</v>
      </c>
      <c r="AY134" s="186" t="e">
        <f>AY133/AY131</f>
        <v>#DIV/0!</v>
      </c>
      <c r="AZ134" s="186">
        <v>0</v>
      </c>
      <c r="BA134" s="186">
        <f>BA133/BA131</f>
        <v>7.191140514885661E-4</v>
      </c>
      <c r="BB134" s="186">
        <f>BB133/BB131</f>
        <v>9.231479344564967E-4</v>
      </c>
      <c r="BC134" s="186">
        <f>BC133/BC131</f>
        <v>1.845610656395442E-3</v>
      </c>
      <c r="BD134" s="186">
        <f t="shared" ref="BD134:BK134" si="84">BD133/BD131</f>
        <v>2.9325513196480938E-3</v>
      </c>
      <c r="BE134" s="186">
        <f t="shared" si="84"/>
        <v>1.5959872321021432E-3</v>
      </c>
      <c r="BF134" s="186">
        <f t="shared" si="84"/>
        <v>1.0277995301487862E-3</v>
      </c>
      <c r="BG134" s="186">
        <f t="shared" si="84"/>
        <v>1.5754233950374162E-3</v>
      </c>
      <c r="BH134" s="186">
        <f t="shared" si="84"/>
        <v>1.8219461697722567E-3</v>
      </c>
      <c r="BI134" s="186">
        <f t="shared" si="84"/>
        <v>1.171875E-3</v>
      </c>
      <c r="BJ134" s="186">
        <f t="shared" si="84"/>
        <v>6.9444444444444447E-4</v>
      </c>
      <c r="BK134" s="241">
        <f t="shared" si="84"/>
        <v>1.2861736334405145E-3</v>
      </c>
      <c r="BL134" s="186">
        <f t="shared" ref="BL134:DC134" si="85">BL133/BL131</f>
        <v>3.8117446579519719E-4</v>
      </c>
      <c r="BM134" s="186">
        <f t="shared" si="85"/>
        <v>1.0752688172043012E-2</v>
      </c>
      <c r="BN134" s="186">
        <f t="shared" si="85"/>
        <v>2.4586133420750699E-4</v>
      </c>
      <c r="BO134" s="186">
        <f t="shared" ref="BO134:BR134" si="86">BO133/BO131</f>
        <v>7.4797812163994199E-4</v>
      </c>
      <c r="BP134" s="186">
        <f t="shared" si="86"/>
        <v>0</v>
      </c>
      <c r="BQ134" s="186">
        <f t="shared" si="86"/>
        <v>0</v>
      </c>
      <c r="BR134" s="186" t="e">
        <f t="shared" si="86"/>
        <v>#DIV/0!</v>
      </c>
      <c r="BS134" s="186" t="e">
        <v>#DIV/0!</v>
      </c>
      <c r="BT134" s="186" t="e">
        <v>#DIV/0!</v>
      </c>
      <c r="BU134" s="186" t="e">
        <v>#DIV/0!</v>
      </c>
      <c r="BV134" s="186" t="e">
        <v>#DIV/0!</v>
      </c>
      <c r="BW134" s="186" t="e">
        <v>#DIV/0!</v>
      </c>
      <c r="BX134" s="186">
        <v>7.3750752558699581E-3</v>
      </c>
      <c r="BY134" s="186">
        <v>5.9363441253025249E-3</v>
      </c>
      <c r="BZ134" s="186">
        <v>1.4992503748125937E-3</v>
      </c>
      <c r="CA134" s="186">
        <v>1.1373976342129207E-3</v>
      </c>
      <c r="CB134" s="186">
        <v>9.3283582089552237E-4</v>
      </c>
      <c r="CC134" s="186">
        <v>2.1276595744680851E-4</v>
      </c>
      <c r="CD134" s="186">
        <v>0</v>
      </c>
      <c r="CE134" s="186" t="e">
        <v>#DIV/0!</v>
      </c>
      <c r="CF134" s="186" t="e">
        <v>#DIV/0!</v>
      </c>
      <c r="CG134" s="186" t="e">
        <v>#DIV/0!</v>
      </c>
      <c r="CH134" s="186" t="e">
        <v>#DIV/0!</v>
      </c>
      <c r="CI134" s="186" t="e">
        <v>#DIV/0!</v>
      </c>
      <c r="CJ134" s="186" t="e">
        <v>#DIV/0!</v>
      </c>
      <c r="CK134" s="186" t="e">
        <v>#DIV/0!</v>
      </c>
      <c r="CL134" s="186" t="e">
        <v>#DIV/0!</v>
      </c>
      <c r="CM134" s="186" t="e">
        <v>#DIV/0!</v>
      </c>
      <c r="CN134" s="186" t="e">
        <v>#DIV/0!</v>
      </c>
      <c r="CO134" s="186" t="e">
        <v>#DIV/0!</v>
      </c>
      <c r="CP134" s="186" t="e">
        <v>#DIV/0!</v>
      </c>
      <c r="CQ134" s="186" t="e">
        <v>#DIV/0!</v>
      </c>
      <c r="CR134" s="186" t="e">
        <v>#DIV/0!</v>
      </c>
      <c r="CS134" s="186" t="e">
        <v>#DIV/0!</v>
      </c>
      <c r="CT134" s="186" t="e">
        <v>#DIV/0!</v>
      </c>
      <c r="CU134" s="186" t="e">
        <v>#DIV/0!</v>
      </c>
      <c r="CV134" s="186" t="e">
        <v>#DIV/0!</v>
      </c>
      <c r="CW134" s="186" t="e">
        <v>#DIV/0!</v>
      </c>
      <c r="CX134" s="186" t="e">
        <v>#DIV/0!</v>
      </c>
      <c r="CY134" s="186" t="e">
        <v>#DIV/0!</v>
      </c>
      <c r="CZ134" s="186" t="e">
        <v>#DIV/0!</v>
      </c>
      <c r="DA134" s="144" t="e">
        <f t="shared" si="85"/>
        <v>#DIV/0!</v>
      </c>
      <c r="DB134" s="144" t="e">
        <f t="shared" si="85"/>
        <v>#DIV/0!</v>
      </c>
      <c r="DC134" s="144" t="e">
        <f t="shared" si="85"/>
        <v>#DIV/0!</v>
      </c>
      <c r="DD134" s="144" t="e">
        <f t="shared" ref="DD134:EF134" si="87">DD133/DD131</f>
        <v>#DIV/0!</v>
      </c>
      <c r="DE134" s="144" t="e">
        <f t="shared" si="87"/>
        <v>#DIV/0!</v>
      </c>
      <c r="DF134" s="144" t="e">
        <f t="shared" si="87"/>
        <v>#DIV/0!</v>
      </c>
      <c r="DG134" s="144" t="e">
        <f t="shared" si="87"/>
        <v>#DIV/0!</v>
      </c>
      <c r="DH134" s="144" t="e">
        <f t="shared" si="87"/>
        <v>#DIV/0!</v>
      </c>
      <c r="DI134" s="144" t="e">
        <f t="shared" si="87"/>
        <v>#DIV/0!</v>
      </c>
      <c r="DJ134" s="144" t="e">
        <f t="shared" si="87"/>
        <v>#DIV/0!</v>
      </c>
      <c r="DK134" s="144" t="e">
        <f t="shared" si="87"/>
        <v>#DIV/0!</v>
      </c>
      <c r="DL134" s="144" t="e">
        <f t="shared" si="87"/>
        <v>#DIV/0!</v>
      </c>
      <c r="DM134" s="144" t="e">
        <f t="shared" si="87"/>
        <v>#DIV/0!</v>
      </c>
      <c r="DN134" s="144" t="e">
        <f t="shared" si="87"/>
        <v>#DIV/0!</v>
      </c>
      <c r="DO134" s="144" t="e">
        <f t="shared" si="87"/>
        <v>#DIV/0!</v>
      </c>
      <c r="DP134" s="144" t="e">
        <f t="shared" si="87"/>
        <v>#DIV/0!</v>
      </c>
      <c r="DQ134" s="144" t="e">
        <f t="shared" si="87"/>
        <v>#DIV/0!</v>
      </c>
      <c r="DR134" s="144" t="e">
        <f t="shared" si="87"/>
        <v>#DIV/0!</v>
      </c>
      <c r="DS134" s="144" t="e">
        <f t="shared" si="87"/>
        <v>#DIV/0!</v>
      </c>
      <c r="DT134" s="144" t="e">
        <f t="shared" si="87"/>
        <v>#DIV/0!</v>
      </c>
      <c r="DU134" s="144" t="e">
        <f t="shared" si="87"/>
        <v>#DIV/0!</v>
      </c>
      <c r="DV134" s="144" t="e">
        <f t="shared" si="87"/>
        <v>#DIV/0!</v>
      </c>
      <c r="DW134" s="144" t="e">
        <f t="shared" si="87"/>
        <v>#DIV/0!</v>
      </c>
      <c r="DX134" s="144" t="e">
        <f t="shared" si="87"/>
        <v>#DIV/0!</v>
      </c>
      <c r="DY134" s="144" t="e">
        <f t="shared" si="87"/>
        <v>#DIV/0!</v>
      </c>
      <c r="DZ134" s="144" t="e">
        <f t="shared" si="87"/>
        <v>#DIV/0!</v>
      </c>
      <c r="EA134" s="144" t="e">
        <f t="shared" si="87"/>
        <v>#DIV/0!</v>
      </c>
      <c r="EB134" s="144" t="e">
        <f t="shared" si="87"/>
        <v>#DIV/0!</v>
      </c>
      <c r="EC134" s="144" t="e">
        <f t="shared" si="87"/>
        <v>#DIV/0!</v>
      </c>
      <c r="ED134" s="144" t="e">
        <f t="shared" si="87"/>
        <v>#DIV/0!</v>
      </c>
      <c r="EE134" s="144" t="e">
        <f t="shared" si="87"/>
        <v>#DIV/0!</v>
      </c>
      <c r="EF134" s="144" t="e">
        <f t="shared" si="87"/>
        <v>#DIV/0!</v>
      </c>
    </row>
    <row r="135" spans="1:148" ht="12" customHeight="1">
      <c r="A135" s="11" t="s">
        <v>5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</row>
    <row r="136" spans="1:148" ht="17.25" customHeight="1">
      <c r="A136" s="140" t="s">
        <v>6</v>
      </c>
      <c r="B136" s="141">
        <v>77</v>
      </c>
      <c r="C136" s="141">
        <v>0</v>
      </c>
      <c r="D136" s="141">
        <v>73</v>
      </c>
      <c r="E136" s="141">
        <v>95</v>
      </c>
      <c r="F136" s="141">
        <v>0</v>
      </c>
      <c r="G136" s="141">
        <v>0</v>
      </c>
      <c r="H136" s="141">
        <v>0</v>
      </c>
      <c r="I136" s="141">
        <v>0</v>
      </c>
      <c r="J136" s="141">
        <v>8</v>
      </c>
      <c r="K136" s="141">
        <v>118</v>
      </c>
      <c r="L136" s="141">
        <v>38</v>
      </c>
      <c r="M136" s="141">
        <v>1</v>
      </c>
      <c r="N136" s="141">
        <v>234</v>
      </c>
      <c r="O136" s="141">
        <v>28</v>
      </c>
      <c r="P136" s="141">
        <v>136</v>
      </c>
      <c r="Q136" s="141">
        <v>35</v>
      </c>
      <c r="R136" s="141">
        <v>247</v>
      </c>
      <c r="S136" s="141">
        <v>111</v>
      </c>
      <c r="T136" s="141">
        <v>13</v>
      </c>
      <c r="U136" s="141">
        <v>222</v>
      </c>
      <c r="V136" s="141">
        <v>61</v>
      </c>
      <c r="W136" s="141">
        <v>50</v>
      </c>
      <c r="X136" s="141">
        <v>81</v>
      </c>
      <c r="Y136" s="141">
        <v>5</v>
      </c>
      <c r="Z136" s="141">
        <v>16</v>
      </c>
      <c r="AA136" s="141">
        <v>25</v>
      </c>
      <c r="AB136" s="141">
        <v>50</v>
      </c>
      <c r="AC136" s="141">
        <v>72</v>
      </c>
      <c r="AD136" s="141">
        <v>0</v>
      </c>
      <c r="AE136" s="141">
        <v>0</v>
      </c>
      <c r="AF136" s="141">
        <v>143</v>
      </c>
      <c r="AG136" s="141">
        <v>131</v>
      </c>
      <c r="AH136" s="141">
        <v>93</v>
      </c>
      <c r="AI136" s="141">
        <v>56</v>
      </c>
      <c r="AJ136" s="141">
        <v>45</v>
      </c>
      <c r="AK136" s="141">
        <v>0</v>
      </c>
      <c r="AL136" s="141">
        <v>58</v>
      </c>
      <c r="AM136" s="141">
        <v>72</v>
      </c>
      <c r="AN136" s="141">
        <v>22</v>
      </c>
      <c r="AO136" s="141">
        <v>135</v>
      </c>
      <c r="AP136" s="141">
        <v>120</v>
      </c>
      <c r="AQ136" s="141">
        <v>57</v>
      </c>
      <c r="AR136" s="141">
        <v>11</v>
      </c>
      <c r="AS136" s="141">
        <v>89</v>
      </c>
      <c r="AT136" s="141">
        <v>19</v>
      </c>
      <c r="AU136" s="141">
        <v>0</v>
      </c>
      <c r="AV136" s="141">
        <v>0</v>
      </c>
      <c r="AW136" s="141">
        <v>0</v>
      </c>
      <c r="AX136" s="141">
        <v>0</v>
      </c>
      <c r="AY136" s="185">
        <v>0</v>
      </c>
      <c r="AZ136" s="185">
        <v>0</v>
      </c>
      <c r="BA136" s="185">
        <v>3</v>
      </c>
      <c r="BB136" s="185">
        <v>8</v>
      </c>
      <c r="BC136" s="185">
        <v>40</v>
      </c>
      <c r="BD136" s="185">
        <v>3</v>
      </c>
      <c r="BE136" s="185">
        <v>14</v>
      </c>
      <c r="BF136" s="185">
        <v>8</v>
      </c>
      <c r="BG136" s="187">
        <v>30</v>
      </c>
      <c r="BH136" s="185">
        <v>21</v>
      </c>
      <c r="BI136" s="187">
        <v>6</v>
      </c>
      <c r="BJ136" s="185">
        <v>13</v>
      </c>
      <c r="BK136" s="141">
        <v>55</v>
      </c>
      <c r="BL136" s="185">
        <v>17</v>
      </c>
      <c r="BM136" s="185">
        <v>0</v>
      </c>
      <c r="BN136" s="185">
        <v>3</v>
      </c>
      <c r="BO136" s="185">
        <v>31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44</v>
      </c>
      <c r="BY136" s="185">
        <v>125</v>
      </c>
      <c r="BZ136" s="185">
        <v>8</v>
      </c>
      <c r="CA136" s="185">
        <v>2</v>
      </c>
      <c r="CB136" s="185">
        <v>15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45">
        <f>SUM(DB136:EF136)</f>
        <v>0</v>
      </c>
      <c r="DB136" s="145">
        <f>'KTL3'!F25</f>
        <v>0</v>
      </c>
      <c r="DC136" s="145">
        <f>'KTL3'!G25</f>
        <v>0</v>
      </c>
      <c r="DD136" s="145">
        <f>'KTL3'!H25</f>
        <v>0</v>
      </c>
      <c r="DE136" s="145">
        <f>'KTL3'!I25</f>
        <v>0</v>
      </c>
      <c r="DF136" s="145">
        <f>'KTL3'!J25</f>
        <v>0</v>
      </c>
      <c r="DG136" s="145">
        <f>'KTL3'!K25</f>
        <v>0</v>
      </c>
      <c r="DH136" s="145">
        <f>'KTL3'!L25</f>
        <v>0</v>
      </c>
      <c r="DI136" s="145">
        <f>'KTL3'!M25</f>
        <v>0</v>
      </c>
      <c r="DJ136" s="145">
        <f>'KTL3'!N25</f>
        <v>0</v>
      </c>
      <c r="DK136" s="145">
        <f>'KTL3'!O25</f>
        <v>0</v>
      </c>
      <c r="DL136" s="145">
        <f>'KTL3'!P25</f>
        <v>0</v>
      </c>
      <c r="DM136" s="145">
        <f>'KTL3'!Q25</f>
        <v>0</v>
      </c>
      <c r="DN136" s="145">
        <f>'KTL3'!R25</f>
        <v>0</v>
      </c>
      <c r="DO136" s="145">
        <f>'KTL3'!S25</f>
        <v>0</v>
      </c>
      <c r="DP136" s="145">
        <f>'KTL3'!T25</f>
        <v>0</v>
      </c>
      <c r="DQ136" s="145">
        <f>'KTL3'!U25</f>
        <v>0</v>
      </c>
      <c r="DR136" s="145">
        <f>'KTL3'!V25</f>
        <v>0</v>
      </c>
      <c r="DS136" s="145">
        <f>'KTL3'!W25</f>
        <v>0</v>
      </c>
      <c r="DT136" s="145">
        <f>'KTL3'!X25</f>
        <v>0</v>
      </c>
      <c r="DU136" s="145">
        <f>'KTL3'!Y25</f>
        <v>0</v>
      </c>
      <c r="DV136" s="145">
        <f>'KTL3'!Z25</f>
        <v>0</v>
      </c>
      <c r="DW136" s="145">
        <f>'KTL3'!AA25</f>
        <v>0</v>
      </c>
      <c r="DX136" s="145">
        <f>'KTL3'!AB25</f>
        <v>0</v>
      </c>
      <c r="DY136" s="145">
        <f>'KTL3'!AC25</f>
        <v>0</v>
      </c>
      <c r="DZ136" s="145">
        <f>'KTL3'!AD25</f>
        <v>0</v>
      </c>
      <c r="EA136" s="145">
        <f>'KTL3'!AE25</f>
        <v>0</v>
      </c>
      <c r="EB136" s="145">
        <f>'KTL3'!AF25</f>
        <v>0</v>
      </c>
      <c r="EC136" s="145">
        <f>'KTL3'!AG25</f>
        <v>0</v>
      </c>
      <c r="ED136" s="145">
        <f>'KTL3'!AH25</f>
        <v>0</v>
      </c>
      <c r="EE136" s="145">
        <f>'KTL3'!AI25</f>
        <v>0</v>
      </c>
      <c r="EF136" s="145">
        <f>'KTL3'!AJ25</f>
        <v>0</v>
      </c>
    </row>
    <row r="137" spans="1:148" ht="17.25" customHeight="1">
      <c r="A137" s="140" t="s">
        <v>7</v>
      </c>
      <c r="B137" s="141">
        <v>0</v>
      </c>
      <c r="C137" s="141">
        <v>0</v>
      </c>
      <c r="D137" s="141">
        <v>0</v>
      </c>
      <c r="E137" s="141">
        <v>0</v>
      </c>
      <c r="F137" s="141">
        <v>0</v>
      </c>
      <c r="G137" s="141">
        <v>0</v>
      </c>
      <c r="H137" s="141">
        <v>0</v>
      </c>
      <c r="I137" s="141">
        <v>0</v>
      </c>
      <c r="J137" s="141">
        <v>0</v>
      </c>
      <c r="K137" s="141">
        <v>0</v>
      </c>
      <c r="L137" s="141">
        <v>0</v>
      </c>
      <c r="M137" s="141">
        <v>0</v>
      </c>
      <c r="N137" s="141">
        <v>0</v>
      </c>
      <c r="O137" s="141">
        <v>1</v>
      </c>
      <c r="P137" s="141">
        <v>0</v>
      </c>
      <c r="Q137" s="141">
        <v>0</v>
      </c>
      <c r="R137" s="141">
        <v>7</v>
      </c>
      <c r="S137" s="141">
        <v>2</v>
      </c>
      <c r="T137" s="141">
        <v>0</v>
      </c>
      <c r="U137" s="141">
        <v>2</v>
      </c>
      <c r="V137" s="141">
        <v>9</v>
      </c>
      <c r="W137" s="141">
        <v>1</v>
      </c>
      <c r="X137" s="141">
        <v>0</v>
      </c>
      <c r="Y137" s="141">
        <v>0</v>
      </c>
      <c r="Z137" s="141">
        <v>0</v>
      </c>
      <c r="AA137" s="141">
        <v>0</v>
      </c>
      <c r="AB137" s="141">
        <v>2</v>
      </c>
      <c r="AC137" s="141">
        <v>2</v>
      </c>
      <c r="AD137" s="141">
        <v>0</v>
      </c>
      <c r="AE137" s="141">
        <v>0</v>
      </c>
      <c r="AF137" s="141">
        <v>1</v>
      </c>
      <c r="AG137" s="141">
        <v>1</v>
      </c>
      <c r="AH137" s="141">
        <v>1</v>
      </c>
      <c r="AI137" s="141">
        <v>0</v>
      </c>
      <c r="AJ137" s="141">
        <v>1</v>
      </c>
      <c r="AK137" s="141">
        <v>0</v>
      </c>
      <c r="AL137" s="141">
        <v>8</v>
      </c>
      <c r="AM137" s="141">
        <v>0</v>
      </c>
      <c r="AN137" s="141">
        <v>0</v>
      </c>
      <c r="AO137" s="141">
        <v>0</v>
      </c>
      <c r="AP137" s="141">
        <v>0</v>
      </c>
      <c r="AQ137" s="141">
        <v>0</v>
      </c>
      <c r="AR137" s="141">
        <v>2</v>
      </c>
      <c r="AS137" s="141">
        <v>2</v>
      </c>
      <c r="AT137" s="141">
        <v>0</v>
      </c>
      <c r="AU137" s="141">
        <v>0</v>
      </c>
      <c r="AV137" s="141">
        <v>0</v>
      </c>
      <c r="AW137" s="141">
        <v>0</v>
      </c>
      <c r="AX137" s="141">
        <v>0</v>
      </c>
      <c r="AY137" s="185">
        <v>0</v>
      </c>
      <c r="AZ137" s="185">
        <v>0</v>
      </c>
      <c r="BA137" s="185">
        <v>0</v>
      </c>
      <c r="BB137" s="185">
        <v>3</v>
      </c>
      <c r="BC137" s="185">
        <v>2</v>
      </c>
      <c r="BD137" s="185">
        <v>1</v>
      </c>
      <c r="BE137" s="185">
        <v>0</v>
      </c>
      <c r="BF137" s="185">
        <v>12</v>
      </c>
      <c r="BG137" s="187">
        <v>23</v>
      </c>
      <c r="BH137" s="185">
        <v>0</v>
      </c>
      <c r="BI137" s="187">
        <v>0</v>
      </c>
      <c r="BJ137" s="185">
        <v>1</v>
      </c>
      <c r="BK137" s="141">
        <v>1</v>
      </c>
      <c r="BL137" s="185">
        <v>0</v>
      </c>
      <c r="BM137" s="185">
        <v>12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1</v>
      </c>
      <c r="BY137" s="185">
        <v>4</v>
      </c>
      <c r="BZ137" s="185">
        <v>0</v>
      </c>
      <c r="CA137" s="185">
        <v>3</v>
      </c>
      <c r="CB137" s="185">
        <v>2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45">
        <f>SUM(DB137:EF137)</f>
        <v>0</v>
      </c>
      <c r="DB137" s="145">
        <f>'KTL3'!F26</f>
        <v>0</v>
      </c>
      <c r="DC137" s="145">
        <f>'KTL3'!G26</f>
        <v>0</v>
      </c>
      <c r="DD137" s="145">
        <f>'KTL3'!H26</f>
        <v>0</v>
      </c>
      <c r="DE137" s="145">
        <f>'KTL3'!I26</f>
        <v>0</v>
      </c>
      <c r="DF137" s="145">
        <f>'KTL3'!J26</f>
        <v>0</v>
      </c>
      <c r="DG137" s="145">
        <f>'KTL3'!K26</f>
        <v>0</v>
      </c>
      <c r="DH137" s="145">
        <f>'KTL3'!L26</f>
        <v>0</v>
      </c>
      <c r="DI137" s="145">
        <f>'KTL3'!M26</f>
        <v>0</v>
      </c>
      <c r="DJ137" s="145">
        <f>'KTL3'!N26</f>
        <v>0</v>
      </c>
      <c r="DK137" s="145">
        <f>'KTL3'!O26</f>
        <v>0</v>
      </c>
      <c r="DL137" s="145">
        <f>'KTL3'!P26</f>
        <v>0</v>
      </c>
      <c r="DM137" s="145">
        <f>'KTL3'!Q26</f>
        <v>0</v>
      </c>
      <c r="DN137" s="145">
        <f>'KTL3'!R26</f>
        <v>0</v>
      </c>
      <c r="DO137" s="145">
        <f>'KTL3'!S26</f>
        <v>0</v>
      </c>
      <c r="DP137" s="145">
        <f>'KTL3'!T26</f>
        <v>0</v>
      </c>
      <c r="DQ137" s="145">
        <f>'KTL3'!U26</f>
        <v>0</v>
      </c>
      <c r="DR137" s="145">
        <f>'KTL3'!V26</f>
        <v>0</v>
      </c>
      <c r="DS137" s="145">
        <f>'KTL3'!W26</f>
        <v>0</v>
      </c>
      <c r="DT137" s="145">
        <f>'KTL3'!X26</f>
        <v>0</v>
      </c>
      <c r="DU137" s="145">
        <f>'KTL3'!Y26</f>
        <v>0</v>
      </c>
      <c r="DV137" s="145">
        <f>'KTL3'!Z26</f>
        <v>0</v>
      </c>
      <c r="DW137" s="145">
        <f>'KTL3'!AA26</f>
        <v>0</v>
      </c>
      <c r="DX137" s="145">
        <f>'KTL3'!AB26</f>
        <v>0</v>
      </c>
      <c r="DY137" s="145">
        <f>'KTL3'!AC26</f>
        <v>0</v>
      </c>
      <c r="DZ137" s="145">
        <f>'KTL3'!AD26</f>
        <v>0</v>
      </c>
      <c r="EA137" s="145">
        <f>'KTL3'!AE26</f>
        <v>0</v>
      </c>
      <c r="EB137" s="145">
        <f>'KTL3'!AF26</f>
        <v>0</v>
      </c>
      <c r="EC137" s="145">
        <f>'KTL3'!AG26</f>
        <v>0</v>
      </c>
      <c r="ED137" s="145">
        <f>'KTL3'!AH26</f>
        <v>0</v>
      </c>
      <c r="EE137" s="145">
        <f>'KTL3'!AI26</f>
        <v>0</v>
      </c>
      <c r="EF137" s="145">
        <f>'KTL3'!AJ26</f>
        <v>0</v>
      </c>
    </row>
    <row r="138" spans="1:148" ht="17.25" customHeight="1">
      <c r="A138" s="140" t="s">
        <v>8</v>
      </c>
      <c r="B138" s="141">
        <v>0</v>
      </c>
      <c r="C138" s="141">
        <v>0</v>
      </c>
      <c r="D138" s="141">
        <v>0</v>
      </c>
      <c r="E138" s="141">
        <v>0</v>
      </c>
      <c r="F138" s="141">
        <v>0</v>
      </c>
      <c r="G138" s="141">
        <v>0</v>
      </c>
      <c r="H138" s="141">
        <v>0</v>
      </c>
      <c r="I138" s="141">
        <v>0</v>
      </c>
      <c r="J138" s="141">
        <v>0</v>
      </c>
      <c r="K138" s="141">
        <v>0</v>
      </c>
      <c r="L138" s="141">
        <v>0</v>
      </c>
      <c r="M138" s="141">
        <v>0</v>
      </c>
      <c r="N138" s="141">
        <v>0</v>
      </c>
      <c r="O138" s="141">
        <v>0</v>
      </c>
      <c r="P138" s="141">
        <v>0</v>
      </c>
      <c r="Q138" s="141">
        <v>0</v>
      </c>
      <c r="R138" s="141">
        <v>0</v>
      </c>
      <c r="S138" s="141">
        <v>0</v>
      </c>
      <c r="T138" s="141">
        <v>0</v>
      </c>
      <c r="U138" s="141">
        <v>0</v>
      </c>
      <c r="V138" s="141">
        <v>0</v>
      </c>
      <c r="W138" s="141">
        <v>0</v>
      </c>
      <c r="X138" s="141">
        <v>0</v>
      </c>
      <c r="Y138" s="141">
        <v>0</v>
      </c>
      <c r="Z138" s="141">
        <v>0</v>
      </c>
      <c r="AA138" s="141">
        <v>0</v>
      </c>
      <c r="AB138" s="141">
        <v>0</v>
      </c>
      <c r="AC138" s="141">
        <v>0</v>
      </c>
      <c r="AD138" s="141">
        <v>0</v>
      </c>
      <c r="AE138" s="141">
        <v>0</v>
      </c>
      <c r="AF138" s="141">
        <v>0</v>
      </c>
      <c r="AG138" s="141">
        <v>0</v>
      </c>
      <c r="AH138" s="141">
        <v>0</v>
      </c>
      <c r="AI138" s="141">
        <v>0</v>
      </c>
      <c r="AJ138" s="141">
        <v>0</v>
      </c>
      <c r="AK138" s="141">
        <v>0</v>
      </c>
      <c r="AL138" s="141">
        <v>0</v>
      </c>
      <c r="AM138" s="141">
        <v>0</v>
      </c>
      <c r="AN138" s="141">
        <v>0</v>
      </c>
      <c r="AO138" s="141">
        <v>0</v>
      </c>
      <c r="AP138" s="141">
        <v>0</v>
      </c>
      <c r="AQ138" s="141">
        <v>0</v>
      </c>
      <c r="AR138" s="141">
        <v>0</v>
      </c>
      <c r="AS138" s="141">
        <v>0</v>
      </c>
      <c r="AT138" s="141">
        <v>0</v>
      </c>
      <c r="AU138" s="141">
        <v>0</v>
      </c>
      <c r="AV138" s="141">
        <v>0</v>
      </c>
      <c r="AW138" s="141">
        <v>0</v>
      </c>
      <c r="AX138" s="141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7">
        <v>0</v>
      </c>
      <c r="BH138" s="185">
        <v>0</v>
      </c>
      <c r="BI138" s="187">
        <v>0</v>
      </c>
      <c r="BJ138" s="185">
        <v>0</v>
      </c>
      <c r="BK138" s="141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0</v>
      </c>
      <c r="CB138" s="185">
        <v>0</v>
      </c>
      <c r="CC138" s="185">
        <v>0</v>
      </c>
      <c r="CD138" s="185">
        <v>0</v>
      </c>
      <c r="CE138" s="185">
        <v>0</v>
      </c>
      <c r="CF138" s="185">
        <v>0</v>
      </c>
      <c r="CG138" s="185">
        <v>0</v>
      </c>
      <c r="CH138" s="185">
        <v>0</v>
      </c>
      <c r="CI138" s="185">
        <v>0</v>
      </c>
      <c r="CJ138" s="185">
        <v>0</v>
      </c>
      <c r="CK138" s="185">
        <v>0</v>
      </c>
      <c r="CL138" s="185">
        <v>0</v>
      </c>
      <c r="CM138" s="185">
        <v>0</v>
      </c>
      <c r="CN138" s="185">
        <v>0</v>
      </c>
      <c r="CO138" s="185">
        <v>0</v>
      </c>
      <c r="CP138" s="185">
        <v>0</v>
      </c>
      <c r="CQ138" s="185">
        <v>0</v>
      </c>
      <c r="CR138" s="185">
        <v>0</v>
      </c>
      <c r="CS138" s="185">
        <v>0</v>
      </c>
      <c r="CT138" s="185">
        <v>0</v>
      </c>
      <c r="CU138" s="185">
        <v>0</v>
      </c>
      <c r="CV138" s="185">
        <v>0</v>
      </c>
      <c r="CW138" s="185">
        <v>0</v>
      </c>
      <c r="CX138" s="185">
        <v>0</v>
      </c>
      <c r="CY138" s="185">
        <v>0</v>
      </c>
      <c r="CZ138" s="185">
        <v>0</v>
      </c>
      <c r="DA138" s="145">
        <f>SUM(DB138:EF138)</f>
        <v>0</v>
      </c>
      <c r="DB138" s="145">
        <f>'KTL3'!F27</f>
        <v>0</v>
      </c>
      <c r="DC138" s="145">
        <f>'KTL3'!G27</f>
        <v>0</v>
      </c>
      <c r="DD138" s="145">
        <f>'KTL3'!H27</f>
        <v>0</v>
      </c>
      <c r="DE138" s="145">
        <f>'KTL3'!I27</f>
        <v>0</v>
      </c>
      <c r="DF138" s="145">
        <f>'KTL3'!J27</f>
        <v>0</v>
      </c>
      <c r="DG138" s="145">
        <f>'KTL3'!K27</f>
        <v>0</v>
      </c>
      <c r="DH138" s="145">
        <f>'KTL3'!L27</f>
        <v>0</v>
      </c>
      <c r="DI138" s="145">
        <f>'KTL3'!M27</f>
        <v>0</v>
      </c>
      <c r="DJ138" s="145">
        <f>'KTL3'!N27</f>
        <v>0</v>
      </c>
      <c r="DK138" s="145">
        <f>'KTL3'!O27</f>
        <v>0</v>
      </c>
      <c r="DL138" s="145">
        <f>'KTL3'!P27</f>
        <v>0</v>
      </c>
      <c r="DM138" s="145">
        <f>'KTL3'!Q27</f>
        <v>0</v>
      </c>
      <c r="DN138" s="145">
        <f>'KTL3'!R27</f>
        <v>0</v>
      </c>
      <c r="DO138" s="145">
        <f>'KTL3'!S27</f>
        <v>0</v>
      </c>
      <c r="DP138" s="145">
        <f>'KTL3'!T27</f>
        <v>0</v>
      </c>
      <c r="DQ138" s="145">
        <f>'KTL3'!U27</f>
        <v>0</v>
      </c>
      <c r="DR138" s="145">
        <f>'KTL3'!V27</f>
        <v>0</v>
      </c>
      <c r="DS138" s="145">
        <f>'KTL3'!W27</f>
        <v>0</v>
      </c>
      <c r="DT138" s="145">
        <f>'KTL3'!X27</f>
        <v>0</v>
      </c>
      <c r="DU138" s="145">
        <f>'KTL3'!Y27</f>
        <v>0</v>
      </c>
      <c r="DV138" s="145">
        <f>'KTL3'!Z27</f>
        <v>0</v>
      </c>
      <c r="DW138" s="145">
        <f>'KTL3'!AA27</f>
        <v>0</v>
      </c>
      <c r="DX138" s="145">
        <f>'KTL3'!AB27</f>
        <v>0</v>
      </c>
      <c r="DY138" s="145">
        <f>'KTL3'!AC27</f>
        <v>0</v>
      </c>
      <c r="DZ138" s="145">
        <f>'KTL3'!AD27</f>
        <v>0</v>
      </c>
      <c r="EA138" s="145">
        <f>'KTL3'!AE27</f>
        <v>0</v>
      </c>
      <c r="EB138" s="145">
        <f>'KTL3'!AF27</f>
        <v>0</v>
      </c>
      <c r="EC138" s="145">
        <f>'KTL3'!AG27</f>
        <v>0</v>
      </c>
      <c r="ED138" s="145">
        <f>'KTL3'!AH27</f>
        <v>0</v>
      </c>
      <c r="EE138" s="145">
        <f>'KTL3'!AI27</f>
        <v>0</v>
      </c>
      <c r="EF138" s="145">
        <f>'KTL3'!AJ27</f>
        <v>0</v>
      </c>
    </row>
    <row r="139" spans="1:148" ht="17.25" customHeight="1">
      <c r="A139" s="140" t="s">
        <v>9</v>
      </c>
      <c r="B139" s="141">
        <v>1</v>
      </c>
      <c r="C139" s="141">
        <v>0</v>
      </c>
      <c r="D139" s="141">
        <v>3</v>
      </c>
      <c r="E139" s="141">
        <v>0</v>
      </c>
      <c r="F139" s="141">
        <v>0</v>
      </c>
      <c r="G139" s="141">
        <v>0</v>
      </c>
      <c r="H139" s="141">
        <v>0</v>
      </c>
      <c r="I139" s="141">
        <v>0</v>
      </c>
      <c r="J139" s="141">
        <v>0</v>
      </c>
      <c r="K139" s="141">
        <v>0</v>
      </c>
      <c r="L139" s="141">
        <v>1</v>
      </c>
      <c r="M139" s="141">
        <v>0</v>
      </c>
      <c r="N139" s="141">
        <v>0</v>
      </c>
      <c r="O139" s="141">
        <v>1</v>
      </c>
      <c r="P139" s="141">
        <v>17</v>
      </c>
      <c r="Q139" s="141">
        <v>3</v>
      </c>
      <c r="R139" s="141">
        <v>2</v>
      </c>
      <c r="S139" s="141">
        <v>6</v>
      </c>
      <c r="T139" s="141">
        <v>2</v>
      </c>
      <c r="U139" s="141">
        <v>5</v>
      </c>
      <c r="V139" s="141">
        <v>2</v>
      </c>
      <c r="W139" s="141">
        <v>3</v>
      </c>
      <c r="X139" s="141">
        <v>1</v>
      </c>
      <c r="Y139" s="141">
        <v>0</v>
      </c>
      <c r="Z139" s="141">
        <v>0</v>
      </c>
      <c r="AA139" s="141">
        <v>0</v>
      </c>
      <c r="AB139" s="141">
        <v>1</v>
      </c>
      <c r="AC139" s="141">
        <v>1</v>
      </c>
      <c r="AD139" s="141">
        <v>0</v>
      </c>
      <c r="AE139" s="141">
        <v>0</v>
      </c>
      <c r="AF139" s="141">
        <v>1</v>
      </c>
      <c r="AG139" s="141">
        <v>0</v>
      </c>
      <c r="AH139" s="141">
        <v>26</v>
      </c>
      <c r="AI139" s="141">
        <v>0</v>
      </c>
      <c r="AJ139" s="141">
        <v>1</v>
      </c>
      <c r="AK139" s="141">
        <v>0</v>
      </c>
      <c r="AL139" s="141">
        <v>1</v>
      </c>
      <c r="AM139" s="141">
        <v>2</v>
      </c>
      <c r="AN139" s="141">
        <v>0</v>
      </c>
      <c r="AO139" s="141">
        <v>0</v>
      </c>
      <c r="AP139" s="141">
        <v>5</v>
      </c>
      <c r="AQ139" s="141">
        <v>0</v>
      </c>
      <c r="AR139" s="141">
        <v>2</v>
      </c>
      <c r="AS139" s="141">
        <v>0</v>
      </c>
      <c r="AT139" s="141">
        <v>8</v>
      </c>
      <c r="AU139" s="141">
        <v>0</v>
      </c>
      <c r="AV139" s="141">
        <v>0</v>
      </c>
      <c r="AW139" s="141">
        <v>0</v>
      </c>
      <c r="AX139" s="141">
        <v>0</v>
      </c>
      <c r="AY139" s="185">
        <v>0</v>
      </c>
      <c r="AZ139" s="185">
        <v>0</v>
      </c>
      <c r="BA139" s="185">
        <v>2</v>
      </c>
      <c r="BB139" s="185">
        <v>1</v>
      </c>
      <c r="BC139" s="185">
        <v>4</v>
      </c>
      <c r="BD139" s="185">
        <v>13</v>
      </c>
      <c r="BE139" s="185">
        <v>0</v>
      </c>
      <c r="BF139" s="141">
        <v>1</v>
      </c>
      <c r="BG139" s="187">
        <v>3</v>
      </c>
      <c r="BH139" s="185">
        <v>1</v>
      </c>
      <c r="BI139" s="187">
        <v>0</v>
      </c>
      <c r="BJ139" s="185">
        <v>3</v>
      </c>
      <c r="BK139" s="141">
        <v>0</v>
      </c>
      <c r="BL139" s="185">
        <v>0</v>
      </c>
      <c r="BM139" s="185">
        <v>3</v>
      </c>
      <c r="BN139" s="185">
        <v>0</v>
      </c>
      <c r="BO139" s="185">
        <v>1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4</v>
      </c>
      <c r="BY139" s="185">
        <v>1</v>
      </c>
      <c r="BZ139" s="185">
        <v>1</v>
      </c>
      <c r="CA139" s="185">
        <v>0</v>
      </c>
      <c r="CB139" s="185">
        <v>1</v>
      </c>
      <c r="CC139" s="185">
        <v>1</v>
      </c>
      <c r="CD139" s="185">
        <v>0</v>
      </c>
      <c r="CE139" s="185">
        <v>0</v>
      </c>
      <c r="CF139" s="185">
        <v>0</v>
      </c>
      <c r="CG139" s="185">
        <v>0</v>
      </c>
      <c r="CH139" s="185">
        <v>0</v>
      </c>
      <c r="CI139" s="185">
        <v>0</v>
      </c>
      <c r="CJ139" s="185">
        <v>0</v>
      </c>
      <c r="CK139" s="185">
        <v>0</v>
      </c>
      <c r="CL139" s="185">
        <v>0</v>
      </c>
      <c r="CM139" s="185">
        <v>0</v>
      </c>
      <c r="CN139" s="185">
        <v>0</v>
      </c>
      <c r="CO139" s="185">
        <v>0</v>
      </c>
      <c r="CP139" s="185">
        <v>0</v>
      </c>
      <c r="CQ139" s="185">
        <v>0</v>
      </c>
      <c r="CR139" s="185">
        <v>0</v>
      </c>
      <c r="CS139" s="185">
        <v>0</v>
      </c>
      <c r="CT139" s="185">
        <v>0</v>
      </c>
      <c r="CU139" s="185">
        <v>0</v>
      </c>
      <c r="CV139" s="185">
        <v>0</v>
      </c>
      <c r="CW139" s="185">
        <v>0</v>
      </c>
      <c r="CX139" s="185">
        <v>0</v>
      </c>
      <c r="CY139" s="185">
        <v>0</v>
      </c>
      <c r="CZ139" s="185">
        <v>0</v>
      </c>
      <c r="DA139" s="145">
        <f>SUM(DB139:EF139)</f>
        <v>0</v>
      </c>
      <c r="DB139" s="145">
        <f>'KTL3'!F28</f>
        <v>0</v>
      </c>
      <c r="DC139" s="145">
        <f>'KTL3'!G28</f>
        <v>0</v>
      </c>
      <c r="DD139" s="145">
        <f>'KTL3'!H28</f>
        <v>0</v>
      </c>
      <c r="DE139" s="145">
        <f>'KTL3'!I28</f>
        <v>0</v>
      </c>
      <c r="DF139" s="145">
        <f>'KTL3'!J28</f>
        <v>0</v>
      </c>
      <c r="DG139" s="145">
        <f>'KTL3'!K28</f>
        <v>0</v>
      </c>
      <c r="DH139" s="145">
        <f>'KTL3'!L28</f>
        <v>0</v>
      </c>
      <c r="DI139" s="145">
        <f>'KTL3'!M28</f>
        <v>0</v>
      </c>
      <c r="DJ139" s="145">
        <f>'KTL3'!N28</f>
        <v>0</v>
      </c>
      <c r="DK139" s="145">
        <f>'KTL3'!O28</f>
        <v>0</v>
      </c>
      <c r="DL139" s="145">
        <f>'KTL3'!P28</f>
        <v>0</v>
      </c>
      <c r="DM139" s="145">
        <f>'KTL3'!Q28</f>
        <v>0</v>
      </c>
      <c r="DN139" s="145">
        <f>'KTL3'!R28</f>
        <v>0</v>
      </c>
      <c r="DO139" s="145">
        <f>'KTL3'!S28</f>
        <v>0</v>
      </c>
      <c r="DP139" s="145">
        <f>'KTL3'!T28</f>
        <v>0</v>
      </c>
      <c r="DQ139" s="145">
        <f>'KTL3'!U28</f>
        <v>0</v>
      </c>
      <c r="DR139" s="145">
        <f>'KTL3'!V28</f>
        <v>0</v>
      </c>
      <c r="DS139" s="145">
        <f>'KTL3'!W28</f>
        <v>0</v>
      </c>
      <c r="DT139" s="145">
        <f>'KTL3'!X28</f>
        <v>0</v>
      </c>
      <c r="DU139" s="145">
        <f>'KTL3'!Y28</f>
        <v>0</v>
      </c>
      <c r="DV139" s="145">
        <f>'KTL3'!Z28</f>
        <v>0</v>
      </c>
      <c r="DW139" s="145">
        <f>'KTL3'!AA28</f>
        <v>0</v>
      </c>
      <c r="DX139" s="145">
        <f>'KTL3'!AB28</f>
        <v>0</v>
      </c>
      <c r="DY139" s="145">
        <f>'KTL3'!AC28</f>
        <v>0</v>
      </c>
      <c r="DZ139" s="145">
        <f>'KTL3'!AD28</f>
        <v>0</v>
      </c>
      <c r="EA139" s="145">
        <f>'KTL3'!AE28</f>
        <v>0</v>
      </c>
      <c r="EB139" s="145">
        <f>'KTL3'!AF28</f>
        <v>0</v>
      </c>
      <c r="EC139" s="145">
        <f>'KTL3'!AG28</f>
        <v>0</v>
      </c>
      <c r="ED139" s="145">
        <f>'KTL3'!AH28</f>
        <v>0</v>
      </c>
      <c r="EE139" s="145">
        <f>'KTL3'!AI28</f>
        <v>0</v>
      </c>
      <c r="EF139" s="145">
        <f>'KTL3'!AJ28</f>
        <v>0</v>
      </c>
    </row>
    <row r="140" spans="1:148" s="179" customFormat="1" ht="18" customHeight="1">
      <c r="A140" s="179" t="s">
        <v>214</v>
      </c>
      <c r="Z140" s="182">
        <v>2E-3</v>
      </c>
      <c r="AA140" s="182">
        <v>2E-3</v>
      </c>
      <c r="AB140" s="182">
        <v>2E-3</v>
      </c>
      <c r="AC140" s="182">
        <v>2E-3</v>
      </c>
      <c r="AD140" s="182">
        <v>2E-3</v>
      </c>
      <c r="AE140" s="182">
        <v>2E-3</v>
      </c>
      <c r="AF140" s="182">
        <v>2E-3</v>
      </c>
      <c r="AG140" s="182">
        <v>2E-3</v>
      </c>
      <c r="AH140" s="182">
        <v>2E-3</v>
      </c>
      <c r="AI140" s="182">
        <v>2E-3</v>
      </c>
      <c r="AJ140" s="182">
        <v>2E-3</v>
      </c>
      <c r="AK140" s="182">
        <v>2E-3</v>
      </c>
      <c r="AL140" s="182">
        <v>5.0000000000000001E-3</v>
      </c>
      <c r="AM140" s="182">
        <v>5.0000000000000001E-3</v>
      </c>
      <c r="AN140" s="182">
        <v>5.0000000000000001E-3</v>
      </c>
      <c r="AO140" s="182">
        <v>5.0000000000000001E-3</v>
      </c>
      <c r="AP140" s="182">
        <v>5.0000000000000001E-3</v>
      </c>
      <c r="AQ140" s="182">
        <v>5.0000000000000001E-3</v>
      </c>
      <c r="AR140" s="182">
        <v>5.0000000000000001E-3</v>
      </c>
      <c r="AS140" s="182">
        <v>5.0000000000000001E-3</v>
      </c>
      <c r="AT140" s="182">
        <v>5.0000000000000001E-3</v>
      </c>
      <c r="AU140" s="182">
        <v>5.0000000000000001E-3</v>
      </c>
      <c r="AV140" s="182">
        <v>5.0000000000000001E-3</v>
      </c>
      <c r="AW140" s="182">
        <v>5.0000000000000001E-3</v>
      </c>
      <c r="AX140" s="182">
        <v>2E-3</v>
      </c>
      <c r="AY140" s="182">
        <v>2E-3</v>
      </c>
      <c r="AZ140" s="182">
        <v>2E-3</v>
      </c>
      <c r="BA140" s="182">
        <v>2E-3</v>
      </c>
      <c r="BB140" s="182">
        <v>2E-3</v>
      </c>
      <c r="BC140" s="182">
        <v>2E-3</v>
      </c>
      <c r="BD140" s="182">
        <v>2E-3</v>
      </c>
      <c r="BE140" s="182">
        <v>2E-3</v>
      </c>
      <c r="BF140" s="182">
        <v>2E-3</v>
      </c>
      <c r="BG140" s="182">
        <v>2E-3</v>
      </c>
      <c r="BH140" s="182">
        <v>2E-3</v>
      </c>
      <c r="BI140" s="182">
        <v>2E-3</v>
      </c>
      <c r="BJ140" s="182">
        <v>2E-3</v>
      </c>
      <c r="BK140" s="182">
        <v>2E-3</v>
      </c>
      <c r="BL140" s="182">
        <v>2E-3</v>
      </c>
      <c r="BM140" s="182">
        <v>5.0000000000000001E-4</v>
      </c>
      <c r="BN140" s="182">
        <v>5.0000000000000001E-4</v>
      </c>
      <c r="BO140" s="182">
        <v>5.0000000000000001E-4</v>
      </c>
      <c r="BP140" s="182">
        <v>5.0000000000000001E-4</v>
      </c>
      <c r="BQ140" s="182">
        <v>5.0000000000000001E-4</v>
      </c>
      <c r="BR140" s="182">
        <v>5.0000000000000001E-4</v>
      </c>
      <c r="BS140" s="182">
        <v>5.0000000000000001E-4</v>
      </c>
      <c r="BT140" s="182">
        <v>5.0000000000000001E-4</v>
      </c>
      <c r="BU140" s="182">
        <v>5.0000000000000001E-4</v>
      </c>
      <c r="BV140" s="182">
        <v>5.0000000000000001E-4</v>
      </c>
      <c r="BW140" s="182">
        <v>5.0000000000000001E-4</v>
      </c>
      <c r="BX140" s="182">
        <v>5.0000000000000001E-4</v>
      </c>
      <c r="BY140" s="182">
        <v>5.0000000000000001E-4</v>
      </c>
      <c r="BZ140" s="182">
        <v>5.0000000000000001E-4</v>
      </c>
      <c r="CA140" s="182">
        <v>5.0000000000000001E-4</v>
      </c>
      <c r="CB140" s="182">
        <v>5.0000000000000001E-4</v>
      </c>
      <c r="CC140" s="182">
        <v>5.0000000000000001E-4</v>
      </c>
      <c r="CD140" s="182">
        <v>5.0000000000000001E-4</v>
      </c>
      <c r="CE140" s="182">
        <v>5.0000000000000001E-4</v>
      </c>
      <c r="CF140" s="182">
        <v>5.0000000000000001E-4</v>
      </c>
      <c r="CG140" s="182">
        <v>5.0000000000000001E-4</v>
      </c>
      <c r="CH140" s="182">
        <v>5.0000000000000001E-4</v>
      </c>
      <c r="CI140" s="182">
        <v>5.0000000000000001E-4</v>
      </c>
      <c r="CJ140" s="182">
        <v>5.0000000000000001E-4</v>
      </c>
      <c r="CK140" s="182">
        <v>5.0000000000000001E-4</v>
      </c>
      <c r="CL140" s="182">
        <v>5.0000000000000001E-4</v>
      </c>
      <c r="CM140" s="182">
        <v>5.0000000000000001E-4</v>
      </c>
      <c r="CN140" s="182">
        <v>5.0000000000000001E-4</v>
      </c>
      <c r="CO140" s="182">
        <v>5.0000000000000001E-4</v>
      </c>
      <c r="CP140" s="182">
        <v>5.0000000000000001E-4</v>
      </c>
      <c r="CQ140" s="182">
        <v>5.0000000000000001E-4</v>
      </c>
      <c r="CR140" s="182">
        <v>5.0000000000000001E-4</v>
      </c>
      <c r="CS140" s="182">
        <v>5.0000000000000001E-4</v>
      </c>
      <c r="CT140" s="182">
        <v>5.0000000000000001E-4</v>
      </c>
      <c r="CU140" s="182">
        <v>5.0000000000000001E-4</v>
      </c>
      <c r="CV140" s="182">
        <v>5.0000000000000001E-4</v>
      </c>
      <c r="CW140" s="182">
        <v>5.0000000000000001E-4</v>
      </c>
      <c r="CX140" s="182">
        <v>5.0000000000000001E-4</v>
      </c>
      <c r="CY140" s="182">
        <v>5.0000000000000001E-4</v>
      </c>
      <c r="CZ140" s="182">
        <v>5.0000000000000001E-4</v>
      </c>
      <c r="DA140" s="182">
        <v>5.0000000000000001E-4</v>
      </c>
      <c r="DB140" s="182">
        <v>5.0000000000000001E-4</v>
      </c>
      <c r="DC140" s="182">
        <v>5.0000000000000001E-4</v>
      </c>
      <c r="DD140" s="182">
        <v>5.0000000000000001E-4</v>
      </c>
      <c r="DE140" s="182">
        <v>5.0000000000000001E-4</v>
      </c>
      <c r="DF140" s="182">
        <v>5.0000000000000001E-4</v>
      </c>
      <c r="DG140" s="182">
        <v>5.0000000000000001E-4</v>
      </c>
      <c r="DH140" s="182">
        <v>5.0000000000000001E-4</v>
      </c>
      <c r="DI140" s="182">
        <v>5.0000000000000001E-4</v>
      </c>
      <c r="DJ140" s="182">
        <v>5.0000000000000001E-4</v>
      </c>
      <c r="DK140" s="182">
        <v>5.0000000000000001E-4</v>
      </c>
      <c r="DL140" s="182">
        <v>5.0000000000000001E-4</v>
      </c>
      <c r="DM140" s="182">
        <v>5.0000000000000001E-4</v>
      </c>
      <c r="DN140" s="182">
        <v>5.0000000000000001E-4</v>
      </c>
      <c r="DO140" s="182">
        <v>5.0000000000000001E-4</v>
      </c>
      <c r="DP140" s="182">
        <v>5.0000000000000001E-4</v>
      </c>
      <c r="DQ140" s="182">
        <v>5.0000000000000001E-4</v>
      </c>
      <c r="DR140" s="182">
        <v>5.0000000000000001E-4</v>
      </c>
      <c r="DS140" s="182">
        <v>5.0000000000000001E-4</v>
      </c>
      <c r="DT140" s="182">
        <v>5.0000000000000001E-4</v>
      </c>
      <c r="DU140" s="182">
        <v>5.0000000000000001E-4</v>
      </c>
      <c r="DV140" s="182">
        <v>5.0000000000000001E-4</v>
      </c>
      <c r="DW140" s="182">
        <v>5.0000000000000001E-4</v>
      </c>
      <c r="DX140" s="182">
        <v>5.0000000000000001E-4</v>
      </c>
      <c r="DY140" s="182">
        <v>5.0000000000000001E-4</v>
      </c>
      <c r="DZ140" s="182">
        <v>5.0000000000000001E-4</v>
      </c>
      <c r="EA140" s="182">
        <v>5.0000000000000001E-4</v>
      </c>
      <c r="EB140" s="182">
        <v>5.0000000000000001E-4</v>
      </c>
      <c r="EC140" s="182">
        <v>5.0000000000000001E-4</v>
      </c>
      <c r="ED140" s="182">
        <v>5.0000000000000001E-4</v>
      </c>
      <c r="EE140" s="182">
        <v>5.0000000000000001E-4</v>
      </c>
      <c r="EF140" s="182">
        <v>5.0000000000000001E-4</v>
      </c>
      <c r="EG140" s="180"/>
      <c r="EH140" s="180"/>
      <c r="EI140" s="180"/>
      <c r="EJ140" s="180"/>
      <c r="EK140" s="180"/>
      <c r="EL140" s="180"/>
      <c r="EM140" s="180"/>
      <c r="EN140" s="180"/>
      <c r="EO140" s="180"/>
      <c r="EP140" s="180"/>
      <c r="EQ140" s="180"/>
      <c r="ER140" s="180"/>
    </row>
    <row r="141" spans="1:148" ht="27" customHeight="1">
      <c r="A141" s="284" t="s">
        <v>170</v>
      </c>
      <c r="B141" s="285"/>
      <c r="C141" s="285"/>
      <c r="D141" s="285"/>
      <c r="E141" s="285"/>
      <c r="F141" s="285"/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  <c r="AA141" s="285"/>
      <c r="AB141" s="285"/>
      <c r="AC141" s="285"/>
      <c r="AD141" s="285"/>
      <c r="AE141" s="285"/>
      <c r="AF141" s="285"/>
      <c r="AG141" s="285"/>
      <c r="AH141" s="285"/>
      <c r="AI141" s="285"/>
      <c r="AJ141" s="285"/>
      <c r="AK141" s="285"/>
      <c r="AL141" s="285"/>
      <c r="AM141" s="285"/>
      <c r="AN141" s="285"/>
      <c r="AO141" s="285"/>
      <c r="AP141" s="285"/>
      <c r="AQ141" s="285"/>
      <c r="AR141" s="285"/>
      <c r="AS141" s="285"/>
      <c r="AT141" s="285"/>
      <c r="AU141" s="285"/>
      <c r="AV141" s="285"/>
      <c r="AW141" s="285"/>
      <c r="AX141" s="285"/>
      <c r="AY141" s="285"/>
      <c r="AZ141" s="285"/>
      <c r="BA141" s="285"/>
      <c r="BB141" s="285"/>
      <c r="BC141" s="285"/>
      <c r="BD141" s="285"/>
      <c r="BE141" s="285"/>
      <c r="BF141" s="285"/>
      <c r="BG141" s="285"/>
      <c r="BH141" s="285"/>
      <c r="BI141" s="285"/>
      <c r="BJ141" s="285"/>
      <c r="BK141" s="285"/>
      <c r="BL141" s="285"/>
      <c r="BM141" s="285"/>
      <c r="BN141" s="285"/>
      <c r="BO141" s="285"/>
      <c r="BP141" s="285"/>
      <c r="BQ141" s="285"/>
      <c r="BR141" s="285"/>
      <c r="BS141" s="285"/>
      <c r="BT141" s="285"/>
      <c r="BU141" s="285"/>
      <c r="BV141" s="285"/>
      <c r="BW141" s="285"/>
      <c r="BX141" s="285"/>
      <c r="BY141" s="285"/>
      <c r="BZ141" s="285"/>
      <c r="CA141" s="285"/>
      <c r="CB141" s="285"/>
      <c r="CC141" s="285"/>
      <c r="CD141" s="285"/>
      <c r="CE141" s="285"/>
      <c r="CF141" s="285"/>
      <c r="CG141" s="285"/>
      <c r="CH141" s="285"/>
      <c r="CI141" s="285"/>
      <c r="CJ141" s="285"/>
      <c r="CK141" s="285"/>
      <c r="CL141" s="285"/>
      <c r="CM141" s="285"/>
      <c r="CN141" s="285"/>
      <c r="CO141" s="285"/>
      <c r="CP141" s="285"/>
      <c r="CQ141" s="285"/>
      <c r="CR141" s="285"/>
      <c r="CS141" s="285"/>
      <c r="CT141" s="285"/>
      <c r="CU141" s="285"/>
      <c r="CV141" s="285"/>
      <c r="CW141" s="285"/>
      <c r="CX141" s="285"/>
      <c r="CY141" s="285"/>
      <c r="CZ141" s="285"/>
      <c r="DA141" s="285"/>
      <c r="DB141" s="285"/>
      <c r="DC141" s="285"/>
      <c r="DD141" s="285"/>
      <c r="DE141" s="285"/>
      <c r="DF141" s="285"/>
      <c r="DG141" s="285"/>
      <c r="DH141" s="285"/>
      <c r="DI141" s="285"/>
      <c r="DJ141" s="285"/>
      <c r="DK141" s="285"/>
      <c r="DL141" s="285"/>
      <c r="DM141" s="285"/>
      <c r="DN141" s="285"/>
      <c r="DO141" s="285"/>
      <c r="DP141" s="285"/>
      <c r="DQ141" s="285"/>
      <c r="DR141" s="285"/>
      <c r="DS141" s="285"/>
      <c r="DT141" s="285"/>
      <c r="DU141" s="285"/>
      <c r="DV141" s="285"/>
      <c r="DW141" s="285"/>
      <c r="DX141" s="285"/>
      <c r="DY141" s="285"/>
      <c r="DZ141" s="285"/>
      <c r="EA141" s="285"/>
      <c r="EB141" s="285"/>
      <c r="EC141" s="285"/>
      <c r="ED141" s="285"/>
      <c r="EE141" s="285"/>
      <c r="EF141" s="285"/>
    </row>
    <row r="158" spans="1:136" s="4" customFormat="1" ht="17.25" customHeight="1">
      <c r="A158" s="13" t="s">
        <v>0</v>
      </c>
      <c r="B158" s="2" t="s">
        <v>12</v>
      </c>
      <c r="C158" s="2" t="s">
        <v>20</v>
      </c>
      <c r="D158" s="2" t="s">
        <v>21</v>
      </c>
      <c r="E158" s="2" t="s">
        <v>22</v>
      </c>
      <c r="F158" s="2" t="s">
        <v>23</v>
      </c>
      <c r="G158" s="2" t="s">
        <v>24</v>
      </c>
      <c r="H158" s="2" t="s">
        <v>25</v>
      </c>
      <c r="I158" s="2" t="s">
        <v>26</v>
      </c>
      <c r="J158" s="2" t="s">
        <v>27</v>
      </c>
      <c r="K158" s="2" t="s">
        <v>28</v>
      </c>
      <c r="L158" s="2" t="s">
        <v>29</v>
      </c>
      <c r="M158" s="2" t="s">
        <v>30</v>
      </c>
      <c r="N158" s="2" t="s">
        <v>11</v>
      </c>
      <c r="O158" s="2" t="s">
        <v>13</v>
      </c>
      <c r="P158" s="2" t="s">
        <v>14</v>
      </c>
      <c r="Q158" s="2" t="s">
        <v>15</v>
      </c>
      <c r="R158" s="2" t="s">
        <v>16</v>
      </c>
      <c r="S158" s="2" t="s">
        <v>17</v>
      </c>
      <c r="T158" s="2" t="s">
        <v>18</v>
      </c>
      <c r="U158" s="2" t="s">
        <v>19</v>
      </c>
      <c r="V158" s="2" t="s">
        <v>109</v>
      </c>
      <c r="W158" s="2" t="s">
        <v>111</v>
      </c>
      <c r="X158" s="2" t="s">
        <v>117</v>
      </c>
      <c r="Y158" s="2" t="s">
        <v>118</v>
      </c>
      <c r="Z158" s="2" t="s">
        <v>120</v>
      </c>
      <c r="AA158" s="2" t="s">
        <v>123</v>
      </c>
      <c r="AB158" s="2" t="s">
        <v>130</v>
      </c>
      <c r="AC158" s="2" t="s">
        <v>134</v>
      </c>
      <c r="AD158" s="2" t="s">
        <v>142</v>
      </c>
      <c r="AE158" s="2" t="s">
        <v>143</v>
      </c>
      <c r="AF158" s="2" t="s">
        <v>148</v>
      </c>
      <c r="AG158" s="2" t="s">
        <v>153</v>
      </c>
      <c r="AH158" s="2" t="s">
        <v>154</v>
      </c>
      <c r="AI158" s="2" t="s">
        <v>156</v>
      </c>
      <c r="AJ158" s="2" t="s">
        <v>157</v>
      </c>
      <c r="AK158" s="2" t="s">
        <v>159</v>
      </c>
      <c r="AL158" s="2" t="s">
        <v>163</v>
      </c>
      <c r="AM158" s="2" t="s">
        <v>166</v>
      </c>
      <c r="AN158" s="2" t="s">
        <v>169</v>
      </c>
      <c r="AO158" s="2" t="s">
        <v>177</v>
      </c>
      <c r="AP158" s="2" t="s">
        <v>182</v>
      </c>
      <c r="AQ158" s="2" t="s">
        <v>186</v>
      </c>
      <c r="AR158" s="2" t="s">
        <v>189</v>
      </c>
      <c r="AS158" s="2" t="s">
        <v>190</v>
      </c>
      <c r="AT158" s="2" t="s">
        <v>195</v>
      </c>
      <c r="AU158" s="2" t="s">
        <v>197</v>
      </c>
      <c r="AV158" s="2" t="s">
        <v>199</v>
      </c>
      <c r="AW158" s="139" t="s">
        <v>204</v>
      </c>
      <c r="AX158" s="139" t="s">
        <v>209</v>
      </c>
      <c r="AY158" s="184" t="str">
        <f>AY130</f>
        <v>Feb'21</v>
      </c>
      <c r="AZ158" s="184" t="str">
        <f>AZ130</f>
        <v>Mar'21</v>
      </c>
      <c r="BA158" s="184" t="str">
        <f>BA130</f>
        <v>Apr'21</v>
      </c>
      <c r="BB158" s="184" t="str">
        <f>BB130</f>
        <v>May'21</v>
      </c>
      <c r="BC158" s="184" t="str">
        <f>BC130</f>
        <v>Jun'21</v>
      </c>
      <c r="BD158" s="184" t="str">
        <f t="shared" ref="BD158:BK158" si="88">BD130</f>
        <v>Jul'21</v>
      </c>
      <c r="BE158" s="184" t="str">
        <f t="shared" si="88"/>
        <v>Aug'21</v>
      </c>
      <c r="BF158" s="184" t="str">
        <f t="shared" si="88"/>
        <v>Sep'21</v>
      </c>
      <c r="BG158" s="184" t="str">
        <f t="shared" si="88"/>
        <v>Oct'21</v>
      </c>
      <c r="BH158" s="184" t="str">
        <f t="shared" si="88"/>
        <v>Nov'21</v>
      </c>
      <c r="BI158" s="184" t="str">
        <f t="shared" si="88"/>
        <v>Dec'21</v>
      </c>
      <c r="BJ158" s="184" t="str">
        <f t="shared" si="88"/>
        <v>Jan'22</v>
      </c>
      <c r="BK158" s="139" t="str">
        <f t="shared" si="88"/>
        <v>Feb'22</v>
      </c>
      <c r="BL158" s="184" t="str">
        <f t="shared" ref="BL158:BP158" si="89">BL130</f>
        <v>Mar'22</v>
      </c>
      <c r="BM158" s="184" t="str">
        <f t="shared" si="89"/>
        <v>Apr'22</v>
      </c>
      <c r="BN158" s="184" t="str">
        <f t="shared" si="89"/>
        <v>May'22</v>
      </c>
      <c r="BO158" s="184" t="str">
        <f t="shared" si="89"/>
        <v>Jun'22</v>
      </c>
      <c r="BP158" s="184" t="str">
        <f t="shared" si="89"/>
        <v>Jul'22</v>
      </c>
      <c r="BQ158" s="184" t="str">
        <f t="shared" ref="BQ158:BR158" si="90">BQ130</f>
        <v>Aug'22</v>
      </c>
      <c r="BR158" s="184" t="str">
        <f t="shared" si="90"/>
        <v>Sep'22</v>
      </c>
      <c r="BS158" s="184" t="s">
        <v>264</v>
      </c>
      <c r="BT158" s="184" t="s">
        <v>265</v>
      </c>
      <c r="BU158" s="184" t="s">
        <v>266</v>
      </c>
      <c r="BV158" s="184" t="s">
        <v>267</v>
      </c>
      <c r="BW158" s="184" t="s">
        <v>270</v>
      </c>
      <c r="BX158" s="184" t="s">
        <v>272</v>
      </c>
      <c r="BY158" s="184" t="s">
        <v>276</v>
      </c>
      <c r="BZ158" s="184" t="s">
        <v>277</v>
      </c>
      <c r="CA158" s="184" t="s">
        <v>279</v>
      </c>
      <c r="CB158" s="184" t="s">
        <v>281</v>
      </c>
      <c r="CC158" s="184" t="s">
        <v>282</v>
      </c>
      <c r="CD158" s="184" t="s">
        <v>288</v>
      </c>
      <c r="CE158" s="184" t="s">
        <v>289</v>
      </c>
      <c r="CF158" s="184" t="s">
        <v>292</v>
      </c>
      <c r="CG158" s="184" t="s">
        <v>294</v>
      </c>
      <c r="CH158" s="184" t="s">
        <v>297</v>
      </c>
      <c r="CI158" s="184" t="s">
        <v>301</v>
      </c>
      <c r="CJ158" s="184" t="s">
        <v>303</v>
      </c>
      <c r="CK158" s="184" t="s">
        <v>308</v>
      </c>
      <c r="CL158" s="184" t="s">
        <v>310</v>
      </c>
      <c r="CM158" s="184" t="s">
        <v>311</v>
      </c>
      <c r="CN158" s="184" t="s">
        <v>313</v>
      </c>
      <c r="CO158" s="184" t="s">
        <v>319</v>
      </c>
      <c r="CP158" s="184" t="s">
        <v>322</v>
      </c>
      <c r="CQ158" s="184" t="s">
        <v>325</v>
      </c>
      <c r="CR158" s="184" t="s">
        <v>330</v>
      </c>
      <c r="CS158" s="184" t="s">
        <v>332</v>
      </c>
      <c r="CT158" s="184" t="s">
        <v>336</v>
      </c>
      <c r="CU158" s="184" t="s">
        <v>339</v>
      </c>
      <c r="CV158" s="184" t="s">
        <v>349</v>
      </c>
      <c r="CW158" s="184" t="s">
        <v>350</v>
      </c>
      <c r="CX158" s="184" t="s">
        <v>351</v>
      </c>
      <c r="CY158" s="184" t="s">
        <v>357</v>
      </c>
      <c r="CZ158" s="184" t="s">
        <v>360</v>
      </c>
      <c r="DA158" s="106" t="str">
        <f>DA186</f>
        <v>Aug'25</v>
      </c>
      <c r="DB158" s="3">
        <v>1</v>
      </c>
      <c r="DC158" s="3">
        <v>2</v>
      </c>
      <c r="DD158" s="3">
        <v>3</v>
      </c>
      <c r="DE158" s="3">
        <v>4</v>
      </c>
      <c r="DF158" s="3">
        <v>5</v>
      </c>
      <c r="DG158" s="3">
        <v>6</v>
      </c>
      <c r="DH158" s="3">
        <v>7</v>
      </c>
      <c r="DI158" s="3">
        <v>8</v>
      </c>
      <c r="DJ158" s="3">
        <v>9</v>
      </c>
      <c r="DK158" s="3">
        <v>10</v>
      </c>
      <c r="DL158" s="3">
        <v>11</v>
      </c>
      <c r="DM158" s="3">
        <v>12</v>
      </c>
      <c r="DN158" s="3">
        <v>13</v>
      </c>
      <c r="DO158" s="3">
        <v>14</v>
      </c>
      <c r="DP158" s="3">
        <v>15</v>
      </c>
      <c r="DQ158" s="3">
        <v>16</v>
      </c>
      <c r="DR158" s="3">
        <v>17</v>
      </c>
      <c r="DS158" s="3">
        <v>18</v>
      </c>
      <c r="DT158" s="3">
        <v>19</v>
      </c>
      <c r="DU158" s="3">
        <v>20</v>
      </c>
      <c r="DV158" s="3">
        <v>21</v>
      </c>
      <c r="DW158" s="3">
        <v>22</v>
      </c>
      <c r="DX158" s="3">
        <v>23</v>
      </c>
      <c r="DY158" s="3">
        <v>24</v>
      </c>
      <c r="DZ158" s="3">
        <v>25</v>
      </c>
      <c r="EA158" s="3">
        <v>26</v>
      </c>
      <c r="EB158" s="3">
        <v>27</v>
      </c>
      <c r="EC158" s="3">
        <v>28</v>
      </c>
      <c r="ED158" s="3">
        <v>29</v>
      </c>
      <c r="EE158" s="3">
        <v>30</v>
      </c>
      <c r="EF158" s="3">
        <v>31</v>
      </c>
    </row>
    <row r="159" spans="1:136" ht="17.25" customHeight="1">
      <c r="A159" s="140" t="s">
        <v>1</v>
      </c>
      <c r="B159" s="141">
        <v>16807</v>
      </c>
      <c r="C159" s="141">
        <v>0</v>
      </c>
      <c r="D159" s="141">
        <v>16522</v>
      </c>
      <c r="E159" s="141">
        <v>12424</v>
      </c>
      <c r="F159" s="141">
        <v>0</v>
      </c>
      <c r="G159" s="141">
        <v>0</v>
      </c>
      <c r="H159" s="141">
        <v>0</v>
      </c>
      <c r="I159" s="141">
        <v>0</v>
      </c>
      <c r="J159" s="141">
        <v>665</v>
      </c>
      <c r="K159" s="141">
        <v>17879</v>
      </c>
      <c r="L159" s="141">
        <v>5918</v>
      </c>
      <c r="M159" s="141">
        <v>1262</v>
      </c>
      <c r="N159" s="141">
        <v>6396</v>
      </c>
      <c r="O159" s="141">
        <v>9662</v>
      </c>
      <c r="P159" s="141">
        <v>28895</v>
      </c>
      <c r="Q159" s="141">
        <v>11944</v>
      </c>
      <c r="R159" s="141">
        <v>18272</v>
      </c>
      <c r="S159" s="141">
        <v>11967</v>
      </c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>
        <f>M11P5D!B9</f>
        <v>0</v>
      </c>
      <c r="AL159" s="141">
        <f>M11P5D!C9</f>
        <v>0</v>
      </c>
      <c r="AM159" s="141">
        <f>M11P5D!C9</f>
        <v>0</v>
      </c>
      <c r="AN159" s="141">
        <v>179226</v>
      </c>
      <c r="AO159" s="141">
        <v>74459</v>
      </c>
      <c r="AP159" s="141">
        <v>80651</v>
      </c>
      <c r="AQ159" s="141">
        <v>133421</v>
      </c>
      <c r="AR159" s="141">
        <v>129117</v>
      </c>
      <c r="AS159" s="141">
        <v>124168</v>
      </c>
      <c r="AT159" s="141">
        <v>280996</v>
      </c>
      <c r="AU159" s="141">
        <v>305612</v>
      </c>
      <c r="AV159" s="141">
        <v>439172</v>
      </c>
      <c r="AW159" s="141">
        <v>260046</v>
      </c>
      <c r="AX159" s="141">
        <v>264034</v>
      </c>
      <c r="AY159" s="185">
        <v>126965</v>
      </c>
      <c r="AZ159" s="185">
        <v>181398</v>
      </c>
      <c r="BA159" s="185">
        <v>181272</v>
      </c>
      <c r="BB159" s="185">
        <v>271231</v>
      </c>
      <c r="BC159" s="185">
        <v>252452</v>
      </c>
      <c r="BD159" s="185">
        <v>212062</v>
      </c>
      <c r="BE159" s="185">
        <v>270625</v>
      </c>
      <c r="BF159" s="185">
        <v>345345</v>
      </c>
      <c r="BG159" s="185">
        <v>363607</v>
      </c>
      <c r="BH159" s="185">
        <v>328621</v>
      </c>
      <c r="BI159" s="185">
        <v>304294</v>
      </c>
      <c r="BJ159" s="185">
        <v>396305</v>
      </c>
      <c r="BK159" s="240">
        <v>368773</v>
      </c>
      <c r="BL159" s="185">
        <v>302513</v>
      </c>
      <c r="BM159" s="185">
        <v>320575</v>
      </c>
      <c r="BN159" s="185">
        <v>359114</v>
      </c>
      <c r="BO159" s="185">
        <v>240091</v>
      </c>
      <c r="BP159" s="185">
        <v>8111</v>
      </c>
      <c r="BQ159" s="185">
        <v>74150</v>
      </c>
      <c r="BR159" s="185">
        <v>117590</v>
      </c>
      <c r="BS159" s="185">
        <v>91799</v>
      </c>
      <c r="BT159" s="185">
        <v>32565</v>
      </c>
      <c r="BU159" s="185">
        <v>15713</v>
      </c>
      <c r="BV159" s="185">
        <v>53424</v>
      </c>
      <c r="BW159" s="185">
        <v>176381</v>
      </c>
      <c r="BX159" s="185">
        <v>296464</v>
      </c>
      <c r="BY159" s="185">
        <v>245811</v>
      </c>
      <c r="BZ159" s="185">
        <v>226189</v>
      </c>
      <c r="CA159" s="185">
        <v>124540</v>
      </c>
      <c r="CB159" s="185">
        <v>129362</v>
      </c>
      <c r="CC159" s="185">
        <v>186439</v>
      </c>
      <c r="CD159" s="185">
        <v>185961</v>
      </c>
      <c r="CE159" s="185">
        <v>109493</v>
      </c>
      <c r="CF159" s="185">
        <v>62165</v>
      </c>
      <c r="CG159" s="185">
        <v>41680</v>
      </c>
      <c r="CH159" s="185">
        <v>63993</v>
      </c>
      <c r="CI159" s="185">
        <v>80107</v>
      </c>
      <c r="CJ159" s="185">
        <v>99098</v>
      </c>
      <c r="CK159" s="185">
        <v>111704</v>
      </c>
      <c r="CL159" s="185">
        <v>140483</v>
      </c>
      <c r="CM159" s="185">
        <v>150653</v>
      </c>
      <c r="CN159" s="185">
        <v>183410</v>
      </c>
      <c r="CO159" s="185">
        <v>130390</v>
      </c>
      <c r="CP159" s="185">
        <v>159301</v>
      </c>
      <c r="CQ159" s="185">
        <v>338794</v>
      </c>
      <c r="CR159" s="185">
        <v>146168</v>
      </c>
      <c r="CS159" s="185">
        <v>135909</v>
      </c>
      <c r="CT159" s="185">
        <v>128489</v>
      </c>
      <c r="CU159" s="185">
        <v>125285</v>
      </c>
      <c r="CV159" s="185">
        <v>133941</v>
      </c>
      <c r="CW159" s="185">
        <v>108818</v>
      </c>
      <c r="CX159" s="185">
        <v>125852</v>
      </c>
      <c r="CY159" s="185">
        <v>131220</v>
      </c>
      <c r="CZ159" s="185">
        <v>132548</v>
      </c>
      <c r="DA159" s="142">
        <f>SUM(DB159:EF159)</f>
        <v>159956</v>
      </c>
      <c r="DB159" s="142">
        <f>M11P5D!F13</f>
        <v>10647</v>
      </c>
      <c r="DC159" s="142">
        <f>M11P5D!G13</f>
        <v>10089</v>
      </c>
      <c r="DD159" s="142">
        <f>M11P5D!H13</f>
        <v>0</v>
      </c>
      <c r="DE159" s="142">
        <f>M11P5D!I13</f>
        <v>10039</v>
      </c>
      <c r="DF159" s="142">
        <f>M11P5D!J13</f>
        <v>11811</v>
      </c>
      <c r="DG159" s="142">
        <f>M11P5D!K13</f>
        <v>5564</v>
      </c>
      <c r="DH159" s="142">
        <f>M11P5D!L13</f>
        <v>6360</v>
      </c>
      <c r="DI159" s="142">
        <f>M11P5D!M13</f>
        <v>5815</v>
      </c>
      <c r="DJ159" s="142">
        <f>M11P5D!N13</f>
        <v>12078</v>
      </c>
      <c r="DK159" s="142">
        <f>M11P5D!O13</f>
        <v>0</v>
      </c>
      <c r="DL159" s="142">
        <f>M11P5D!P13</f>
        <v>15048</v>
      </c>
      <c r="DM159" s="142">
        <f>M11P5D!Q13</f>
        <v>10116</v>
      </c>
      <c r="DN159" s="142">
        <f>M11P5D!R13</f>
        <v>7095</v>
      </c>
      <c r="DO159" s="142">
        <f>M11P5D!S13</f>
        <v>6049</v>
      </c>
      <c r="DP159" s="142">
        <f>M11P5D!T13</f>
        <v>8533</v>
      </c>
      <c r="DQ159" s="142">
        <f>M11P5D!U13</f>
        <v>9632</v>
      </c>
      <c r="DR159" s="142">
        <f>M11P5D!V13</f>
        <v>0</v>
      </c>
      <c r="DS159" s="142">
        <f>M11P5D!W13</f>
        <v>4518</v>
      </c>
      <c r="DT159" s="142">
        <f>M11P5D!X13</f>
        <v>6024</v>
      </c>
      <c r="DU159" s="142">
        <f>M11P5D!Y13</f>
        <v>5132</v>
      </c>
      <c r="DV159" s="142">
        <f>M11P5D!Z13</f>
        <v>5660</v>
      </c>
      <c r="DW159" s="142">
        <f>M11P5D!AA13</f>
        <v>5483</v>
      </c>
      <c r="DX159" s="142">
        <f>M11P5D!AB13</f>
        <v>4263</v>
      </c>
      <c r="DY159" s="142">
        <f>M11P5D!AC13</f>
        <v>0</v>
      </c>
      <c r="DZ159" s="142">
        <f>M11P5D!AD13</f>
        <v>0</v>
      </c>
      <c r="EA159" s="142">
        <f>M11P5D!AE13</f>
        <v>0</v>
      </c>
      <c r="EB159" s="142">
        <f>M11P5D!AF13</f>
        <v>0</v>
      </c>
      <c r="EC159" s="142">
        <f>M11P5D!AG13</f>
        <v>0</v>
      </c>
      <c r="ED159" s="142">
        <f>M11P5D!AH13</f>
        <v>0</v>
      </c>
      <c r="EE159" s="142">
        <f>M11P5D!AI13</f>
        <v>0</v>
      </c>
      <c r="EF159" s="142">
        <f>M11P5D!AJ13</f>
        <v>0</v>
      </c>
    </row>
    <row r="160" spans="1:136" ht="17.25" customHeight="1">
      <c r="A160" s="140" t="s">
        <v>2</v>
      </c>
      <c r="B160" s="141">
        <f>B159-B161</f>
        <v>16729</v>
      </c>
      <c r="C160" s="141">
        <f t="shared" ref="C160:T160" si="91">C159-C161</f>
        <v>0</v>
      </c>
      <c r="D160" s="141">
        <f t="shared" si="91"/>
        <v>16446</v>
      </c>
      <c r="E160" s="141">
        <f t="shared" si="91"/>
        <v>12329</v>
      </c>
      <c r="F160" s="141">
        <f t="shared" si="91"/>
        <v>0</v>
      </c>
      <c r="G160" s="141">
        <f t="shared" si="91"/>
        <v>0</v>
      </c>
      <c r="H160" s="141">
        <f t="shared" si="91"/>
        <v>0</v>
      </c>
      <c r="I160" s="141">
        <f t="shared" si="91"/>
        <v>0</v>
      </c>
      <c r="J160" s="141">
        <f t="shared" si="91"/>
        <v>657</v>
      </c>
      <c r="K160" s="141">
        <f t="shared" si="91"/>
        <v>17761</v>
      </c>
      <c r="L160" s="141">
        <f t="shared" si="91"/>
        <v>5879</v>
      </c>
      <c r="M160" s="141">
        <f t="shared" si="91"/>
        <v>1261</v>
      </c>
      <c r="N160" s="141">
        <f t="shared" si="91"/>
        <v>6162</v>
      </c>
      <c r="O160" s="141">
        <f t="shared" si="91"/>
        <v>9632</v>
      </c>
      <c r="P160" s="141">
        <f t="shared" si="91"/>
        <v>28742</v>
      </c>
      <c r="Q160" s="141">
        <f t="shared" si="91"/>
        <v>11906</v>
      </c>
      <c r="R160" s="141">
        <f t="shared" si="91"/>
        <v>18016</v>
      </c>
      <c r="S160" s="141">
        <f t="shared" si="91"/>
        <v>11848</v>
      </c>
      <c r="T160" s="141">
        <f t="shared" si="91"/>
        <v>0</v>
      </c>
      <c r="U160" s="141">
        <f t="shared" ref="U160:AW160" si="92">U159-U161</f>
        <v>0</v>
      </c>
      <c r="V160" s="141">
        <f t="shared" si="92"/>
        <v>0</v>
      </c>
      <c r="W160" s="141">
        <f t="shared" si="92"/>
        <v>0</v>
      </c>
      <c r="X160" s="141">
        <f t="shared" si="92"/>
        <v>0</v>
      </c>
      <c r="Y160" s="141">
        <f t="shared" si="92"/>
        <v>0</v>
      </c>
      <c r="Z160" s="141">
        <f t="shared" si="92"/>
        <v>0</v>
      </c>
      <c r="AA160" s="141">
        <f t="shared" si="92"/>
        <v>0</v>
      </c>
      <c r="AB160" s="141">
        <f t="shared" si="92"/>
        <v>0</v>
      </c>
      <c r="AC160" s="141">
        <f t="shared" si="92"/>
        <v>0</v>
      </c>
      <c r="AD160" s="141">
        <f t="shared" si="92"/>
        <v>0</v>
      </c>
      <c r="AE160" s="141">
        <f t="shared" si="92"/>
        <v>0</v>
      </c>
      <c r="AF160" s="141">
        <f t="shared" si="92"/>
        <v>0</v>
      </c>
      <c r="AG160" s="141">
        <f t="shared" si="92"/>
        <v>0</v>
      </c>
      <c r="AH160" s="141">
        <f t="shared" si="92"/>
        <v>0</v>
      </c>
      <c r="AI160" s="141">
        <f t="shared" si="92"/>
        <v>0</v>
      </c>
      <c r="AJ160" s="141">
        <f t="shared" si="92"/>
        <v>0</v>
      </c>
      <c r="AK160" s="141">
        <f t="shared" si="92"/>
        <v>-16</v>
      </c>
      <c r="AL160" s="141">
        <f t="shared" si="92"/>
        <v>-47</v>
      </c>
      <c r="AM160" s="141">
        <f t="shared" si="92"/>
        <v>-47</v>
      </c>
      <c r="AN160" s="141">
        <f t="shared" si="92"/>
        <v>178430</v>
      </c>
      <c r="AO160" s="141">
        <f t="shared" si="92"/>
        <v>74202</v>
      </c>
      <c r="AP160" s="141">
        <f t="shared" si="92"/>
        <v>80242</v>
      </c>
      <c r="AQ160" s="141">
        <f t="shared" si="92"/>
        <v>133096</v>
      </c>
      <c r="AR160" s="141">
        <f t="shared" si="92"/>
        <v>128719</v>
      </c>
      <c r="AS160" s="141">
        <f t="shared" si="92"/>
        <v>123765</v>
      </c>
      <c r="AT160" s="141">
        <f t="shared" si="92"/>
        <v>280373</v>
      </c>
      <c r="AU160" s="141">
        <f t="shared" si="92"/>
        <v>304877</v>
      </c>
      <c r="AV160" s="141">
        <f t="shared" si="92"/>
        <v>438034</v>
      </c>
      <c r="AW160" s="141">
        <f t="shared" si="92"/>
        <v>259600</v>
      </c>
      <c r="AX160" s="141">
        <f>AX159-AX161</f>
        <v>263540</v>
      </c>
      <c r="AY160" s="185">
        <f>AY159-AY161</f>
        <v>126632</v>
      </c>
      <c r="AZ160" s="185">
        <v>180832</v>
      </c>
      <c r="BA160" s="185">
        <f t="shared" ref="BA160:DB160" si="93">BA159-BA161</f>
        <v>180757</v>
      </c>
      <c r="BB160" s="185">
        <f t="shared" si="93"/>
        <v>270189</v>
      </c>
      <c r="BC160" s="185">
        <f t="shared" si="93"/>
        <v>252009</v>
      </c>
      <c r="BD160" s="185">
        <f t="shared" si="93"/>
        <v>211619</v>
      </c>
      <c r="BE160" s="185">
        <f t="shared" ref="BE160:BN160" si="94">BE159-BE161</f>
        <v>270064</v>
      </c>
      <c r="BF160" s="185">
        <f t="shared" si="94"/>
        <v>344701</v>
      </c>
      <c r="BG160" s="185">
        <f t="shared" si="94"/>
        <v>363163</v>
      </c>
      <c r="BH160" s="185">
        <f t="shared" si="94"/>
        <v>328209</v>
      </c>
      <c r="BI160" s="185">
        <f t="shared" si="94"/>
        <v>304037</v>
      </c>
      <c r="BJ160" s="185">
        <f t="shared" si="94"/>
        <v>395938</v>
      </c>
      <c r="BK160" s="240">
        <f t="shared" si="94"/>
        <v>368473</v>
      </c>
      <c r="BL160" s="185">
        <f t="shared" si="94"/>
        <v>302189</v>
      </c>
      <c r="BM160" s="185">
        <f t="shared" si="94"/>
        <v>320234</v>
      </c>
      <c r="BN160" s="185">
        <f t="shared" si="94"/>
        <v>358645</v>
      </c>
      <c r="BO160" s="185">
        <v>239818</v>
      </c>
      <c r="BP160" s="185">
        <v>8089</v>
      </c>
      <c r="BQ160" s="185">
        <v>74065</v>
      </c>
      <c r="BR160" s="185">
        <v>117503</v>
      </c>
      <c r="BS160" s="185">
        <v>91706</v>
      </c>
      <c r="BT160" s="185">
        <v>32534</v>
      </c>
      <c r="BU160" s="185">
        <v>15710</v>
      </c>
      <c r="BV160" s="185">
        <v>53359</v>
      </c>
      <c r="BW160" s="185">
        <v>175883</v>
      </c>
      <c r="BX160" s="185">
        <v>295575</v>
      </c>
      <c r="BY160" s="185">
        <v>245644</v>
      </c>
      <c r="BZ160" s="185">
        <v>226111</v>
      </c>
      <c r="CA160" s="185">
        <v>124484</v>
      </c>
      <c r="CB160" s="185">
        <v>129320</v>
      </c>
      <c r="CC160" s="185">
        <v>186331</v>
      </c>
      <c r="CD160" s="185">
        <v>185843</v>
      </c>
      <c r="CE160" s="185">
        <v>109410</v>
      </c>
      <c r="CF160" s="185">
        <v>62146</v>
      </c>
      <c r="CG160" s="185">
        <v>41624</v>
      </c>
      <c r="CH160" s="185">
        <v>63970</v>
      </c>
      <c r="CI160" s="185">
        <v>80083</v>
      </c>
      <c r="CJ160" s="185">
        <v>99078</v>
      </c>
      <c r="CK160" s="185">
        <v>111677</v>
      </c>
      <c r="CL160" s="185">
        <v>140371</v>
      </c>
      <c r="CM160" s="185">
        <v>150599</v>
      </c>
      <c r="CN160" s="185">
        <v>183289</v>
      </c>
      <c r="CO160" s="185">
        <v>130327</v>
      </c>
      <c r="CP160" s="185">
        <v>159225</v>
      </c>
      <c r="CQ160" s="185">
        <v>338649</v>
      </c>
      <c r="CR160" s="185">
        <v>146140</v>
      </c>
      <c r="CS160" s="185">
        <v>135833</v>
      </c>
      <c r="CT160" s="185">
        <v>128450</v>
      </c>
      <c r="CU160" s="185">
        <v>124983</v>
      </c>
      <c r="CV160" s="185">
        <v>133845</v>
      </c>
      <c r="CW160" s="185">
        <v>108770</v>
      </c>
      <c r="CX160" s="185">
        <v>125836</v>
      </c>
      <c r="CY160" s="185">
        <v>131173</v>
      </c>
      <c r="CZ160" s="185">
        <v>132487</v>
      </c>
      <c r="DA160" s="142">
        <f t="shared" si="93"/>
        <v>159723</v>
      </c>
      <c r="DB160" s="142">
        <f t="shared" si="93"/>
        <v>10641</v>
      </c>
      <c r="DC160" s="142">
        <f t="shared" ref="DC160:EF160" si="95">DC159-DC161</f>
        <v>10087</v>
      </c>
      <c r="DD160" s="142">
        <f t="shared" si="95"/>
        <v>0</v>
      </c>
      <c r="DE160" s="142">
        <f t="shared" si="95"/>
        <v>10026</v>
      </c>
      <c r="DF160" s="142">
        <f t="shared" si="95"/>
        <v>11808</v>
      </c>
      <c r="DG160" s="142">
        <f t="shared" si="95"/>
        <v>5562</v>
      </c>
      <c r="DH160" s="142">
        <f t="shared" si="95"/>
        <v>6356</v>
      </c>
      <c r="DI160" s="142">
        <f t="shared" si="95"/>
        <v>5803</v>
      </c>
      <c r="DJ160" s="142">
        <f t="shared" si="95"/>
        <v>12059</v>
      </c>
      <c r="DK160" s="142">
        <f t="shared" si="95"/>
        <v>0</v>
      </c>
      <c r="DL160" s="142">
        <f t="shared" si="95"/>
        <v>15041</v>
      </c>
      <c r="DM160" s="142">
        <f t="shared" si="95"/>
        <v>10100</v>
      </c>
      <c r="DN160" s="142">
        <f t="shared" si="95"/>
        <v>7043</v>
      </c>
      <c r="DO160" s="142">
        <f t="shared" si="95"/>
        <v>6034</v>
      </c>
      <c r="DP160" s="142">
        <f t="shared" si="95"/>
        <v>8519</v>
      </c>
      <c r="DQ160" s="142">
        <f t="shared" si="95"/>
        <v>9622</v>
      </c>
      <c r="DR160" s="142">
        <f t="shared" si="95"/>
        <v>0</v>
      </c>
      <c r="DS160" s="142">
        <f t="shared" si="95"/>
        <v>4512</v>
      </c>
      <c r="DT160" s="142">
        <f t="shared" si="95"/>
        <v>6010</v>
      </c>
      <c r="DU160" s="142">
        <f t="shared" si="95"/>
        <v>5120</v>
      </c>
      <c r="DV160" s="142">
        <f t="shared" si="95"/>
        <v>5640</v>
      </c>
      <c r="DW160" s="142">
        <f t="shared" si="95"/>
        <v>5479</v>
      </c>
      <c r="DX160" s="142">
        <f t="shared" si="95"/>
        <v>4261</v>
      </c>
      <c r="DY160" s="142">
        <f t="shared" si="95"/>
        <v>0</v>
      </c>
      <c r="DZ160" s="142">
        <f t="shared" si="95"/>
        <v>0</v>
      </c>
      <c r="EA160" s="142">
        <f t="shared" si="95"/>
        <v>0</v>
      </c>
      <c r="EB160" s="142">
        <f t="shared" si="95"/>
        <v>0</v>
      </c>
      <c r="EC160" s="142">
        <f t="shared" si="95"/>
        <v>0</v>
      </c>
      <c r="ED160" s="142">
        <f t="shared" si="95"/>
        <v>0</v>
      </c>
      <c r="EE160" s="142">
        <f t="shared" si="95"/>
        <v>0</v>
      </c>
      <c r="EF160" s="142">
        <f t="shared" si="95"/>
        <v>0</v>
      </c>
    </row>
    <row r="161" spans="1:148" ht="17.25" customHeight="1">
      <c r="A161" s="140" t="s">
        <v>3</v>
      </c>
      <c r="B161" s="141">
        <f>SUM(B164:B167)</f>
        <v>78</v>
      </c>
      <c r="C161" s="141">
        <f t="shared" ref="C161:T161" si="96">SUM(C164:C167)</f>
        <v>0</v>
      </c>
      <c r="D161" s="141">
        <f t="shared" si="96"/>
        <v>76</v>
      </c>
      <c r="E161" s="141">
        <f t="shared" si="96"/>
        <v>95</v>
      </c>
      <c r="F161" s="141">
        <f t="shared" si="96"/>
        <v>0</v>
      </c>
      <c r="G161" s="141">
        <f t="shared" si="96"/>
        <v>0</v>
      </c>
      <c r="H161" s="141">
        <f t="shared" si="96"/>
        <v>0</v>
      </c>
      <c r="I161" s="141">
        <f t="shared" si="96"/>
        <v>0</v>
      </c>
      <c r="J161" s="141">
        <f t="shared" si="96"/>
        <v>8</v>
      </c>
      <c r="K161" s="141">
        <f t="shared" si="96"/>
        <v>118</v>
      </c>
      <c r="L161" s="141">
        <f t="shared" si="96"/>
        <v>39</v>
      </c>
      <c r="M161" s="141">
        <f t="shared" si="96"/>
        <v>1</v>
      </c>
      <c r="N161" s="141">
        <f t="shared" si="96"/>
        <v>234</v>
      </c>
      <c r="O161" s="141">
        <f t="shared" si="96"/>
        <v>30</v>
      </c>
      <c r="P161" s="141">
        <f t="shared" si="96"/>
        <v>153</v>
      </c>
      <c r="Q161" s="141">
        <f t="shared" si="96"/>
        <v>38</v>
      </c>
      <c r="R161" s="141">
        <f t="shared" si="96"/>
        <v>256</v>
      </c>
      <c r="S161" s="141">
        <f t="shared" si="96"/>
        <v>119</v>
      </c>
      <c r="T161" s="141">
        <f t="shared" si="96"/>
        <v>0</v>
      </c>
      <c r="U161" s="141">
        <f t="shared" ref="U161:AW161" si="97">SUM(U164:U167)</f>
        <v>0</v>
      </c>
      <c r="V161" s="141">
        <f t="shared" si="97"/>
        <v>0</v>
      </c>
      <c r="W161" s="141">
        <f t="shared" si="97"/>
        <v>0</v>
      </c>
      <c r="X161" s="141">
        <f t="shared" si="97"/>
        <v>0</v>
      </c>
      <c r="Y161" s="141">
        <f t="shared" si="97"/>
        <v>0</v>
      </c>
      <c r="Z161" s="141">
        <f t="shared" si="97"/>
        <v>0</v>
      </c>
      <c r="AA161" s="141">
        <f t="shared" si="97"/>
        <v>0</v>
      </c>
      <c r="AB161" s="141">
        <f t="shared" si="97"/>
        <v>0</v>
      </c>
      <c r="AC161" s="141">
        <f t="shared" si="97"/>
        <v>0</v>
      </c>
      <c r="AD161" s="141">
        <f t="shared" si="97"/>
        <v>0</v>
      </c>
      <c r="AE161" s="141">
        <f t="shared" si="97"/>
        <v>0</v>
      </c>
      <c r="AF161" s="141">
        <f t="shared" si="97"/>
        <v>0</v>
      </c>
      <c r="AG161" s="141">
        <f t="shared" si="97"/>
        <v>0</v>
      </c>
      <c r="AH161" s="141">
        <f t="shared" si="97"/>
        <v>0</v>
      </c>
      <c r="AI161" s="141">
        <f t="shared" si="97"/>
        <v>0</v>
      </c>
      <c r="AJ161" s="141">
        <f t="shared" si="97"/>
        <v>0</v>
      </c>
      <c r="AK161" s="141">
        <f t="shared" si="97"/>
        <v>16</v>
      </c>
      <c r="AL161" s="141">
        <f t="shared" si="97"/>
        <v>47</v>
      </c>
      <c r="AM161" s="141">
        <f t="shared" si="97"/>
        <v>47</v>
      </c>
      <c r="AN161" s="141">
        <f t="shared" si="97"/>
        <v>796</v>
      </c>
      <c r="AO161" s="141">
        <f t="shared" si="97"/>
        <v>257</v>
      </c>
      <c r="AP161" s="141">
        <f t="shared" si="97"/>
        <v>409</v>
      </c>
      <c r="AQ161" s="141">
        <f t="shared" si="97"/>
        <v>325</v>
      </c>
      <c r="AR161" s="141">
        <f t="shared" si="97"/>
        <v>398</v>
      </c>
      <c r="AS161" s="141">
        <f t="shared" si="97"/>
        <v>403</v>
      </c>
      <c r="AT161" s="141">
        <f t="shared" si="97"/>
        <v>623</v>
      </c>
      <c r="AU161" s="141">
        <f t="shared" si="97"/>
        <v>735</v>
      </c>
      <c r="AV161" s="141">
        <f t="shared" si="97"/>
        <v>1138</v>
      </c>
      <c r="AW161" s="141">
        <f t="shared" si="97"/>
        <v>446</v>
      </c>
      <c r="AX161" s="141">
        <f>SUM(AX164:AX167)</f>
        <v>494</v>
      </c>
      <c r="AY161" s="185">
        <f>SUM(AY164:AY167)</f>
        <v>333</v>
      </c>
      <c r="AZ161" s="185">
        <v>566</v>
      </c>
      <c r="BA161" s="185">
        <f t="shared" ref="BA161:DB161" si="98">SUM(BA164:BA167)</f>
        <v>515</v>
      </c>
      <c r="BB161" s="185">
        <f t="shared" si="98"/>
        <v>1042</v>
      </c>
      <c r="BC161" s="185">
        <f t="shared" si="98"/>
        <v>443</v>
      </c>
      <c r="BD161" s="185">
        <f t="shared" si="98"/>
        <v>443</v>
      </c>
      <c r="BE161" s="185">
        <f t="shared" ref="BE161:BN161" si="99">SUM(BE164:BE167)</f>
        <v>561</v>
      </c>
      <c r="BF161" s="185">
        <f t="shared" si="99"/>
        <v>644</v>
      </c>
      <c r="BG161" s="185">
        <f t="shared" si="99"/>
        <v>444</v>
      </c>
      <c r="BH161" s="185">
        <f t="shared" si="99"/>
        <v>412</v>
      </c>
      <c r="BI161" s="185">
        <f t="shared" si="99"/>
        <v>257</v>
      </c>
      <c r="BJ161" s="185">
        <f t="shared" si="99"/>
        <v>367</v>
      </c>
      <c r="BK161" s="240">
        <f t="shared" si="99"/>
        <v>300</v>
      </c>
      <c r="BL161" s="185">
        <f t="shared" si="99"/>
        <v>324</v>
      </c>
      <c r="BM161" s="185">
        <f t="shared" si="99"/>
        <v>341</v>
      </c>
      <c r="BN161" s="185">
        <f t="shared" si="99"/>
        <v>469</v>
      </c>
      <c r="BO161" s="185">
        <f>SUM(BO164:BO167)</f>
        <v>273</v>
      </c>
      <c r="BP161" s="185">
        <v>22</v>
      </c>
      <c r="BQ161" s="185">
        <v>85</v>
      </c>
      <c r="BR161" s="185">
        <v>87</v>
      </c>
      <c r="BS161" s="185">
        <v>93</v>
      </c>
      <c r="BT161" s="185">
        <v>31</v>
      </c>
      <c r="BU161" s="185">
        <v>3</v>
      </c>
      <c r="BV161" s="185">
        <v>65</v>
      </c>
      <c r="BW161" s="185">
        <v>498</v>
      </c>
      <c r="BX161" s="185">
        <v>889</v>
      </c>
      <c r="BY161" s="185">
        <v>167</v>
      </c>
      <c r="BZ161" s="185">
        <v>78</v>
      </c>
      <c r="CA161" s="185">
        <v>56</v>
      </c>
      <c r="CB161" s="185">
        <v>42</v>
      </c>
      <c r="CC161" s="185">
        <v>108</v>
      </c>
      <c r="CD161" s="185">
        <v>118</v>
      </c>
      <c r="CE161" s="185">
        <v>83</v>
      </c>
      <c r="CF161" s="185">
        <v>19</v>
      </c>
      <c r="CG161" s="185">
        <v>56</v>
      </c>
      <c r="CH161" s="185">
        <v>23</v>
      </c>
      <c r="CI161" s="185">
        <v>24</v>
      </c>
      <c r="CJ161" s="185">
        <v>20</v>
      </c>
      <c r="CK161" s="185">
        <v>27</v>
      </c>
      <c r="CL161" s="185">
        <v>112</v>
      </c>
      <c r="CM161" s="185">
        <v>54</v>
      </c>
      <c r="CN161" s="185">
        <v>121</v>
      </c>
      <c r="CO161" s="185">
        <v>63</v>
      </c>
      <c r="CP161" s="185">
        <v>76</v>
      </c>
      <c r="CQ161" s="185">
        <v>145</v>
      </c>
      <c r="CR161" s="185">
        <v>28</v>
      </c>
      <c r="CS161" s="185">
        <v>76</v>
      </c>
      <c r="CT161" s="185">
        <v>39</v>
      </c>
      <c r="CU161" s="185">
        <v>302</v>
      </c>
      <c r="CV161" s="185">
        <v>96</v>
      </c>
      <c r="CW161" s="185">
        <v>48</v>
      </c>
      <c r="CX161" s="185">
        <v>16</v>
      </c>
      <c r="CY161" s="185">
        <v>47</v>
      </c>
      <c r="CZ161" s="185">
        <v>61</v>
      </c>
      <c r="DA161" s="142">
        <f t="shared" si="98"/>
        <v>233</v>
      </c>
      <c r="DB161" s="142">
        <f t="shared" si="98"/>
        <v>6</v>
      </c>
      <c r="DC161" s="142">
        <f t="shared" ref="DC161:EF161" si="100">SUM(DC164:DC167)</f>
        <v>2</v>
      </c>
      <c r="DD161" s="142">
        <f t="shared" si="100"/>
        <v>0</v>
      </c>
      <c r="DE161" s="142">
        <f t="shared" si="100"/>
        <v>13</v>
      </c>
      <c r="DF161" s="142">
        <f t="shared" si="100"/>
        <v>3</v>
      </c>
      <c r="DG161" s="142">
        <f t="shared" si="100"/>
        <v>2</v>
      </c>
      <c r="DH161" s="142">
        <f t="shared" si="100"/>
        <v>4</v>
      </c>
      <c r="DI161" s="142">
        <f t="shared" si="100"/>
        <v>12</v>
      </c>
      <c r="DJ161" s="142">
        <f t="shared" si="100"/>
        <v>19</v>
      </c>
      <c r="DK161" s="142">
        <f t="shared" si="100"/>
        <v>0</v>
      </c>
      <c r="DL161" s="142">
        <f t="shared" si="100"/>
        <v>7</v>
      </c>
      <c r="DM161" s="142">
        <f t="shared" si="100"/>
        <v>16</v>
      </c>
      <c r="DN161" s="142">
        <f t="shared" si="100"/>
        <v>52</v>
      </c>
      <c r="DO161" s="142">
        <f t="shared" si="100"/>
        <v>15</v>
      </c>
      <c r="DP161" s="142">
        <f t="shared" si="100"/>
        <v>14</v>
      </c>
      <c r="DQ161" s="142">
        <f t="shared" si="100"/>
        <v>10</v>
      </c>
      <c r="DR161" s="142">
        <f t="shared" si="100"/>
        <v>0</v>
      </c>
      <c r="DS161" s="142">
        <f t="shared" si="100"/>
        <v>6</v>
      </c>
      <c r="DT161" s="142">
        <f t="shared" si="100"/>
        <v>14</v>
      </c>
      <c r="DU161" s="142">
        <f t="shared" si="100"/>
        <v>12</v>
      </c>
      <c r="DV161" s="142">
        <f t="shared" si="100"/>
        <v>20</v>
      </c>
      <c r="DW161" s="142">
        <f t="shared" si="100"/>
        <v>4</v>
      </c>
      <c r="DX161" s="142">
        <f t="shared" si="100"/>
        <v>2</v>
      </c>
      <c r="DY161" s="142">
        <f t="shared" si="100"/>
        <v>0</v>
      </c>
      <c r="DZ161" s="142">
        <f t="shared" si="100"/>
        <v>0</v>
      </c>
      <c r="EA161" s="142">
        <f t="shared" si="100"/>
        <v>0</v>
      </c>
      <c r="EB161" s="142">
        <f t="shared" si="100"/>
        <v>0</v>
      </c>
      <c r="EC161" s="142">
        <f t="shared" si="100"/>
        <v>0</v>
      </c>
      <c r="ED161" s="142">
        <f t="shared" si="100"/>
        <v>0</v>
      </c>
      <c r="EE161" s="142">
        <f t="shared" si="100"/>
        <v>0</v>
      </c>
      <c r="EF161" s="142">
        <f t="shared" si="100"/>
        <v>0</v>
      </c>
    </row>
    <row r="162" spans="1:148" ht="17.25" customHeight="1">
      <c r="A162" s="140" t="s">
        <v>10</v>
      </c>
      <c r="B162" s="143">
        <f>B161/B159</f>
        <v>4.6409234247634917E-3</v>
      </c>
      <c r="C162" s="143" t="e">
        <f t="shared" ref="C162:T162" si="101">C161/C159</f>
        <v>#DIV/0!</v>
      </c>
      <c r="D162" s="143">
        <f t="shared" si="101"/>
        <v>4.5999273695678487E-3</v>
      </c>
      <c r="E162" s="143">
        <f t="shared" si="101"/>
        <v>7.646490663232453E-3</v>
      </c>
      <c r="F162" s="143" t="e">
        <f t="shared" si="101"/>
        <v>#DIV/0!</v>
      </c>
      <c r="G162" s="143" t="e">
        <f t="shared" si="101"/>
        <v>#DIV/0!</v>
      </c>
      <c r="H162" s="143" t="e">
        <f t="shared" si="101"/>
        <v>#DIV/0!</v>
      </c>
      <c r="I162" s="143" t="e">
        <f t="shared" si="101"/>
        <v>#DIV/0!</v>
      </c>
      <c r="J162" s="143">
        <f t="shared" si="101"/>
        <v>1.2030075187969926E-2</v>
      </c>
      <c r="K162" s="143">
        <f t="shared" si="101"/>
        <v>6.5999216958442866E-3</v>
      </c>
      <c r="L162" s="143">
        <f t="shared" si="101"/>
        <v>6.5900642108820545E-3</v>
      </c>
      <c r="M162" s="143">
        <f t="shared" si="101"/>
        <v>7.9239302694136295E-4</v>
      </c>
      <c r="N162" s="143">
        <f t="shared" si="101"/>
        <v>3.6585365853658534E-2</v>
      </c>
      <c r="O162" s="143">
        <f t="shared" si="101"/>
        <v>3.1049472158973298E-3</v>
      </c>
      <c r="P162" s="143">
        <f t="shared" si="101"/>
        <v>5.2950337428620872E-3</v>
      </c>
      <c r="Q162" s="143">
        <f t="shared" si="101"/>
        <v>3.1815137307434696E-3</v>
      </c>
      <c r="R162" s="143">
        <f t="shared" si="101"/>
        <v>1.4010507880910683E-2</v>
      </c>
      <c r="S162" s="143">
        <f t="shared" si="101"/>
        <v>9.9440127015960559E-3</v>
      </c>
      <c r="T162" s="143" t="e">
        <f t="shared" si="101"/>
        <v>#DIV/0!</v>
      </c>
      <c r="U162" s="143" t="e">
        <f t="shared" ref="U162:AW162" si="102">U161/U159</f>
        <v>#DIV/0!</v>
      </c>
      <c r="V162" s="143" t="e">
        <f t="shared" si="102"/>
        <v>#DIV/0!</v>
      </c>
      <c r="W162" s="143" t="e">
        <f t="shared" si="102"/>
        <v>#DIV/0!</v>
      </c>
      <c r="X162" s="143" t="e">
        <f t="shared" si="102"/>
        <v>#DIV/0!</v>
      </c>
      <c r="Y162" s="143" t="e">
        <f t="shared" si="102"/>
        <v>#DIV/0!</v>
      </c>
      <c r="Z162" s="143" t="e">
        <f t="shared" si="102"/>
        <v>#DIV/0!</v>
      </c>
      <c r="AA162" s="143" t="e">
        <f t="shared" si="102"/>
        <v>#DIV/0!</v>
      </c>
      <c r="AB162" s="143" t="e">
        <f t="shared" si="102"/>
        <v>#DIV/0!</v>
      </c>
      <c r="AC162" s="143" t="e">
        <f t="shared" si="102"/>
        <v>#DIV/0!</v>
      </c>
      <c r="AD162" s="143" t="e">
        <f t="shared" si="102"/>
        <v>#DIV/0!</v>
      </c>
      <c r="AE162" s="143" t="e">
        <f t="shared" si="102"/>
        <v>#DIV/0!</v>
      </c>
      <c r="AF162" s="143" t="e">
        <f t="shared" si="102"/>
        <v>#DIV/0!</v>
      </c>
      <c r="AG162" s="143" t="e">
        <f t="shared" si="102"/>
        <v>#DIV/0!</v>
      </c>
      <c r="AH162" s="143" t="e">
        <f t="shared" si="102"/>
        <v>#DIV/0!</v>
      </c>
      <c r="AI162" s="143" t="e">
        <f t="shared" si="102"/>
        <v>#DIV/0!</v>
      </c>
      <c r="AJ162" s="143" t="e">
        <f t="shared" si="102"/>
        <v>#DIV/0!</v>
      </c>
      <c r="AK162" s="143" t="e">
        <f t="shared" si="102"/>
        <v>#DIV/0!</v>
      </c>
      <c r="AL162" s="143" t="e">
        <f t="shared" si="102"/>
        <v>#DIV/0!</v>
      </c>
      <c r="AM162" s="143" t="e">
        <f t="shared" si="102"/>
        <v>#DIV/0!</v>
      </c>
      <c r="AN162" s="143">
        <f t="shared" si="102"/>
        <v>4.4413198977826876E-3</v>
      </c>
      <c r="AO162" s="143">
        <f t="shared" si="102"/>
        <v>3.4515639479445063E-3</v>
      </c>
      <c r="AP162" s="143">
        <f t="shared" si="102"/>
        <v>5.0712328427421852E-3</v>
      </c>
      <c r="AQ162" s="143">
        <f t="shared" si="102"/>
        <v>2.4358983968041014E-3</v>
      </c>
      <c r="AR162" s="143">
        <f t="shared" si="102"/>
        <v>3.082475584160103E-3</v>
      </c>
      <c r="AS162" s="143">
        <f t="shared" si="102"/>
        <v>3.2456027317827462E-3</v>
      </c>
      <c r="AT162" s="143">
        <f t="shared" si="102"/>
        <v>2.2171134108670584E-3</v>
      </c>
      <c r="AU162" s="143">
        <f t="shared" si="102"/>
        <v>2.4050102744656624E-3</v>
      </c>
      <c r="AV162" s="143">
        <f t="shared" si="102"/>
        <v>2.5912398786807904E-3</v>
      </c>
      <c r="AW162" s="143">
        <f t="shared" si="102"/>
        <v>1.7150811779454405E-3</v>
      </c>
      <c r="AX162" s="143">
        <f>AX161/AX159</f>
        <v>1.8709711628047902E-3</v>
      </c>
      <c r="AY162" s="186">
        <f>AY161/AY159</f>
        <v>2.622770054739495E-3</v>
      </c>
      <c r="AZ162" s="186">
        <v>3.1202108071753825E-3</v>
      </c>
      <c r="BA162" s="186">
        <f t="shared" ref="BA162:DB162" si="103">BA161/BA159</f>
        <v>2.8410344675404917E-3</v>
      </c>
      <c r="BB162" s="186">
        <f t="shared" si="103"/>
        <v>3.8417437534795065E-3</v>
      </c>
      <c r="BC162" s="186">
        <f t="shared" si="103"/>
        <v>1.7547890292015909E-3</v>
      </c>
      <c r="BD162" s="186">
        <f t="shared" si="103"/>
        <v>2.0890117041242654E-3</v>
      </c>
      <c r="BE162" s="186">
        <f t="shared" ref="BE162:BR162" si="104">BE161/BE159</f>
        <v>2.0729792147806004E-3</v>
      </c>
      <c r="BF162" s="186">
        <f t="shared" si="104"/>
        <v>1.8648018648018648E-3</v>
      </c>
      <c r="BG162" s="186">
        <f t="shared" si="104"/>
        <v>1.2210986037122498E-3</v>
      </c>
      <c r="BH162" s="186">
        <f t="shared" si="104"/>
        <v>1.2537238946993649E-3</v>
      </c>
      <c r="BI162" s="186">
        <f t="shared" si="104"/>
        <v>8.4457794107014922E-4</v>
      </c>
      <c r="BJ162" s="186">
        <f t="shared" si="104"/>
        <v>9.2605442777658623E-4</v>
      </c>
      <c r="BK162" s="241">
        <f t="shared" si="104"/>
        <v>8.1350858115968364E-4</v>
      </c>
      <c r="BL162" s="186">
        <f t="shared" si="104"/>
        <v>1.0710283525005536E-3</v>
      </c>
      <c r="BM162" s="186">
        <f t="shared" si="104"/>
        <v>1.0637136395539265E-3</v>
      </c>
      <c r="BN162" s="186">
        <f t="shared" si="104"/>
        <v>1.3059919691240107E-3</v>
      </c>
      <c r="BO162" s="186">
        <f t="shared" si="104"/>
        <v>1.1370688613900563E-3</v>
      </c>
      <c r="BP162" s="186">
        <f t="shared" si="104"/>
        <v>2.7123659228208605E-3</v>
      </c>
      <c r="BQ162" s="186">
        <f t="shared" si="104"/>
        <v>1.1463250168577209E-3</v>
      </c>
      <c r="BR162" s="186">
        <f t="shared" si="104"/>
        <v>7.3985883153329364E-4</v>
      </c>
      <c r="BS162" s="186">
        <v>1.0130829311866141E-3</v>
      </c>
      <c r="BT162" s="186">
        <v>9.5194226930753873E-4</v>
      </c>
      <c r="BU162" s="186">
        <v>1.909247120218927E-4</v>
      </c>
      <c r="BV162" s="186">
        <v>1.2166816412099431E-3</v>
      </c>
      <c r="BW162" s="186">
        <v>2.8234333630039517E-3</v>
      </c>
      <c r="BX162" s="186">
        <v>2.9986777483944089E-3</v>
      </c>
      <c r="BY162" s="186">
        <v>6.7938375418512601E-4</v>
      </c>
      <c r="BZ162" s="186">
        <v>3.4484435582632226E-4</v>
      </c>
      <c r="CA162" s="186">
        <v>4.4965472940420746E-4</v>
      </c>
      <c r="CB162" s="186">
        <v>3.2467030503548184E-4</v>
      </c>
      <c r="CC162" s="186">
        <v>5.7927794077419423E-4</v>
      </c>
      <c r="CD162" s="186">
        <v>6.3454165120643575E-4</v>
      </c>
      <c r="CE162" s="186">
        <v>7.5803932671494986E-4</v>
      </c>
      <c r="CF162" s="186">
        <v>3.056382208638301E-4</v>
      </c>
      <c r="CG162" s="186">
        <v>1.3435700575815739E-3</v>
      </c>
      <c r="CH162" s="186">
        <v>3.5941431094025907E-4</v>
      </c>
      <c r="CI162" s="186">
        <v>2.9959928595503515E-4</v>
      </c>
      <c r="CJ162" s="186">
        <v>2.0182042019011484E-4</v>
      </c>
      <c r="CK162" s="186">
        <v>2.4171023419036023E-4</v>
      </c>
      <c r="CL162" s="186">
        <v>7.972494892620459E-4</v>
      </c>
      <c r="CM162" s="186">
        <v>3.5843959297192888E-4</v>
      </c>
      <c r="CN162" s="186">
        <v>6.5972411536993625E-4</v>
      </c>
      <c r="CO162" s="186">
        <v>4.8316588695452103E-4</v>
      </c>
      <c r="CP162" s="186">
        <v>4.7708426186904036E-4</v>
      </c>
      <c r="CQ162" s="186">
        <v>4.2798868929201818E-4</v>
      </c>
      <c r="CR162" s="186">
        <v>1.9156039625636254E-4</v>
      </c>
      <c r="CS162" s="186">
        <v>5.5919769845999892E-4</v>
      </c>
      <c r="CT162" s="186">
        <v>3.0352792846080211E-4</v>
      </c>
      <c r="CU162" s="186">
        <v>2.4105040507642573E-3</v>
      </c>
      <c r="CV162" s="186">
        <v>7.167334871323941E-4</v>
      </c>
      <c r="CW162" s="186">
        <v>4.4110349390725801E-4</v>
      </c>
      <c r="CX162" s="186">
        <v>1.2713345834790071E-4</v>
      </c>
      <c r="CY162" s="186">
        <v>3.5817710714830059E-4</v>
      </c>
      <c r="CZ162" s="186">
        <v>4.6021064067356733E-4</v>
      </c>
      <c r="DA162" s="144">
        <f t="shared" si="103"/>
        <v>1.4566505789092E-3</v>
      </c>
      <c r="DB162" s="144">
        <f t="shared" si="103"/>
        <v>5.6353902507748658E-4</v>
      </c>
      <c r="DC162" s="144">
        <f t="shared" ref="DC162:EF162" si="105">DC161/DC159</f>
        <v>1.9823570224997521E-4</v>
      </c>
      <c r="DD162" s="144" t="e">
        <f t="shared" si="105"/>
        <v>#DIV/0!</v>
      </c>
      <c r="DE162" s="144">
        <f t="shared" si="105"/>
        <v>1.2949496961848789E-3</v>
      </c>
      <c r="DF162" s="144">
        <f t="shared" si="105"/>
        <v>2.5400050800101598E-4</v>
      </c>
      <c r="DG162" s="144">
        <f t="shared" si="105"/>
        <v>3.5945363048166788E-4</v>
      </c>
      <c r="DH162" s="144">
        <f t="shared" si="105"/>
        <v>6.2893081761006286E-4</v>
      </c>
      <c r="DI162" s="144">
        <f t="shared" si="105"/>
        <v>2.0636285468615648E-3</v>
      </c>
      <c r="DJ162" s="144">
        <f t="shared" si="105"/>
        <v>1.5731081304851797E-3</v>
      </c>
      <c r="DK162" s="144" t="e">
        <f t="shared" si="105"/>
        <v>#DIV/0!</v>
      </c>
      <c r="DL162" s="144">
        <f t="shared" si="105"/>
        <v>4.6517809675704412E-4</v>
      </c>
      <c r="DM162" s="144">
        <f t="shared" si="105"/>
        <v>1.5816528272044287E-3</v>
      </c>
      <c r="DN162" s="144">
        <f t="shared" si="105"/>
        <v>7.3291050035236083E-3</v>
      </c>
      <c r="DO162" s="144">
        <f t="shared" si="105"/>
        <v>2.4797487187964953E-3</v>
      </c>
      <c r="DP162" s="144">
        <f t="shared" si="105"/>
        <v>1.6406890894175555E-3</v>
      </c>
      <c r="DQ162" s="144">
        <f t="shared" si="105"/>
        <v>1.0382059800664453E-3</v>
      </c>
      <c r="DR162" s="144" t="e">
        <f t="shared" si="105"/>
        <v>#DIV/0!</v>
      </c>
      <c r="DS162" s="144">
        <f t="shared" si="105"/>
        <v>1.3280212483399733E-3</v>
      </c>
      <c r="DT162" s="144">
        <f t="shared" si="105"/>
        <v>2.3240371845949536E-3</v>
      </c>
      <c r="DU162" s="144">
        <f t="shared" si="105"/>
        <v>2.3382696804364772E-3</v>
      </c>
      <c r="DV162" s="144">
        <f t="shared" si="105"/>
        <v>3.5335689045936395E-3</v>
      </c>
      <c r="DW162" s="144">
        <f t="shared" si="105"/>
        <v>7.2952763085901878E-4</v>
      </c>
      <c r="DX162" s="144">
        <f t="shared" si="105"/>
        <v>4.691531785127844E-4</v>
      </c>
      <c r="DY162" s="144" t="e">
        <f t="shared" si="105"/>
        <v>#DIV/0!</v>
      </c>
      <c r="DZ162" s="144" t="e">
        <f t="shared" si="105"/>
        <v>#DIV/0!</v>
      </c>
      <c r="EA162" s="144" t="e">
        <f t="shared" si="105"/>
        <v>#DIV/0!</v>
      </c>
      <c r="EB162" s="144" t="e">
        <f t="shared" si="105"/>
        <v>#DIV/0!</v>
      </c>
      <c r="EC162" s="144" t="e">
        <f t="shared" si="105"/>
        <v>#DIV/0!</v>
      </c>
      <c r="ED162" s="144" t="e">
        <f t="shared" si="105"/>
        <v>#DIV/0!</v>
      </c>
      <c r="EE162" s="144" t="e">
        <f t="shared" si="105"/>
        <v>#DIV/0!</v>
      </c>
      <c r="EF162" s="144" t="e">
        <f t="shared" si="105"/>
        <v>#DIV/0!</v>
      </c>
    </row>
    <row r="163" spans="1:148" ht="12" customHeight="1">
      <c r="A163" s="11" t="s">
        <v>5</v>
      </c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</row>
    <row r="164" spans="1:148" ht="17.25" customHeight="1">
      <c r="A164" s="140" t="s">
        <v>6</v>
      </c>
      <c r="B164" s="141">
        <v>77</v>
      </c>
      <c r="C164" s="141">
        <v>0</v>
      </c>
      <c r="D164" s="141">
        <v>73</v>
      </c>
      <c r="E164" s="141">
        <v>95</v>
      </c>
      <c r="F164" s="141">
        <v>0</v>
      </c>
      <c r="G164" s="141">
        <v>0</v>
      </c>
      <c r="H164" s="141">
        <v>0</v>
      </c>
      <c r="I164" s="141">
        <v>0</v>
      </c>
      <c r="J164" s="141">
        <v>8</v>
      </c>
      <c r="K164" s="141">
        <v>118</v>
      </c>
      <c r="L164" s="141">
        <v>38</v>
      </c>
      <c r="M164" s="141">
        <v>1</v>
      </c>
      <c r="N164" s="141">
        <v>234</v>
      </c>
      <c r="O164" s="141">
        <v>28</v>
      </c>
      <c r="P164" s="141">
        <v>136</v>
      </c>
      <c r="Q164" s="141">
        <v>35</v>
      </c>
      <c r="R164" s="141">
        <v>247</v>
      </c>
      <c r="S164" s="141">
        <v>111</v>
      </c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>
        <f>M11P5D!B30</f>
        <v>13</v>
      </c>
      <c r="AL164" s="141">
        <f>M11P5D!C30</f>
        <v>35</v>
      </c>
      <c r="AM164" s="141">
        <f>M11P5D!C30</f>
        <v>35</v>
      </c>
      <c r="AN164" s="141">
        <v>683</v>
      </c>
      <c r="AO164" s="141">
        <v>256</v>
      </c>
      <c r="AP164" s="141">
        <v>402</v>
      </c>
      <c r="AQ164" s="141">
        <v>309</v>
      </c>
      <c r="AR164" s="141">
        <v>388</v>
      </c>
      <c r="AS164" s="141">
        <v>354</v>
      </c>
      <c r="AT164" s="141">
        <v>531</v>
      </c>
      <c r="AU164" s="141">
        <v>532</v>
      </c>
      <c r="AV164" s="141">
        <v>944</v>
      </c>
      <c r="AW164" s="141">
        <v>383</v>
      </c>
      <c r="AX164" s="141">
        <v>444</v>
      </c>
      <c r="AY164" s="185">
        <v>174</v>
      </c>
      <c r="AZ164" s="185">
        <v>278</v>
      </c>
      <c r="BA164" s="185">
        <v>218</v>
      </c>
      <c r="BB164" s="185">
        <v>324</v>
      </c>
      <c r="BC164" s="187">
        <v>242</v>
      </c>
      <c r="BD164" s="185">
        <v>268</v>
      </c>
      <c r="BE164" s="185">
        <v>521</v>
      </c>
      <c r="BF164" s="185">
        <v>530</v>
      </c>
      <c r="BG164" s="187">
        <v>391</v>
      </c>
      <c r="BH164" s="185">
        <v>311</v>
      </c>
      <c r="BI164" s="185">
        <v>181</v>
      </c>
      <c r="BJ164" s="185">
        <v>290</v>
      </c>
      <c r="BK164" s="141">
        <v>235</v>
      </c>
      <c r="BL164" s="185">
        <v>250</v>
      </c>
      <c r="BM164" s="185">
        <v>174</v>
      </c>
      <c r="BN164" s="185">
        <v>372</v>
      </c>
      <c r="BO164" s="185">
        <v>223</v>
      </c>
      <c r="BP164" s="185">
        <v>22</v>
      </c>
      <c r="BQ164" s="185">
        <v>28</v>
      </c>
      <c r="BR164" s="185">
        <v>37</v>
      </c>
      <c r="BS164" s="185">
        <v>61</v>
      </c>
      <c r="BT164" s="185">
        <v>30</v>
      </c>
      <c r="BU164" s="185">
        <v>3</v>
      </c>
      <c r="BV164" s="185">
        <v>64</v>
      </c>
      <c r="BW164" s="185">
        <v>213</v>
      </c>
      <c r="BX164" s="185">
        <v>352</v>
      </c>
      <c r="BY164" s="185">
        <v>128</v>
      </c>
      <c r="BZ164" s="185">
        <v>66</v>
      </c>
      <c r="CA164" s="185">
        <v>43</v>
      </c>
      <c r="CB164" s="185">
        <v>22</v>
      </c>
      <c r="CC164" s="185">
        <v>67</v>
      </c>
      <c r="CD164" s="185">
        <v>73</v>
      </c>
      <c r="CE164" s="185">
        <v>19</v>
      </c>
      <c r="CF164" s="185">
        <v>9</v>
      </c>
      <c r="CG164" s="185">
        <v>38</v>
      </c>
      <c r="CH164" s="185">
        <v>23</v>
      </c>
      <c r="CI164" s="185">
        <v>14</v>
      </c>
      <c r="CJ164" s="185">
        <v>16</v>
      </c>
      <c r="CK164" s="185">
        <v>27</v>
      </c>
      <c r="CL164" s="185">
        <v>106</v>
      </c>
      <c r="CM164" s="185">
        <v>54</v>
      </c>
      <c r="CN164" s="185">
        <v>112</v>
      </c>
      <c r="CO164" s="185">
        <v>44</v>
      </c>
      <c r="CP164" s="185">
        <v>52</v>
      </c>
      <c r="CQ164" s="185">
        <v>141</v>
      </c>
      <c r="CR164" s="185">
        <v>25</v>
      </c>
      <c r="CS164" s="185">
        <v>56</v>
      </c>
      <c r="CT164" s="185">
        <v>35</v>
      </c>
      <c r="CU164" s="185">
        <v>272</v>
      </c>
      <c r="CV164" s="185">
        <v>65</v>
      </c>
      <c r="CW164" s="185">
        <v>39</v>
      </c>
      <c r="CX164" s="185">
        <v>13</v>
      </c>
      <c r="CY164" s="185">
        <v>35</v>
      </c>
      <c r="CZ164" s="185">
        <v>56</v>
      </c>
      <c r="DA164" s="145">
        <f>SUM(DB164:EF164)</f>
        <v>164</v>
      </c>
      <c r="DB164" s="145">
        <f>M11P5D!F30</f>
        <v>6</v>
      </c>
      <c r="DC164" s="145">
        <f>M11P5D!G30</f>
        <v>2</v>
      </c>
      <c r="DD164" s="145">
        <f>M11P5D!H30</f>
        <v>0</v>
      </c>
      <c r="DE164" s="145">
        <f>M11P5D!I30</f>
        <v>7</v>
      </c>
      <c r="DF164" s="145">
        <f>M11P5D!J30</f>
        <v>2</v>
      </c>
      <c r="DG164" s="145">
        <f>M11P5D!K30</f>
        <v>2</v>
      </c>
      <c r="DH164" s="145">
        <f>M11P5D!L30</f>
        <v>4</v>
      </c>
      <c r="DI164" s="145">
        <f>M11P5D!M30</f>
        <v>4</v>
      </c>
      <c r="DJ164" s="145">
        <f>M11P5D!N30</f>
        <v>12</v>
      </c>
      <c r="DK164" s="145">
        <f>M11P5D!O30</f>
        <v>0</v>
      </c>
      <c r="DL164" s="145">
        <f>M11P5D!P30</f>
        <v>6</v>
      </c>
      <c r="DM164" s="145">
        <f>M11P5D!Q30</f>
        <v>14</v>
      </c>
      <c r="DN164" s="145">
        <f>M11P5D!R30</f>
        <v>29</v>
      </c>
      <c r="DO164" s="145">
        <f>M11P5D!S30</f>
        <v>11</v>
      </c>
      <c r="DP164" s="145">
        <f>M11P5D!T30</f>
        <v>10</v>
      </c>
      <c r="DQ164" s="145">
        <f>M11P5D!U30</f>
        <v>9</v>
      </c>
      <c r="DR164" s="145">
        <f>M11P5D!V30</f>
        <v>0</v>
      </c>
      <c r="DS164" s="145">
        <f>M11P5D!W30</f>
        <v>5</v>
      </c>
      <c r="DT164" s="145">
        <f>M11P5D!X30</f>
        <v>13</v>
      </c>
      <c r="DU164" s="145">
        <f>M11P5D!Y30</f>
        <v>12</v>
      </c>
      <c r="DV164" s="145">
        <f>M11P5D!Z30</f>
        <v>10</v>
      </c>
      <c r="DW164" s="145">
        <f>M11P5D!AA30</f>
        <v>4</v>
      </c>
      <c r="DX164" s="145">
        <f>M11P5D!AB30</f>
        <v>2</v>
      </c>
      <c r="DY164" s="145">
        <f>M11P5D!AC30</f>
        <v>0</v>
      </c>
      <c r="DZ164" s="145">
        <f>M11P5D!AD30</f>
        <v>0</v>
      </c>
      <c r="EA164" s="145">
        <f>M11P5D!AE30</f>
        <v>0</v>
      </c>
      <c r="EB164" s="145">
        <f>M11P5D!AF30</f>
        <v>0</v>
      </c>
      <c r="EC164" s="145">
        <f>M11P5D!AG30</f>
        <v>0</v>
      </c>
      <c r="ED164" s="145">
        <f>M11P5D!AH30</f>
        <v>0</v>
      </c>
      <c r="EE164" s="145">
        <f>M11P5D!AI30</f>
        <v>0</v>
      </c>
      <c r="EF164" s="145">
        <f>M11P5D!AJ30</f>
        <v>0</v>
      </c>
    </row>
    <row r="165" spans="1:148" ht="17.25" customHeight="1">
      <c r="A165" s="140" t="s">
        <v>7</v>
      </c>
      <c r="B165" s="141">
        <v>0</v>
      </c>
      <c r="C165" s="141">
        <v>0</v>
      </c>
      <c r="D165" s="141">
        <v>0</v>
      </c>
      <c r="E165" s="141">
        <v>0</v>
      </c>
      <c r="F165" s="141">
        <v>0</v>
      </c>
      <c r="G165" s="141">
        <v>0</v>
      </c>
      <c r="H165" s="141">
        <v>0</v>
      </c>
      <c r="I165" s="141">
        <v>0</v>
      </c>
      <c r="J165" s="141">
        <v>0</v>
      </c>
      <c r="K165" s="141">
        <v>0</v>
      </c>
      <c r="L165" s="141">
        <v>0</v>
      </c>
      <c r="M165" s="141">
        <v>0</v>
      </c>
      <c r="N165" s="141">
        <v>0</v>
      </c>
      <c r="O165" s="141">
        <v>1</v>
      </c>
      <c r="P165" s="141">
        <v>0</v>
      </c>
      <c r="Q165" s="141">
        <v>0</v>
      </c>
      <c r="R165" s="141">
        <v>7</v>
      </c>
      <c r="S165" s="141">
        <v>2</v>
      </c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>
        <f>M11P5D!B31</f>
        <v>0</v>
      </c>
      <c r="AL165" s="141">
        <f>M11P5D!C31</f>
        <v>1</v>
      </c>
      <c r="AM165" s="141">
        <f>M11P5D!C31</f>
        <v>1</v>
      </c>
      <c r="AN165" s="141">
        <v>74</v>
      </c>
      <c r="AO165" s="141">
        <v>0</v>
      </c>
      <c r="AP165" s="141">
        <v>1</v>
      </c>
      <c r="AQ165" s="141">
        <v>1</v>
      </c>
      <c r="AR165" s="141">
        <v>4</v>
      </c>
      <c r="AS165" s="141">
        <v>42</v>
      </c>
      <c r="AT165" s="141">
        <v>65</v>
      </c>
      <c r="AU165" s="141">
        <v>156</v>
      </c>
      <c r="AV165" s="141">
        <v>147</v>
      </c>
      <c r="AW165" s="141">
        <v>48</v>
      </c>
      <c r="AX165" s="141">
        <v>22</v>
      </c>
      <c r="AY165" s="185">
        <v>155</v>
      </c>
      <c r="AZ165" s="185">
        <v>275</v>
      </c>
      <c r="BA165" s="185">
        <v>286</v>
      </c>
      <c r="BB165" s="185">
        <v>697</v>
      </c>
      <c r="BC165" s="187">
        <v>190</v>
      </c>
      <c r="BD165" s="185">
        <v>157</v>
      </c>
      <c r="BE165" s="185">
        <v>6</v>
      </c>
      <c r="BF165" s="185">
        <v>99</v>
      </c>
      <c r="BG165" s="187">
        <v>46</v>
      </c>
      <c r="BH165" s="185">
        <v>85</v>
      </c>
      <c r="BI165" s="185">
        <v>67</v>
      </c>
      <c r="BJ165" s="185">
        <v>29</v>
      </c>
      <c r="BK165" s="141">
        <v>62</v>
      </c>
      <c r="BL165" s="185">
        <v>39</v>
      </c>
      <c r="BM165" s="185">
        <v>147</v>
      </c>
      <c r="BN165" s="185">
        <v>82</v>
      </c>
      <c r="BO165" s="185">
        <v>41</v>
      </c>
      <c r="BP165" s="185">
        <v>0</v>
      </c>
      <c r="BQ165" s="185">
        <v>57</v>
      </c>
      <c r="BR165" s="185">
        <v>45</v>
      </c>
      <c r="BS165" s="185">
        <v>29</v>
      </c>
      <c r="BT165" s="185">
        <v>0</v>
      </c>
      <c r="BU165" s="185">
        <v>0</v>
      </c>
      <c r="BV165" s="185">
        <v>1</v>
      </c>
      <c r="BW165" s="185">
        <v>257</v>
      </c>
      <c r="BX165" s="185">
        <v>511</v>
      </c>
      <c r="BY165" s="185">
        <v>28</v>
      </c>
      <c r="BZ165" s="185">
        <v>10</v>
      </c>
      <c r="CA165" s="185">
        <v>8</v>
      </c>
      <c r="CB165" s="185">
        <v>12</v>
      </c>
      <c r="CC165" s="185">
        <v>31</v>
      </c>
      <c r="CD165" s="185">
        <v>37</v>
      </c>
      <c r="CE165" s="185">
        <v>62</v>
      </c>
      <c r="CF165" s="185">
        <v>10</v>
      </c>
      <c r="CG165" s="185">
        <v>18</v>
      </c>
      <c r="CH165" s="185">
        <v>0</v>
      </c>
      <c r="CI165" s="185">
        <v>10</v>
      </c>
      <c r="CJ165" s="185">
        <v>4</v>
      </c>
      <c r="CK165" s="185">
        <v>0</v>
      </c>
      <c r="CL165" s="185">
        <v>6</v>
      </c>
      <c r="CM165" s="185">
        <v>0</v>
      </c>
      <c r="CN165" s="185">
        <v>4</v>
      </c>
      <c r="CO165" s="185">
        <v>5</v>
      </c>
      <c r="CP165" s="185">
        <v>2</v>
      </c>
      <c r="CQ165" s="185">
        <v>0</v>
      </c>
      <c r="CR165" s="185">
        <v>1</v>
      </c>
      <c r="CS165" s="185">
        <v>0</v>
      </c>
      <c r="CT165" s="185">
        <v>2</v>
      </c>
      <c r="CU165" s="185">
        <v>5</v>
      </c>
      <c r="CV165" s="185">
        <v>2</v>
      </c>
      <c r="CW165" s="185">
        <v>0</v>
      </c>
      <c r="CX165" s="185">
        <v>0</v>
      </c>
      <c r="CY165" s="185">
        <v>1</v>
      </c>
      <c r="CZ165" s="185">
        <v>2</v>
      </c>
      <c r="DA165" s="145">
        <f>SUM(DB165:EF165)</f>
        <v>16</v>
      </c>
      <c r="DB165" s="145">
        <f>M11P5D!F31</f>
        <v>0</v>
      </c>
      <c r="DC165" s="145">
        <f>M11P5D!G31</f>
        <v>0</v>
      </c>
      <c r="DD165" s="145">
        <f>M11P5D!H31</f>
        <v>0</v>
      </c>
      <c r="DE165" s="145">
        <f>M11P5D!I31</f>
        <v>6</v>
      </c>
      <c r="DF165" s="145">
        <f>M11P5D!J31</f>
        <v>1</v>
      </c>
      <c r="DG165" s="145">
        <f>M11P5D!K31</f>
        <v>0</v>
      </c>
      <c r="DH165" s="145">
        <f>M11P5D!L31</f>
        <v>0</v>
      </c>
      <c r="DI165" s="145">
        <f>M11P5D!M31</f>
        <v>0</v>
      </c>
      <c r="DJ165" s="145">
        <f>M11P5D!N31</f>
        <v>5</v>
      </c>
      <c r="DK165" s="145">
        <f>M11P5D!O31</f>
        <v>0</v>
      </c>
      <c r="DL165" s="145">
        <f>M11P5D!P31</f>
        <v>0</v>
      </c>
      <c r="DM165" s="145">
        <f>M11P5D!Q31</f>
        <v>1</v>
      </c>
      <c r="DN165" s="145">
        <f>M11P5D!R31</f>
        <v>1</v>
      </c>
      <c r="DO165" s="145">
        <f>M11P5D!S31</f>
        <v>0</v>
      </c>
      <c r="DP165" s="145">
        <f>M11P5D!T31</f>
        <v>1</v>
      </c>
      <c r="DQ165" s="145">
        <f>M11P5D!U31</f>
        <v>0</v>
      </c>
      <c r="DR165" s="145">
        <f>M11P5D!V31</f>
        <v>0</v>
      </c>
      <c r="DS165" s="145">
        <f>M11P5D!W31</f>
        <v>1</v>
      </c>
      <c r="DT165" s="145">
        <f>M11P5D!X31</f>
        <v>0</v>
      </c>
      <c r="DU165" s="145">
        <f>M11P5D!Y31</f>
        <v>0</v>
      </c>
      <c r="DV165" s="145">
        <f>M11P5D!Z31</f>
        <v>0</v>
      </c>
      <c r="DW165" s="145">
        <f>M11P5D!AA31</f>
        <v>0</v>
      </c>
      <c r="DX165" s="145">
        <f>M11P5D!AB31</f>
        <v>0</v>
      </c>
      <c r="DY165" s="145">
        <f>M11P5D!AC31</f>
        <v>0</v>
      </c>
      <c r="DZ165" s="145">
        <f>M11P5D!AD31</f>
        <v>0</v>
      </c>
      <c r="EA165" s="145">
        <f>M11P5D!AE31</f>
        <v>0</v>
      </c>
      <c r="EB165" s="145">
        <f>M11P5D!AF31</f>
        <v>0</v>
      </c>
      <c r="EC165" s="145">
        <f>M11P5D!AG31</f>
        <v>0</v>
      </c>
      <c r="ED165" s="145">
        <f>M11P5D!AH31</f>
        <v>0</v>
      </c>
      <c r="EE165" s="145">
        <f>M11P5D!AI31</f>
        <v>0</v>
      </c>
      <c r="EF165" s="145">
        <f>M11P5D!AJ31</f>
        <v>0</v>
      </c>
    </row>
    <row r="166" spans="1:148" ht="17.25" customHeight="1">
      <c r="A166" s="140" t="s">
        <v>8</v>
      </c>
      <c r="B166" s="141">
        <v>0</v>
      </c>
      <c r="C166" s="141">
        <v>0</v>
      </c>
      <c r="D166" s="141">
        <v>0</v>
      </c>
      <c r="E166" s="141">
        <v>0</v>
      </c>
      <c r="F166" s="141">
        <v>0</v>
      </c>
      <c r="G166" s="141">
        <v>0</v>
      </c>
      <c r="H166" s="141">
        <v>0</v>
      </c>
      <c r="I166" s="141">
        <v>0</v>
      </c>
      <c r="J166" s="141">
        <v>0</v>
      </c>
      <c r="K166" s="141">
        <v>0</v>
      </c>
      <c r="L166" s="141">
        <v>0</v>
      </c>
      <c r="M166" s="141">
        <v>0</v>
      </c>
      <c r="N166" s="141">
        <v>0</v>
      </c>
      <c r="O166" s="141">
        <v>0</v>
      </c>
      <c r="P166" s="141">
        <v>0</v>
      </c>
      <c r="Q166" s="141">
        <v>0</v>
      </c>
      <c r="R166" s="141">
        <v>0</v>
      </c>
      <c r="S166" s="141">
        <v>0</v>
      </c>
      <c r="T166" s="141"/>
      <c r="U166" s="141"/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>
        <f>M11P5D!B32</f>
        <v>0</v>
      </c>
      <c r="AL166" s="141">
        <f>M11P5D!C32</f>
        <v>0</v>
      </c>
      <c r="AM166" s="141">
        <f>M11P5D!C32</f>
        <v>0</v>
      </c>
      <c r="AN166" s="141">
        <v>0</v>
      </c>
      <c r="AO166" s="141">
        <v>0</v>
      </c>
      <c r="AP166" s="141">
        <v>0</v>
      </c>
      <c r="AQ166" s="141">
        <v>0</v>
      </c>
      <c r="AR166" s="141">
        <v>0</v>
      </c>
      <c r="AS166" s="141">
        <v>0</v>
      </c>
      <c r="AT166" s="141">
        <v>0</v>
      </c>
      <c r="AU166" s="141">
        <v>0</v>
      </c>
      <c r="AV166" s="141">
        <v>0</v>
      </c>
      <c r="AW166" s="141">
        <v>0</v>
      </c>
      <c r="AX166" s="141">
        <v>0</v>
      </c>
      <c r="AY166" s="185">
        <v>0</v>
      </c>
      <c r="AZ166" s="185">
        <v>0</v>
      </c>
      <c r="BA166" s="185">
        <v>0</v>
      </c>
      <c r="BB166" s="185">
        <v>0</v>
      </c>
      <c r="BC166" s="187">
        <v>0</v>
      </c>
      <c r="BD166" s="185">
        <v>0</v>
      </c>
      <c r="BE166" s="185">
        <v>14</v>
      </c>
      <c r="BF166" s="185">
        <v>3</v>
      </c>
      <c r="BG166" s="187">
        <v>0</v>
      </c>
      <c r="BH166" s="185">
        <v>0</v>
      </c>
      <c r="BI166" s="185">
        <v>0</v>
      </c>
      <c r="BJ166" s="185">
        <v>0</v>
      </c>
      <c r="BK166" s="141">
        <v>0</v>
      </c>
      <c r="BL166" s="185">
        <v>0</v>
      </c>
      <c r="BM166" s="185">
        <v>0</v>
      </c>
      <c r="BN166" s="185">
        <v>0</v>
      </c>
      <c r="BO166" s="185">
        <v>0</v>
      </c>
      <c r="BP166" s="185">
        <v>0</v>
      </c>
      <c r="BQ166" s="185">
        <v>0</v>
      </c>
      <c r="BR166" s="185">
        <v>0</v>
      </c>
      <c r="BS166" s="185">
        <v>0</v>
      </c>
      <c r="BT166" s="185">
        <v>0</v>
      </c>
      <c r="BU166" s="185">
        <v>0</v>
      </c>
      <c r="BV166" s="185">
        <v>0</v>
      </c>
      <c r="BW166" s="185">
        <v>0</v>
      </c>
      <c r="BX166" s="185">
        <v>0</v>
      </c>
      <c r="BY166" s="185">
        <v>0</v>
      </c>
      <c r="BZ166" s="185">
        <v>0</v>
      </c>
      <c r="CA166" s="185">
        <v>0</v>
      </c>
      <c r="CB166" s="185">
        <v>0</v>
      </c>
      <c r="CC166" s="185">
        <v>0</v>
      </c>
      <c r="CD166" s="185">
        <v>0</v>
      </c>
      <c r="CE166" s="185">
        <v>0</v>
      </c>
      <c r="CF166" s="185">
        <v>0</v>
      </c>
      <c r="CG166" s="185">
        <v>0</v>
      </c>
      <c r="CH166" s="185">
        <v>0</v>
      </c>
      <c r="CI166" s="185">
        <v>0</v>
      </c>
      <c r="CJ166" s="185">
        <v>0</v>
      </c>
      <c r="CK166" s="185">
        <v>0</v>
      </c>
      <c r="CL166" s="185">
        <v>0</v>
      </c>
      <c r="CM166" s="185">
        <v>0</v>
      </c>
      <c r="CN166" s="185">
        <v>0</v>
      </c>
      <c r="CO166" s="185">
        <v>0</v>
      </c>
      <c r="CP166" s="185">
        <v>0</v>
      </c>
      <c r="CQ166" s="185">
        <v>0</v>
      </c>
      <c r="CR166" s="185">
        <v>0</v>
      </c>
      <c r="CS166" s="185">
        <v>0</v>
      </c>
      <c r="CT166" s="185">
        <v>0</v>
      </c>
      <c r="CU166" s="185">
        <v>0</v>
      </c>
      <c r="CV166" s="185">
        <v>0</v>
      </c>
      <c r="CW166" s="185">
        <v>0</v>
      </c>
      <c r="CX166" s="185">
        <v>0</v>
      </c>
      <c r="CY166" s="185">
        <v>0</v>
      </c>
      <c r="CZ166" s="185">
        <v>0</v>
      </c>
      <c r="DA166" s="145">
        <f>SUM(DB166:EF166)</f>
        <v>0</v>
      </c>
      <c r="DB166" s="145">
        <f>M11P5D!F32</f>
        <v>0</v>
      </c>
      <c r="DC166" s="145">
        <f>M11P5D!G32</f>
        <v>0</v>
      </c>
      <c r="DD166" s="145">
        <f>M11P5D!H32</f>
        <v>0</v>
      </c>
      <c r="DE166" s="145">
        <f>M11P5D!I32</f>
        <v>0</v>
      </c>
      <c r="DF166" s="145">
        <f>M11P5D!J32</f>
        <v>0</v>
      </c>
      <c r="DG166" s="145">
        <f>M11P5D!K32</f>
        <v>0</v>
      </c>
      <c r="DH166" s="145">
        <f>M11P5D!L32</f>
        <v>0</v>
      </c>
      <c r="DI166" s="145">
        <f>M11P5D!M32</f>
        <v>0</v>
      </c>
      <c r="DJ166" s="145">
        <f>M11P5D!N32</f>
        <v>0</v>
      </c>
      <c r="DK166" s="145">
        <f>M11P5D!O32</f>
        <v>0</v>
      </c>
      <c r="DL166" s="145">
        <f>M11P5D!P32</f>
        <v>0</v>
      </c>
      <c r="DM166" s="145">
        <f>M11P5D!Q32</f>
        <v>0</v>
      </c>
      <c r="DN166" s="145">
        <f>M11P5D!R32</f>
        <v>0</v>
      </c>
      <c r="DO166" s="145">
        <f>M11P5D!S32</f>
        <v>0</v>
      </c>
      <c r="DP166" s="145">
        <f>M11P5D!T32</f>
        <v>0</v>
      </c>
      <c r="DQ166" s="145">
        <f>M11P5D!U32</f>
        <v>0</v>
      </c>
      <c r="DR166" s="145">
        <f>M11P5D!V32</f>
        <v>0</v>
      </c>
      <c r="DS166" s="145">
        <f>M11P5D!W32</f>
        <v>0</v>
      </c>
      <c r="DT166" s="145">
        <f>M11P5D!X32</f>
        <v>0</v>
      </c>
      <c r="DU166" s="145">
        <f>M11P5D!Y32</f>
        <v>0</v>
      </c>
      <c r="DV166" s="145">
        <f>M11P5D!Z32</f>
        <v>0</v>
      </c>
      <c r="DW166" s="145">
        <f>M11P5D!AA32</f>
        <v>0</v>
      </c>
      <c r="DX166" s="145">
        <f>M11P5D!AB32</f>
        <v>0</v>
      </c>
      <c r="DY166" s="145">
        <f>M11P5D!AC32</f>
        <v>0</v>
      </c>
      <c r="DZ166" s="145">
        <f>M11P5D!AD32</f>
        <v>0</v>
      </c>
      <c r="EA166" s="145">
        <f>M11P5D!AE32</f>
        <v>0</v>
      </c>
      <c r="EB166" s="145">
        <f>M11P5D!AF32</f>
        <v>0</v>
      </c>
      <c r="EC166" s="145">
        <f>M11P5D!AG32</f>
        <v>0</v>
      </c>
      <c r="ED166" s="145">
        <f>M11P5D!AH32</f>
        <v>0</v>
      </c>
      <c r="EE166" s="145">
        <f>M11P5D!AI32</f>
        <v>0</v>
      </c>
      <c r="EF166" s="145">
        <f>M11P5D!AJ32</f>
        <v>0</v>
      </c>
    </row>
    <row r="167" spans="1:148" ht="17.25" customHeight="1">
      <c r="A167" s="140" t="s">
        <v>9</v>
      </c>
      <c r="B167" s="141">
        <v>1</v>
      </c>
      <c r="C167" s="141">
        <v>0</v>
      </c>
      <c r="D167" s="141">
        <v>3</v>
      </c>
      <c r="E167" s="141">
        <v>0</v>
      </c>
      <c r="F167" s="141">
        <v>0</v>
      </c>
      <c r="G167" s="141">
        <v>0</v>
      </c>
      <c r="H167" s="141">
        <v>0</v>
      </c>
      <c r="I167" s="141">
        <v>0</v>
      </c>
      <c r="J167" s="141">
        <v>0</v>
      </c>
      <c r="K167" s="141">
        <v>0</v>
      </c>
      <c r="L167" s="141">
        <v>1</v>
      </c>
      <c r="M167" s="141">
        <v>0</v>
      </c>
      <c r="N167" s="141">
        <v>0</v>
      </c>
      <c r="O167" s="141">
        <v>1</v>
      </c>
      <c r="P167" s="141">
        <v>17</v>
      </c>
      <c r="Q167" s="141">
        <v>3</v>
      </c>
      <c r="R167" s="141">
        <v>2</v>
      </c>
      <c r="S167" s="141">
        <v>6</v>
      </c>
      <c r="T167" s="141"/>
      <c r="U167" s="141"/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>
        <f>M11P5D!B33</f>
        <v>3</v>
      </c>
      <c r="AL167" s="141">
        <f>M11P5D!C33</f>
        <v>11</v>
      </c>
      <c r="AM167" s="141">
        <f>M11P5D!C33</f>
        <v>11</v>
      </c>
      <c r="AN167" s="141">
        <v>39</v>
      </c>
      <c r="AO167" s="141">
        <v>1</v>
      </c>
      <c r="AP167" s="141">
        <v>6</v>
      </c>
      <c r="AQ167" s="141">
        <v>15</v>
      </c>
      <c r="AR167" s="141">
        <v>6</v>
      </c>
      <c r="AS167" s="141">
        <v>7</v>
      </c>
      <c r="AT167" s="141">
        <v>27</v>
      </c>
      <c r="AU167" s="141">
        <v>47</v>
      </c>
      <c r="AV167" s="141">
        <v>47</v>
      </c>
      <c r="AW167" s="141">
        <v>15</v>
      </c>
      <c r="AX167" s="141">
        <v>28</v>
      </c>
      <c r="AY167" s="185">
        <v>4</v>
      </c>
      <c r="AZ167" s="185">
        <v>13</v>
      </c>
      <c r="BA167" s="185">
        <v>11</v>
      </c>
      <c r="BB167" s="185">
        <v>21</v>
      </c>
      <c r="BC167" s="187">
        <v>11</v>
      </c>
      <c r="BD167" s="185">
        <v>18</v>
      </c>
      <c r="BE167" s="185">
        <v>20</v>
      </c>
      <c r="BF167" s="185">
        <v>12</v>
      </c>
      <c r="BG167" s="187">
        <v>7</v>
      </c>
      <c r="BH167" s="185">
        <v>16</v>
      </c>
      <c r="BI167" s="185">
        <v>9</v>
      </c>
      <c r="BJ167" s="185">
        <v>48</v>
      </c>
      <c r="BK167" s="141">
        <v>3</v>
      </c>
      <c r="BL167" s="185">
        <v>35</v>
      </c>
      <c r="BM167" s="185">
        <v>20</v>
      </c>
      <c r="BN167" s="185">
        <v>15</v>
      </c>
      <c r="BO167" s="185">
        <v>9</v>
      </c>
      <c r="BP167" s="185">
        <v>0</v>
      </c>
      <c r="BQ167" s="185">
        <v>0</v>
      </c>
      <c r="BR167" s="185">
        <v>5</v>
      </c>
      <c r="BS167" s="185">
        <v>3</v>
      </c>
      <c r="BT167" s="185">
        <v>1</v>
      </c>
      <c r="BU167" s="185">
        <v>0</v>
      </c>
      <c r="BV167" s="185">
        <v>0</v>
      </c>
      <c r="BW167" s="185">
        <v>28</v>
      </c>
      <c r="BX167" s="185">
        <v>26</v>
      </c>
      <c r="BY167" s="185">
        <v>11</v>
      </c>
      <c r="BZ167" s="185">
        <v>2</v>
      </c>
      <c r="CA167" s="185">
        <v>5</v>
      </c>
      <c r="CB167" s="185">
        <v>8</v>
      </c>
      <c r="CC167" s="185">
        <v>10</v>
      </c>
      <c r="CD167" s="185">
        <v>8</v>
      </c>
      <c r="CE167" s="185">
        <v>2</v>
      </c>
      <c r="CF167" s="185">
        <v>0</v>
      </c>
      <c r="CG167" s="185">
        <v>0</v>
      </c>
      <c r="CH167" s="185">
        <v>0</v>
      </c>
      <c r="CI167" s="185">
        <v>0</v>
      </c>
      <c r="CJ167" s="185">
        <v>0</v>
      </c>
      <c r="CK167" s="185">
        <v>0</v>
      </c>
      <c r="CL167" s="185">
        <v>0</v>
      </c>
      <c r="CM167" s="185">
        <v>0</v>
      </c>
      <c r="CN167" s="185">
        <v>5</v>
      </c>
      <c r="CO167" s="185">
        <v>14</v>
      </c>
      <c r="CP167" s="185">
        <v>22</v>
      </c>
      <c r="CQ167" s="185">
        <v>4</v>
      </c>
      <c r="CR167" s="185">
        <v>2</v>
      </c>
      <c r="CS167" s="185">
        <v>20</v>
      </c>
      <c r="CT167" s="185">
        <v>2</v>
      </c>
      <c r="CU167" s="185">
        <v>25</v>
      </c>
      <c r="CV167" s="185">
        <v>29</v>
      </c>
      <c r="CW167" s="185">
        <v>9</v>
      </c>
      <c r="CX167" s="185">
        <v>3</v>
      </c>
      <c r="CY167" s="185">
        <v>11</v>
      </c>
      <c r="CZ167" s="185">
        <v>3</v>
      </c>
      <c r="DA167" s="145">
        <f>SUM(DB167:EF167)</f>
        <v>53</v>
      </c>
      <c r="DB167" s="145">
        <f>M11P5D!F33</f>
        <v>0</v>
      </c>
      <c r="DC167" s="145">
        <f>M11P5D!G33</f>
        <v>0</v>
      </c>
      <c r="DD167" s="145">
        <f>M11P5D!H33</f>
        <v>0</v>
      </c>
      <c r="DE167" s="145">
        <f>M11P5D!I33</f>
        <v>0</v>
      </c>
      <c r="DF167" s="145">
        <f>M11P5D!J33</f>
        <v>0</v>
      </c>
      <c r="DG167" s="145">
        <f>M11P5D!K33</f>
        <v>0</v>
      </c>
      <c r="DH167" s="145">
        <f>M11P5D!L33</f>
        <v>0</v>
      </c>
      <c r="DI167" s="145">
        <f>M11P5D!M33</f>
        <v>8</v>
      </c>
      <c r="DJ167" s="145">
        <f>M11P5D!N33</f>
        <v>2</v>
      </c>
      <c r="DK167" s="145">
        <f>M11P5D!O33</f>
        <v>0</v>
      </c>
      <c r="DL167" s="145">
        <f>M11P5D!P33</f>
        <v>1</v>
      </c>
      <c r="DM167" s="145">
        <f>M11P5D!Q33</f>
        <v>1</v>
      </c>
      <c r="DN167" s="145">
        <f>M11P5D!R33</f>
        <v>22</v>
      </c>
      <c r="DO167" s="145">
        <f>M11P5D!S33</f>
        <v>4</v>
      </c>
      <c r="DP167" s="145">
        <f>M11P5D!T33</f>
        <v>3</v>
      </c>
      <c r="DQ167" s="145">
        <f>M11P5D!U33</f>
        <v>1</v>
      </c>
      <c r="DR167" s="145">
        <f>M11P5D!V33</f>
        <v>0</v>
      </c>
      <c r="DS167" s="145">
        <f>M11P5D!W33</f>
        <v>0</v>
      </c>
      <c r="DT167" s="145">
        <f>M11P5D!X33</f>
        <v>1</v>
      </c>
      <c r="DU167" s="145">
        <f>M11P5D!Y33</f>
        <v>0</v>
      </c>
      <c r="DV167" s="145">
        <f>M11P5D!Z33</f>
        <v>10</v>
      </c>
      <c r="DW167" s="145">
        <f>M11P5D!AA33</f>
        <v>0</v>
      </c>
      <c r="DX167" s="145">
        <f>M11P5D!AB33</f>
        <v>0</v>
      </c>
      <c r="DY167" s="145">
        <f>M11P5D!AC33</f>
        <v>0</v>
      </c>
      <c r="DZ167" s="145">
        <f>M11P5D!AD33</f>
        <v>0</v>
      </c>
      <c r="EA167" s="145">
        <f>M11P5D!AE33</f>
        <v>0</v>
      </c>
      <c r="EB167" s="145">
        <f>M11P5D!AF33</f>
        <v>0</v>
      </c>
      <c r="EC167" s="145">
        <f>M11P5D!AG33</f>
        <v>0</v>
      </c>
      <c r="ED167" s="145">
        <f>M11P5D!AH33</f>
        <v>0</v>
      </c>
      <c r="EE167" s="145">
        <f>M11P5D!AI33</f>
        <v>0</v>
      </c>
      <c r="EF167" s="145">
        <f>M11P5D!AJ33</f>
        <v>0</v>
      </c>
    </row>
    <row r="168" spans="1:148" s="179" customFormat="1" ht="18" customHeight="1">
      <c r="A168" s="179" t="s">
        <v>214</v>
      </c>
      <c r="Z168" s="182">
        <v>2E-3</v>
      </c>
      <c r="AA168" s="182">
        <v>2E-3</v>
      </c>
      <c r="AB168" s="182">
        <v>2E-3</v>
      </c>
      <c r="AC168" s="182">
        <v>2E-3</v>
      </c>
      <c r="AD168" s="182">
        <v>2E-3</v>
      </c>
      <c r="AE168" s="182">
        <v>2E-3</v>
      </c>
      <c r="AF168" s="182">
        <v>2E-3</v>
      </c>
      <c r="AG168" s="182">
        <v>2E-3</v>
      </c>
      <c r="AH168" s="182">
        <v>2E-3</v>
      </c>
      <c r="AI168" s="182">
        <v>2E-3</v>
      </c>
      <c r="AJ168" s="182">
        <v>2E-3</v>
      </c>
      <c r="AK168" s="182">
        <v>2E-3</v>
      </c>
      <c r="AL168" s="182">
        <v>5.0000000000000001E-3</v>
      </c>
      <c r="AM168" s="182">
        <v>5.0000000000000001E-3</v>
      </c>
      <c r="AN168" s="182">
        <v>5.0000000000000001E-3</v>
      </c>
      <c r="AO168" s="182">
        <v>5.0000000000000001E-3</v>
      </c>
      <c r="AP168" s="182">
        <v>5.0000000000000001E-3</v>
      </c>
      <c r="AQ168" s="182">
        <v>5.0000000000000001E-3</v>
      </c>
      <c r="AR168" s="182">
        <v>5.0000000000000001E-3</v>
      </c>
      <c r="AS168" s="182">
        <v>5.0000000000000001E-3</v>
      </c>
      <c r="AT168" s="182">
        <v>5.0000000000000001E-3</v>
      </c>
      <c r="AU168" s="182">
        <v>5.0000000000000001E-3</v>
      </c>
      <c r="AV168" s="182">
        <v>5.0000000000000001E-3</v>
      </c>
      <c r="AW168" s="182">
        <v>5.0000000000000001E-3</v>
      </c>
      <c r="AX168" s="182">
        <v>2E-3</v>
      </c>
      <c r="AY168" s="182">
        <v>2E-3</v>
      </c>
      <c r="AZ168" s="182">
        <v>2E-3</v>
      </c>
      <c r="BA168" s="182">
        <v>2E-3</v>
      </c>
      <c r="BB168" s="182">
        <v>2E-3</v>
      </c>
      <c r="BC168" s="182">
        <v>2E-3</v>
      </c>
      <c r="BD168" s="182">
        <v>2E-3</v>
      </c>
      <c r="BE168" s="182">
        <v>2E-3</v>
      </c>
      <c r="BF168" s="182">
        <v>2E-3</v>
      </c>
      <c r="BG168" s="182">
        <v>2E-3</v>
      </c>
      <c r="BH168" s="182">
        <v>2E-3</v>
      </c>
      <c r="BI168" s="182">
        <v>2E-3</v>
      </c>
      <c r="BJ168" s="182">
        <v>2E-3</v>
      </c>
      <c r="BK168" s="182">
        <v>2E-3</v>
      </c>
      <c r="BL168" s="182">
        <v>2E-3</v>
      </c>
      <c r="BM168" s="182">
        <v>5.0000000000000001E-4</v>
      </c>
      <c r="BN168" s="182">
        <v>5.0000000000000001E-4</v>
      </c>
      <c r="BO168" s="182">
        <v>5.0000000000000001E-4</v>
      </c>
      <c r="BP168" s="182">
        <v>5.0000000000000001E-4</v>
      </c>
      <c r="BQ168" s="182">
        <v>5.0000000000000001E-4</v>
      </c>
      <c r="BR168" s="182">
        <v>5.0000000000000001E-4</v>
      </c>
      <c r="BS168" s="182">
        <v>5.0000000000000001E-4</v>
      </c>
      <c r="BT168" s="182">
        <v>5.0000000000000001E-4</v>
      </c>
      <c r="BU168" s="182">
        <v>5.0000000000000001E-4</v>
      </c>
      <c r="BV168" s="182">
        <v>5.0000000000000001E-4</v>
      </c>
      <c r="BW168" s="182">
        <v>5.0000000000000001E-4</v>
      </c>
      <c r="BX168" s="182">
        <v>5.0000000000000001E-4</v>
      </c>
      <c r="BY168" s="182">
        <v>5.0000000000000001E-4</v>
      </c>
      <c r="BZ168" s="182">
        <v>5.0000000000000001E-4</v>
      </c>
      <c r="CA168" s="182">
        <v>5.0000000000000001E-4</v>
      </c>
      <c r="CB168" s="182">
        <v>5.0000000000000001E-4</v>
      </c>
      <c r="CC168" s="182">
        <v>5.0000000000000001E-4</v>
      </c>
      <c r="CD168" s="182">
        <v>5.0000000000000001E-4</v>
      </c>
      <c r="CE168" s="182">
        <v>5.0000000000000001E-4</v>
      </c>
      <c r="CF168" s="182">
        <v>5.0000000000000001E-4</v>
      </c>
      <c r="CG168" s="182">
        <v>5.0000000000000001E-4</v>
      </c>
      <c r="CH168" s="182">
        <v>5.0000000000000001E-4</v>
      </c>
      <c r="CI168" s="182">
        <v>5.0000000000000001E-4</v>
      </c>
      <c r="CJ168" s="182">
        <v>5.0000000000000001E-4</v>
      </c>
      <c r="CK168" s="182">
        <v>5.0000000000000001E-4</v>
      </c>
      <c r="CL168" s="182">
        <v>5.0000000000000001E-4</v>
      </c>
      <c r="CM168" s="182">
        <v>5.0000000000000001E-4</v>
      </c>
      <c r="CN168" s="182">
        <v>5.0000000000000001E-4</v>
      </c>
      <c r="CO168" s="182">
        <v>5.0000000000000001E-4</v>
      </c>
      <c r="CP168" s="182">
        <v>5.0000000000000001E-4</v>
      </c>
      <c r="CQ168" s="182">
        <v>5.0000000000000001E-4</v>
      </c>
      <c r="CR168" s="182">
        <v>5.0000000000000001E-4</v>
      </c>
      <c r="CS168" s="182">
        <v>5.0000000000000001E-4</v>
      </c>
      <c r="CT168" s="182">
        <v>5.0000000000000001E-4</v>
      </c>
      <c r="CU168" s="182">
        <v>5.0000000000000001E-4</v>
      </c>
      <c r="CV168" s="182">
        <v>5.0000000000000001E-4</v>
      </c>
      <c r="CW168" s="182">
        <v>5.0000000000000001E-4</v>
      </c>
      <c r="CX168" s="182">
        <v>5.0000000000000001E-4</v>
      </c>
      <c r="CY168" s="182">
        <v>5.0000000000000001E-4</v>
      </c>
      <c r="CZ168" s="182">
        <v>5.0000000000000001E-4</v>
      </c>
      <c r="DA168" s="182">
        <v>5.0000000000000001E-4</v>
      </c>
      <c r="DB168" s="182">
        <v>5.0000000000000001E-4</v>
      </c>
      <c r="DC168" s="182">
        <v>5.0000000000000001E-4</v>
      </c>
      <c r="DD168" s="182">
        <v>5.0000000000000001E-4</v>
      </c>
      <c r="DE168" s="182">
        <v>5.0000000000000001E-4</v>
      </c>
      <c r="DF168" s="182">
        <v>5.0000000000000001E-4</v>
      </c>
      <c r="DG168" s="182">
        <v>5.0000000000000001E-4</v>
      </c>
      <c r="DH168" s="182">
        <v>5.0000000000000001E-4</v>
      </c>
      <c r="DI168" s="182">
        <v>5.0000000000000001E-4</v>
      </c>
      <c r="DJ168" s="182">
        <v>5.0000000000000001E-4</v>
      </c>
      <c r="DK168" s="182">
        <v>5.0000000000000001E-4</v>
      </c>
      <c r="DL168" s="182">
        <v>5.0000000000000001E-4</v>
      </c>
      <c r="DM168" s="182">
        <v>5.0000000000000001E-4</v>
      </c>
      <c r="DN168" s="182">
        <v>5.0000000000000001E-4</v>
      </c>
      <c r="DO168" s="182">
        <v>5.0000000000000001E-4</v>
      </c>
      <c r="DP168" s="182">
        <v>5.0000000000000001E-4</v>
      </c>
      <c r="DQ168" s="182">
        <v>5.0000000000000001E-4</v>
      </c>
      <c r="DR168" s="182">
        <v>5.0000000000000001E-4</v>
      </c>
      <c r="DS168" s="182">
        <v>5.0000000000000001E-4</v>
      </c>
      <c r="DT168" s="182">
        <v>5.0000000000000001E-4</v>
      </c>
      <c r="DU168" s="182">
        <v>5.0000000000000001E-4</v>
      </c>
      <c r="DV168" s="182">
        <v>5.0000000000000001E-4</v>
      </c>
      <c r="DW168" s="182">
        <v>5.0000000000000001E-4</v>
      </c>
      <c r="DX168" s="182">
        <v>5.0000000000000001E-4</v>
      </c>
      <c r="DY168" s="182">
        <v>5.0000000000000001E-4</v>
      </c>
      <c r="DZ168" s="182">
        <v>5.0000000000000001E-4</v>
      </c>
      <c r="EA168" s="182">
        <v>5.0000000000000001E-4</v>
      </c>
      <c r="EB168" s="182">
        <v>5.0000000000000001E-4</v>
      </c>
      <c r="EC168" s="182">
        <v>5.0000000000000001E-4</v>
      </c>
      <c r="ED168" s="182">
        <v>5.0000000000000001E-4</v>
      </c>
      <c r="EE168" s="182">
        <v>5.0000000000000001E-4</v>
      </c>
      <c r="EF168" s="182">
        <v>5.0000000000000001E-4</v>
      </c>
      <c r="EG168" s="180"/>
      <c r="EH168" s="180"/>
      <c r="EI168" s="180"/>
      <c r="EJ168" s="180"/>
      <c r="EK168" s="180"/>
      <c r="EL168" s="180"/>
      <c r="EM168" s="180"/>
      <c r="EN168" s="180"/>
      <c r="EO168" s="180"/>
      <c r="EP168" s="180"/>
      <c r="EQ168" s="180"/>
      <c r="ER168" s="180"/>
    </row>
    <row r="169" spans="1:148" ht="27" customHeight="1">
      <c r="A169" s="284" t="s">
        <v>31</v>
      </c>
      <c r="B169" s="285"/>
      <c r="C169" s="285"/>
      <c r="D169" s="285"/>
      <c r="E169" s="285"/>
      <c r="F169" s="285"/>
      <c r="G169" s="285"/>
      <c r="H169" s="285"/>
      <c r="I169" s="285"/>
      <c r="J169" s="285"/>
      <c r="K169" s="285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  <c r="AA169" s="285"/>
      <c r="AB169" s="285"/>
      <c r="AC169" s="285"/>
      <c r="AD169" s="285"/>
      <c r="AE169" s="285"/>
      <c r="AF169" s="285"/>
      <c r="AG169" s="285"/>
      <c r="AH169" s="285"/>
      <c r="AI169" s="285"/>
      <c r="AJ169" s="285"/>
      <c r="AK169" s="285"/>
      <c r="AL169" s="285"/>
      <c r="AM169" s="285"/>
      <c r="AN169" s="285"/>
      <c r="AO169" s="285"/>
      <c r="AP169" s="285"/>
      <c r="AQ169" s="285"/>
      <c r="AR169" s="285"/>
      <c r="AS169" s="285"/>
      <c r="AT169" s="285"/>
      <c r="AU169" s="285"/>
      <c r="AV169" s="285"/>
      <c r="AW169" s="285"/>
      <c r="AX169" s="285"/>
      <c r="AY169" s="285"/>
      <c r="AZ169" s="285"/>
      <c r="BA169" s="285"/>
      <c r="BB169" s="285"/>
      <c r="BC169" s="285"/>
      <c r="BD169" s="285"/>
      <c r="BE169" s="285"/>
      <c r="BF169" s="285"/>
      <c r="BG169" s="285"/>
      <c r="BH169" s="285"/>
      <c r="BI169" s="285"/>
      <c r="BJ169" s="285"/>
      <c r="BK169" s="285"/>
      <c r="BL169" s="285"/>
      <c r="BM169" s="285"/>
      <c r="BN169" s="285"/>
      <c r="BO169" s="285"/>
      <c r="BP169" s="285"/>
      <c r="BQ169" s="285"/>
      <c r="BR169" s="285"/>
      <c r="BS169" s="285"/>
      <c r="BT169" s="285"/>
      <c r="BU169" s="285"/>
      <c r="BV169" s="285"/>
      <c r="BW169" s="285"/>
      <c r="BX169" s="285"/>
      <c r="BY169" s="285"/>
      <c r="BZ169" s="285"/>
      <c r="CA169" s="285"/>
      <c r="CB169" s="285"/>
      <c r="CC169" s="285"/>
      <c r="CD169" s="285"/>
      <c r="CE169" s="285"/>
      <c r="CF169" s="285"/>
      <c r="CG169" s="285"/>
      <c r="CH169" s="285"/>
      <c r="CI169" s="285"/>
      <c r="CJ169" s="285"/>
      <c r="CK169" s="285"/>
      <c r="CL169" s="285"/>
      <c r="CM169" s="285"/>
      <c r="CN169" s="285"/>
      <c r="CO169" s="285"/>
      <c r="CP169" s="285"/>
      <c r="CQ169" s="285"/>
      <c r="CR169" s="285"/>
      <c r="CS169" s="285"/>
      <c r="CT169" s="285"/>
      <c r="CU169" s="285"/>
      <c r="CV169" s="285"/>
      <c r="CW169" s="285"/>
      <c r="CX169" s="285"/>
      <c r="CY169" s="285"/>
      <c r="CZ169" s="285"/>
      <c r="DA169" s="285"/>
      <c r="DB169" s="285"/>
      <c r="DC169" s="285"/>
      <c r="DD169" s="285"/>
      <c r="DE169" s="285"/>
      <c r="DF169" s="285"/>
      <c r="DG169" s="285"/>
      <c r="DH169" s="285"/>
      <c r="DI169" s="285"/>
      <c r="DJ169" s="285"/>
      <c r="DK169" s="285"/>
      <c r="DL169" s="285"/>
      <c r="DM169" s="285"/>
      <c r="DN169" s="285"/>
      <c r="DO169" s="285"/>
      <c r="DP169" s="285"/>
      <c r="DQ169" s="285"/>
      <c r="DR169" s="285"/>
      <c r="DS169" s="285"/>
      <c r="DT169" s="285"/>
      <c r="DU169" s="285"/>
      <c r="DV169" s="285"/>
      <c r="DW169" s="285"/>
      <c r="DX169" s="285"/>
      <c r="DY169" s="285"/>
      <c r="DZ169" s="285"/>
      <c r="EA169" s="285"/>
      <c r="EB169" s="285"/>
      <c r="EC169" s="285"/>
      <c r="ED169" s="285"/>
      <c r="EE169" s="285"/>
      <c r="EF169" s="285"/>
    </row>
    <row r="186" spans="1:136" s="4" customFormat="1" ht="17.25" customHeight="1">
      <c r="A186" s="13" t="s">
        <v>0</v>
      </c>
      <c r="B186" s="2" t="s">
        <v>12</v>
      </c>
      <c r="C186" s="2" t="s">
        <v>20</v>
      </c>
      <c r="D186" s="2" t="s">
        <v>21</v>
      </c>
      <c r="E186" s="2" t="s">
        <v>22</v>
      </c>
      <c r="F186" s="2" t="s">
        <v>23</v>
      </c>
      <c r="G186" s="2" t="s">
        <v>24</v>
      </c>
      <c r="H186" s="2" t="s">
        <v>25</v>
      </c>
      <c r="I186" s="2" t="s">
        <v>26</v>
      </c>
      <c r="J186" s="2" t="s">
        <v>27</v>
      </c>
      <c r="K186" s="2" t="s">
        <v>28</v>
      </c>
      <c r="L186" s="2" t="s">
        <v>29</v>
      </c>
      <c r="M186" s="2" t="s">
        <v>30</v>
      </c>
      <c r="N186" s="2" t="s">
        <v>11</v>
      </c>
      <c r="O186" s="2" t="s">
        <v>13</v>
      </c>
      <c r="P186" s="2" t="s">
        <v>14</v>
      </c>
      <c r="Q186" s="2" t="s">
        <v>15</v>
      </c>
      <c r="R186" s="2" t="s">
        <v>16</v>
      </c>
      <c r="S186" s="2" t="s">
        <v>17</v>
      </c>
      <c r="T186" s="2" t="s">
        <v>18</v>
      </c>
      <c r="U186" s="2" t="s">
        <v>19</v>
      </c>
      <c r="V186" s="2" t="s">
        <v>109</v>
      </c>
      <c r="W186" s="2" t="s">
        <v>111</v>
      </c>
      <c r="X186" s="2" t="s">
        <v>117</v>
      </c>
      <c r="Y186" s="2" t="s">
        <v>118</v>
      </c>
      <c r="Z186" s="2" t="s">
        <v>120</v>
      </c>
      <c r="AA186" s="2" t="s">
        <v>123</v>
      </c>
      <c r="AB186" s="2" t="s">
        <v>130</v>
      </c>
      <c r="AC186" s="2" t="s">
        <v>134</v>
      </c>
      <c r="AD186" s="2" t="s">
        <v>142</v>
      </c>
      <c r="AE186" s="2" t="s">
        <v>143</v>
      </c>
      <c r="AF186" s="2" t="s">
        <v>148</v>
      </c>
      <c r="AG186" s="2" t="s">
        <v>153</v>
      </c>
      <c r="AH186" s="2" t="s">
        <v>154</v>
      </c>
      <c r="AI186" s="2" t="s">
        <v>156</v>
      </c>
      <c r="AJ186" s="2" t="s">
        <v>157</v>
      </c>
      <c r="AK186" s="2" t="s">
        <v>159</v>
      </c>
      <c r="AL186" s="2" t="s">
        <v>163</v>
      </c>
      <c r="AM186" s="2" t="s">
        <v>166</v>
      </c>
      <c r="AN186" s="2" t="s">
        <v>169</v>
      </c>
      <c r="AO186" s="2" t="s">
        <v>177</v>
      </c>
      <c r="AP186" s="2" t="s">
        <v>182</v>
      </c>
      <c r="AQ186" s="2" t="s">
        <v>186</v>
      </c>
      <c r="AR186" s="2" t="s">
        <v>189</v>
      </c>
      <c r="AS186" s="2" t="s">
        <v>190</v>
      </c>
      <c r="AT186" s="2" t="s">
        <v>195</v>
      </c>
      <c r="AU186" s="2" t="s">
        <v>197</v>
      </c>
      <c r="AV186" s="2" t="s">
        <v>199</v>
      </c>
      <c r="AW186" s="106" t="str">
        <f t="shared" ref="AW186:BS186" si="106">AW18</f>
        <v>Dec'20</v>
      </c>
      <c r="AX186" s="106" t="str">
        <f t="shared" si="106"/>
        <v>Jan'21</v>
      </c>
      <c r="AY186" s="184" t="str">
        <f t="shared" si="106"/>
        <v>Feb'21</v>
      </c>
      <c r="AZ186" s="106" t="str">
        <f t="shared" si="106"/>
        <v>Mar'21</v>
      </c>
      <c r="BA186" s="184" t="str">
        <f t="shared" si="106"/>
        <v>Apr'21</v>
      </c>
      <c r="BB186" s="106" t="str">
        <f t="shared" si="106"/>
        <v>May'21</v>
      </c>
      <c r="BC186" s="184" t="str">
        <f t="shared" si="106"/>
        <v>Jun'21</v>
      </c>
      <c r="BD186" s="184" t="str">
        <f t="shared" si="106"/>
        <v>Jul'21</v>
      </c>
      <c r="BE186" s="106" t="str">
        <f t="shared" si="106"/>
        <v>Aug'21</v>
      </c>
      <c r="BF186" s="106" t="str">
        <f t="shared" si="106"/>
        <v>Sep'21</v>
      </c>
      <c r="BG186" s="139" t="str">
        <f t="shared" si="106"/>
        <v>Oct'21</v>
      </c>
      <c r="BH186" s="184" t="str">
        <f t="shared" si="106"/>
        <v>Nov'21</v>
      </c>
      <c r="BI186" s="106" t="str">
        <f t="shared" si="106"/>
        <v>Dec'21</v>
      </c>
      <c r="BJ186" s="106" t="str">
        <f t="shared" si="106"/>
        <v>Jan'22</v>
      </c>
      <c r="BK186" s="106" t="str">
        <f t="shared" si="106"/>
        <v>Feb'22</v>
      </c>
      <c r="BL186" s="106" t="str">
        <f t="shared" si="106"/>
        <v>Mar'22</v>
      </c>
      <c r="BM186" s="106" t="str">
        <f t="shared" si="106"/>
        <v>Apr'22</v>
      </c>
      <c r="BN186" s="106" t="str">
        <f t="shared" si="106"/>
        <v>May'22</v>
      </c>
      <c r="BO186" s="106" t="str">
        <f t="shared" si="106"/>
        <v>Jun'22</v>
      </c>
      <c r="BP186" s="106" t="str">
        <f t="shared" si="106"/>
        <v>Jul'22</v>
      </c>
      <c r="BQ186" s="106" t="str">
        <f t="shared" si="106"/>
        <v>Aug'22</v>
      </c>
      <c r="BR186" s="106" t="str">
        <f t="shared" si="106"/>
        <v>Sep'22</v>
      </c>
      <c r="BS186" s="106" t="str">
        <f t="shared" si="106"/>
        <v>Oct'22</v>
      </c>
      <c r="BT186" s="106" t="s">
        <v>265</v>
      </c>
      <c r="BU186" s="106" t="s">
        <v>266</v>
      </c>
      <c r="BV186" s="106" t="s">
        <v>267</v>
      </c>
      <c r="BW186" s="106" t="s">
        <v>270</v>
      </c>
      <c r="BX186" s="106" t="s">
        <v>272</v>
      </c>
      <c r="BY186" s="106" t="s">
        <v>276</v>
      </c>
      <c r="BZ186" s="106" t="s">
        <v>277</v>
      </c>
      <c r="CA186" s="106" t="s">
        <v>279</v>
      </c>
      <c r="CB186" s="106" t="s">
        <v>281</v>
      </c>
      <c r="CC186" s="106" t="s">
        <v>282</v>
      </c>
      <c r="CD186" s="106" t="s">
        <v>288</v>
      </c>
      <c r="CE186" s="106" t="s">
        <v>289</v>
      </c>
      <c r="CF186" s="106" t="s">
        <v>292</v>
      </c>
      <c r="CG186" s="106" t="s">
        <v>294</v>
      </c>
      <c r="CH186" s="106" t="s">
        <v>297</v>
      </c>
      <c r="CI186" s="106" t="s">
        <v>301</v>
      </c>
      <c r="CJ186" s="106" t="s">
        <v>303</v>
      </c>
      <c r="CK186" s="106" t="s">
        <v>308</v>
      </c>
      <c r="CL186" s="106" t="s">
        <v>310</v>
      </c>
      <c r="CM186" s="106" t="s">
        <v>311</v>
      </c>
      <c r="CN186" s="106" t="s">
        <v>313</v>
      </c>
      <c r="CO186" s="106" t="s">
        <v>319</v>
      </c>
      <c r="CP186" s="106" t="s">
        <v>322</v>
      </c>
      <c r="CQ186" s="106" t="s">
        <v>325</v>
      </c>
      <c r="CR186" s="106" t="s">
        <v>330</v>
      </c>
      <c r="CS186" s="106" t="s">
        <v>332</v>
      </c>
      <c r="CT186" s="106" t="s">
        <v>336</v>
      </c>
      <c r="CU186" s="106" t="s">
        <v>339</v>
      </c>
      <c r="CV186" s="106" t="s">
        <v>349</v>
      </c>
      <c r="CW186" s="106" t="s">
        <v>350</v>
      </c>
      <c r="CX186" s="106" t="s">
        <v>351</v>
      </c>
      <c r="CY186" s="106" t="s">
        <v>357</v>
      </c>
      <c r="CZ186" s="106" t="s">
        <v>360</v>
      </c>
      <c r="DA186" s="106" t="str">
        <f>+'Contam Hub shop'!DM43</f>
        <v>Aug'25</v>
      </c>
      <c r="DB186" s="3">
        <v>1</v>
      </c>
      <c r="DC186" s="3">
        <v>2</v>
      </c>
      <c r="DD186" s="3">
        <v>3</v>
      </c>
      <c r="DE186" s="3">
        <v>4</v>
      </c>
      <c r="DF186" s="3">
        <v>5</v>
      </c>
      <c r="DG186" s="3">
        <v>6</v>
      </c>
      <c r="DH186" s="3">
        <v>7</v>
      </c>
      <c r="DI186" s="3">
        <v>8</v>
      </c>
      <c r="DJ186" s="3">
        <v>9</v>
      </c>
      <c r="DK186" s="3">
        <v>10</v>
      </c>
      <c r="DL186" s="3">
        <v>11</v>
      </c>
      <c r="DM186" s="3">
        <v>12</v>
      </c>
      <c r="DN186" s="3">
        <v>13</v>
      </c>
      <c r="DO186" s="3">
        <v>14</v>
      </c>
      <c r="DP186" s="3">
        <v>15</v>
      </c>
      <c r="DQ186" s="3">
        <v>16</v>
      </c>
      <c r="DR186" s="3">
        <v>17</v>
      </c>
      <c r="DS186" s="3">
        <v>18</v>
      </c>
      <c r="DT186" s="3">
        <v>19</v>
      </c>
      <c r="DU186" s="3">
        <v>20</v>
      </c>
      <c r="DV186" s="3">
        <v>21</v>
      </c>
      <c r="DW186" s="3">
        <v>22</v>
      </c>
      <c r="DX186" s="3">
        <v>23</v>
      </c>
      <c r="DY186" s="3">
        <v>24</v>
      </c>
      <c r="DZ186" s="3">
        <v>25</v>
      </c>
      <c r="EA186" s="3">
        <v>26</v>
      </c>
      <c r="EB186" s="3">
        <v>27</v>
      </c>
      <c r="EC186" s="3">
        <v>28</v>
      </c>
      <c r="ED186" s="3">
        <v>29</v>
      </c>
      <c r="EE186" s="3">
        <v>30</v>
      </c>
      <c r="EF186" s="3">
        <v>31</v>
      </c>
    </row>
    <row r="187" spans="1:136" ht="17.25" customHeight="1">
      <c r="A187" s="140" t="s">
        <v>1</v>
      </c>
      <c r="B187" s="141" t="e">
        <f>SUM(B131,B103,B75,B47,#REF!,B19)</f>
        <v>#REF!</v>
      </c>
      <c r="C187" s="141" t="e">
        <f>SUM(C131,C103,C75,C47,#REF!,C19)</f>
        <v>#REF!</v>
      </c>
      <c r="D187" s="141" t="e">
        <f>SUM(D131,D103,D75,D47,#REF!,D19)</f>
        <v>#REF!</v>
      </c>
      <c r="E187" s="141" t="e">
        <f>SUM(E131,E103,E75,E47,#REF!,E19)</f>
        <v>#REF!</v>
      </c>
      <c r="F187" s="141" t="e">
        <f>SUM(F131,F103,F75,F47,#REF!,F19)</f>
        <v>#REF!</v>
      </c>
      <c r="G187" s="141" t="e">
        <f>SUM(G131,G103,G75,G47,#REF!,G19)</f>
        <v>#REF!</v>
      </c>
      <c r="H187" s="141" t="e">
        <f>SUM(H131,H103,H75,H47,#REF!,H19)</f>
        <v>#REF!</v>
      </c>
      <c r="I187" s="141" t="e">
        <f>SUM(I131,I103,I75,I47,#REF!,I19)</f>
        <v>#REF!</v>
      </c>
      <c r="J187" s="141" t="e">
        <f>SUM(J131,J103,J75,J47,#REF!,J19)</f>
        <v>#REF!</v>
      </c>
      <c r="K187" s="141" t="e">
        <f>SUM(K131,K103,K75,K47,#REF!,K19)</f>
        <v>#REF!</v>
      </c>
      <c r="L187" s="141" t="e">
        <f>SUM(L131,L103,L75,L47,#REF!,L19)</f>
        <v>#REF!</v>
      </c>
      <c r="M187" s="141" t="e">
        <f>SUM(M131,M103,M75,M47,#REF!,M19)</f>
        <v>#REF!</v>
      </c>
      <c r="N187" s="141" t="e">
        <f>SUM(N131,N103,N75,N47,#REF!,N19)</f>
        <v>#REF!</v>
      </c>
      <c r="O187" s="141" t="e">
        <f>SUM(O131,O103,O75,O47,#REF!,O19)</f>
        <v>#REF!</v>
      </c>
      <c r="P187" s="141" t="e">
        <f>SUM(P131,P103,P75,P47,#REF!,P19)</f>
        <v>#REF!</v>
      </c>
      <c r="Q187" s="141" t="e">
        <f>SUM(Q131,Q103,Q75,Q47,#REF!,Q19)</f>
        <v>#REF!</v>
      </c>
      <c r="R187" s="141" t="e">
        <f>SUM(R131,R103,R75,R47,#REF!,R19)</f>
        <v>#REF!</v>
      </c>
      <c r="S187" s="141" t="e">
        <f>SUM(S131,S103,S75,S47,#REF!,S19)</f>
        <v>#REF!</v>
      </c>
      <c r="T187" s="141" t="e">
        <f>SUM(T131,T103,T75,T47,#REF!,T19,T159)</f>
        <v>#REF!</v>
      </c>
      <c r="U187" s="141" t="e">
        <f>SUM(U131,U103,U75,U47,#REF!,U19,U159)</f>
        <v>#REF!</v>
      </c>
      <c r="V187" s="141" t="e">
        <f>SUM(V131,V103,V75,V47,#REF!,V19,V159)</f>
        <v>#REF!</v>
      </c>
      <c r="W187" s="141" t="e">
        <f>SUM(W131,W103,W75,W47,#REF!,W19,W159)</f>
        <v>#REF!</v>
      </c>
      <c r="X187" s="141" t="e">
        <f>SUM(X131,X103,X75,X47,#REF!,X19,X159)</f>
        <v>#REF!</v>
      </c>
      <c r="Y187" s="141" t="e">
        <f>SUM(Y131,Y103,Y75,Y47,#REF!,Y19,Y159)</f>
        <v>#REF!</v>
      </c>
      <c r="Z187" s="141" t="e">
        <f>SUM(Z159+Z131+Z103+Z75+Z47+#REF!+Z19)</f>
        <v>#REF!</v>
      </c>
      <c r="AA187" s="141" t="e">
        <f>SUM(AA159+AA131+AA103+AA75+AA47+#REF!+AA19)</f>
        <v>#REF!</v>
      </c>
      <c r="AB187" s="141" t="e">
        <f>SUM(AB159+AB131+AB103+AB75+AB47+#REF!+AB19)</f>
        <v>#REF!</v>
      </c>
      <c r="AC187" s="141" t="e">
        <f>SUM(AC159+AC131+AC103+AC75+AC47+#REF!+AC19)</f>
        <v>#REF!</v>
      </c>
      <c r="AD187" s="141" t="e">
        <f>SUM(AD159+AD131+AD103+AD75+AD47+#REF!+AD19)</f>
        <v>#REF!</v>
      </c>
      <c r="AE187" s="141" t="e">
        <f>SUM(AE159+AE131+AE103+AE75+AE47+#REF!+AE19)</f>
        <v>#REF!</v>
      </c>
      <c r="AF187" s="141" t="e">
        <f>SUM(AF159+AF131+AF103+AF75+AF47+#REF!+AF19)</f>
        <v>#REF!</v>
      </c>
      <c r="AG187" s="141" t="e">
        <f>SUM(AG159+AG131+AG103+AG75+AG47+#REF!+AG19)</f>
        <v>#REF!</v>
      </c>
      <c r="AH187" s="141" t="e">
        <f>SUM(AH159+AH131+AH103+AH75+AH47+#REF!+AH19)</f>
        <v>#REF!</v>
      </c>
      <c r="AI187" s="141" t="e">
        <f>SUM(AI159+AI131+AI103+AI75+AI47+#REF!+AI19)</f>
        <v>#REF!</v>
      </c>
      <c r="AJ187" s="141" t="e">
        <f>SUM(AJ159+AJ131+AJ103+AJ75+AJ47+#REF!+AJ19)</f>
        <v>#REF!</v>
      </c>
      <c r="AK187" s="141" t="e">
        <f>SUM(AK159+AK131+AK103+AK75+AK47+#REF!+AK19)</f>
        <v>#REF!</v>
      </c>
      <c r="AL187" s="141" t="e">
        <f>SUM(AL159+AL131+AL103+AL75+AL47+#REF!+AL19)</f>
        <v>#REF!</v>
      </c>
      <c r="AM187" s="141" t="e">
        <f>SUM(AM159+AM131+AM103+AM75+AM47+#REF!+AM19)</f>
        <v>#REF!</v>
      </c>
      <c r="AN187" s="141" t="e">
        <f>SUM(AN159+AN131+AN103+AN75+AN47+#REF!+AN19)</f>
        <v>#REF!</v>
      </c>
      <c r="AO187" s="141" t="e">
        <f>SUM(AO159+AO131+AO103+AO75+AO47+#REF!+AO19)</f>
        <v>#REF!</v>
      </c>
      <c r="AP187" s="141" t="e">
        <f>SUM(AP159+AP131+AP103+AP75+AP47+#REF!+AP19)</f>
        <v>#REF!</v>
      </c>
      <c r="AQ187" s="141" t="e">
        <f>SUM(AQ159+AQ131+AQ103+AQ75+AQ47+#REF!+AQ19)</f>
        <v>#REF!</v>
      </c>
      <c r="AR187" s="141" t="e">
        <f>SUM(AR159+AR131+AR103+AR75+AR47+#REF!+AR19)</f>
        <v>#REF!</v>
      </c>
      <c r="AS187" s="141" t="e">
        <f>SUM(AS159+AS131+AS103+AS75+AS47+#REF!+AS19)</f>
        <v>#REF!</v>
      </c>
      <c r="AT187" s="141" t="e">
        <f>SUM(AT159+AT131+AT103+AT75+AT47+#REF!+AT19)</f>
        <v>#REF!</v>
      </c>
      <c r="AU187" s="141" t="e">
        <f>SUM(AU159+AU131+AU103+AU75+AU47+#REF!+AU19)</f>
        <v>#REF!</v>
      </c>
      <c r="AV187" s="141" t="e">
        <f>SUM(AV159+AV131+AV103+AV75+AV47+#REF!+AV19)</f>
        <v>#REF!</v>
      </c>
      <c r="AW187" s="141" t="e">
        <f>SUM(AW159+AW131+AW103+AW75+AW47+#REF!+AW19)</f>
        <v>#REF!</v>
      </c>
      <c r="AX187" s="141" t="e">
        <f>SUM(AX159+AX131+AX103+AX75+AX47+#REF!+AX19)</f>
        <v>#REF!</v>
      </c>
      <c r="AY187" s="185" t="e">
        <f>SUM(AY159+AY131+AY103+AY75+AY47+#REF!+AY19)</f>
        <v>#REF!</v>
      </c>
      <c r="AZ187" s="185" t="e">
        <f>SUM(AZ159+AZ131+AZ103+AZ75+AZ47+#REF!+AZ19)</f>
        <v>#REF!</v>
      </c>
      <c r="BA187" s="185" t="e">
        <f>SUM(BA159+BA131+BA103+BA75+BA47+#REF!+BA19)</f>
        <v>#REF!</v>
      </c>
      <c r="BB187" s="185" t="e">
        <f>SUM(BB159+BB131+BB103+BB75+BB47+#REF!+BB19)</f>
        <v>#REF!</v>
      </c>
      <c r="BC187" s="185" t="e">
        <f>SUM(BC159+BC131+BC103+BC75+BC47+#REF!+BC19)</f>
        <v>#REF!</v>
      </c>
      <c r="BD187" s="185" t="e">
        <f>SUM(BD159+BD131+BD103+BD75+BD47+#REF!+BD19)</f>
        <v>#REF!</v>
      </c>
      <c r="BE187" s="185" t="e">
        <f>SUM(BE159+BE131+BE103+BE75+BE47+#REF!+BE19)</f>
        <v>#REF!</v>
      </c>
      <c r="BF187" s="185" t="e">
        <f>SUM(BF159+BF131+BF103+BF75+BF47+#REF!+BF19)</f>
        <v>#REF!</v>
      </c>
      <c r="BG187" s="185" t="e">
        <f>SUM(BG159+BG131+BG103+BG75+BG47+#REF!+BG19)</f>
        <v>#REF!</v>
      </c>
      <c r="BH187" s="185" t="e">
        <f>SUM(BH159+BH131+BH103+BH75+BH47+#REF!+BH19)</f>
        <v>#REF!</v>
      </c>
      <c r="BI187" s="185" t="e">
        <f>SUM(BI159+BI131+BI103+BI75+BI47+#REF!+BI19)</f>
        <v>#REF!</v>
      </c>
      <c r="BJ187" s="185" t="e">
        <f>SUM(BJ159+BJ131+BJ103+BJ75+BJ47+#REF!+BJ19)</f>
        <v>#REF!</v>
      </c>
      <c r="BK187" s="185" t="e">
        <f>SUM(BK159+BK131+BK103+BK75+BK47+#REF!+BK19)</f>
        <v>#REF!</v>
      </c>
      <c r="BL187" s="185" t="e">
        <f>SUM(BL159+BL131+BL103+BL75+BL47+#REF!+BL19)</f>
        <v>#REF!</v>
      </c>
      <c r="BM187" s="185" t="e">
        <f>SUM(BM159+BM131+BM103+BM75+BM47+#REF!+BM19)</f>
        <v>#REF!</v>
      </c>
      <c r="BN187" s="185" t="e">
        <f>SUM(BN159+BN131+BN103+BN75+BN47+#REF!+BN19)</f>
        <v>#REF!</v>
      </c>
      <c r="BO187" s="185" t="e">
        <f>SUM(BO159+BO131+BO103+BO75+BO47+#REF!+BO19)</f>
        <v>#REF!</v>
      </c>
      <c r="BP187" s="185" t="e">
        <f>SUM(BP159+BP131+BP103+BP75+BP47+#REF!+BP19)</f>
        <v>#REF!</v>
      </c>
      <c r="BQ187" s="185" t="e">
        <f>SUM(BQ159+BQ131+BQ103+BQ75+BQ47+#REF!+BQ19)</f>
        <v>#REF!</v>
      </c>
      <c r="BR187" s="185" t="e">
        <f>SUM(BR159+BR131+BR103+BR75+BR47+#REF!+BR19)</f>
        <v>#REF!</v>
      </c>
      <c r="BS187" s="185" t="e">
        <f>SUM(BS159+BS131+BS103+BS75+BS47+#REF!+BS19)</f>
        <v>#REF!</v>
      </c>
      <c r="BT187" s="185" t="e">
        <f>SUM(BT159+BT131+BT103+BT75+BT47+#REF!+BT19)</f>
        <v>#REF!</v>
      </c>
      <c r="BU187" s="185" t="e">
        <f>SUM(BU159+BU131+BU103+BU75+BU47+#REF!+BU19)</f>
        <v>#REF!</v>
      </c>
      <c r="BV187" s="185">
        <v>156683</v>
      </c>
      <c r="BW187" s="185">
        <v>280360</v>
      </c>
      <c r="BX187" s="185">
        <v>414599</v>
      </c>
      <c r="BY187" s="185">
        <v>353499</v>
      </c>
      <c r="BZ187" s="185">
        <v>346239</v>
      </c>
      <c r="CA187" s="185">
        <v>290392</v>
      </c>
      <c r="CB187" s="185">
        <v>319113</v>
      </c>
      <c r="CC187" s="185">
        <v>270666</v>
      </c>
      <c r="CD187" s="185">
        <v>207228</v>
      </c>
      <c r="CE187" s="185">
        <v>131186</v>
      </c>
      <c r="CF187" s="185">
        <v>208759</v>
      </c>
      <c r="CG187" s="185">
        <v>210397</v>
      </c>
      <c r="CH187" s="185">
        <v>127588</v>
      </c>
      <c r="CI187" s="185">
        <v>286714</v>
      </c>
      <c r="CJ187" s="185">
        <v>271190</v>
      </c>
      <c r="CK187" s="185">
        <v>191438</v>
      </c>
      <c r="CL187" s="185">
        <v>264357</v>
      </c>
      <c r="CM187" s="185">
        <v>302403</v>
      </c>
      <c r="CN187" s="185">
        <v>221991</v>
      </c>
      <c r="CO187" s="185">
        <v>142034</v>
      </c>
      <c r="CP187" s="185">
        <v>243437</v>
      </c>
      <c r="CQ187" s="185">
        <v>354077</v>
      </c>
      <c r="CR187" s="185">
        <v>146168</v>
      </c>
      <c r="CS187" s="185">
        <v>166942</v>
      </c>
      <c r="CT187" s="185">
        <v>213082</v>
      </c>
      <c r="CU187" s="185">
        <v>200732</v>
      </c>
      <c r="CV187" s="185">
        <v>191547</v>
      </c>
      <c r="CW187" s="185">
        <v>164157</v>
      </c>
      <c r="CX187" s="185">
        <v>202626</v>
      </c>
      <c r="CY187" s="185">
        <v>217396</v>
      </c>
      <c r="CZ187" s="185">
        <v>224046</v>
      </c>
      <c r="DA187" s="185">
        <f>SUM(DB187:EF187)</f>
        <v>243246</v>
      </c>
      <c r="DB187" s="141">
        <f>SUM(DB159+DB131+DB103+DB75+DB47+DB19)</f>
        <v>16097</v>
      </c>
      <c r="DC187" s="141">
        <f t="shared" ref="DC187:EF187" si="107">SUM(DC159+DC131+DC103+DC75+DC47+DC19)</f>
        <v>12773</v>
      </c>
      <c r="DD187" s="141">
        <f t="shared" si="107"/>
        <v>0</v>
      </c>
      <c r="DE187" s="141">
        <f t="shared" si="107"/>
        <v>15438</v>
      </c>
      <c r="DF187" s="141">
        <f t="shared" si="107"/>
        <v>17617</v>
      </c>
      <c r="DG187" s="141">
        <f t="shared" si="107"/>
        <v>10004</v>
      </c>
      <c r="DH187" s="141">
        <f t="shared" si="107"/>
        <v>10282</v>
      </c>
      <c r="DI187" s="141">
        <f t="shared" si="107"/>
        <v>11093</v>
      </c>
      <c r="DJ187" s="141">
        <f t="shared" si="107"/>
        <v>17360</v>
      </c>
      <c r="DK187" s="141">
        <f t="shared" si="107"/>
        <v>0</v>
      </c>
      <c r="DL187" s="141">
        <f t="shared" si="107"/>
        <v>15991</v>
      </c>
      <c r="DM187" s="141">
        <f t="shared" si="107"/>
        <v>10116</v>
      </c>
      <c r="DN187" s="141">
        <f t="shared" si="107"/>
        <v>10632</v>
      </c>
      <c r="DO187" s="141">
        <f t="shared" si="107"/>
        <v>8904</v>
      </c>
      <c r="DP187" s="141">
        <f t="shared" si="107"/>
        <v>13344</v>
      </c>
      <c r="DQ187" s="141">
        <f t="shared" si="107"/>
        <v>12742</v>
      </c>
      <c r="DR187" s="141">
        <f t="shared" si="107"/>
        <v>0</v>
      </c>
      <c r="DS187" s="141">
        <f t="shared" si="107"/>
        <v>8814</v>
      </c>
      <c r="DT187" s="141">
        <f t="shared" si="107"/>
        <v>13180</v>
      </c>
      <c r="DU187" s="141">
        <f t="shared" si="107"/>
        <v>11779</v>
      </c>
      <c r="DV187" s="141">
        <f t="shared" si="107"/>
        <v>11379</v>
      </c>
      <c r="DW187" s="141">
        <f t="shared" si="107"/>
        <v>7967</v>
      </c>
      <c r="DX187" s="141">
        <f t="shared" si="107"/>
        <v>7734</v>
      </c>
      <c r="DY187" s="141">
        <f t="shared" si="107"/>
        <v>0</v>
      </c>
      <c r="DZ187" s="141">
        <f t="shared" si="107"/>
        <v>0</v>
      </c>
      <c r="EA187" s="141">
        <f t="shared" si="107"/>
        <v>0</v>
      </c>
      <c r="EB187" s="141">
        <f t="shared" si="107"/>
        <v>0</v>
      </c>
      <c r="EC187" s="141">
        <f t="shared" si="107"/>
        <v>0</v>
      </c>
      <c r="ED187" s="141">
        <f t="shared" si="107"/>
        <v>0</v>
      </c>
      <c r="EE187" s="141">
        <f t="shared" si="107"/>
        <v>0</v>
      </c>
      <c r="EF187" s="141">
        <f t="shared" si="107"/>
        <v>0</v>
      </c>
    </row>
    <row r="188" spans="1:136" ht="17.25" customHeight="1">
      <c r="A188" s="140" t="s">
        <v>2</v>
      </c>
      <c r="B188" s="141" t="e">
        <f>B187-B189</f>
        <v>#REF!</v>
      </c>
      <c r="C188" s="141" t="e">
        <f t="shared" ref="C188:N188" si="108">C187-C189</f>
        <v>#REF!</v>
      </c>
      <c r="D188" s="141" t="e">
        <f t="shared" si="108"/>
        <v>#REF!</v>
      </c>
      <c r="E188" s="141" t="e">
        <f t="shared" si="108"/>
        <v>#REF!</v>
      </c>
      <c r="F188" s="141" t="e">
        <f t="shared" si="108"/>
        <v>#REF!</v>
      </c>
      <c r="G188" s="141" t="e">
        <f t="shared" si="108"/>
        <v>#REF!</v>
      </c>
      <c r="H188" s="141" t="e">
        <f t="shared" si="108"/>
        <v>#REF!</v>
      </c>
      <c r="I188" s="141" t="e">
        <f t="shared" si="108"/>
        <v>#REF!</v>
      </c>
      <c r="J188" s="141" t="e">
        <f t="shared" si="108"/>
        <v>#REF!</v>
      </c>
      <c r="K188" s="141" t="e">
        <f t="shared" si="108"/>
        <v>#REF!</v>
      </c>
      <c r="L188" s="141" t="e">
        <f t="shared" si="108"/>
        <v>#REF!</v>
      </c>
      <c r="M188" s="141" t="e">
        <f t="shared" si="108"/>
        <v>#REF!</v>
      </c>
      <c r="N188" s="141" t="e">
        <f t="shared" si="108"/>
        <v>#REF!</v>
      </c>
      <c r="O188" s="141" t="e">
        <f t="shared" ref="O188:T188" si="109">O187-O189</f>
        <v>#REF!</v>
      </c>
      <c r="P188" s="141" t="e">
        <f t="shared" si="109"/>
        <v>#REF!</v>
      </c>
      <c r="Q188" s="141" t="e">
        <f t="shared" si="109"/>
        <v>#REF!</v>
      </c>
      <c r="R188" s="141" t="e">
        <f t="shared" si="109"/>
        <v>#REF!</v>
      </c>
      <c r="S188" s="141" t="e">
        <f t="shared" si="109"/>
        <v>#REF!</v>
      </c>
      <c r="T188" s="141" t="e">
        <f t="shared" si="109"/>
        <v>#REF!</v>
      </c>
      <c r="U188" s="141" t="e">
        <f t="shared" ref="U188:EF188" si="110">U187-U189</f>
        <v>#REF!</v>
      </c>
      <c r="V188" s="141" t="e">
        <f t="shared" si="110"/>
        <v>#REF!</v>
      </c>
      <c r="W188" s="141" t="e">
        <f t="shared" si="110"/>
        <v>#REF!</v>
      </c>
      <c r="X188" s="141" t="e">
        <f t="shared" si="110"/>
        <v>#REF!</v>
      </c>
      <c r="Y188" s="141" t="e">
        <f t="shared" si="110"/>
        <v>#REF!</v>
      </c>
      <c r="Z188" s="141" t="e">
        <f t="shared" si="110"/>
        <v>#REF!</v>
      </c>
      <c r="AA188" s="141" t="e">
        <f t="shared" si="110"/>
        <v>#REF!</v>
      </c>
      <c r="AB188" s="141" t="e">
        <f t="shared" si="110"/>
        <v>#REF!</v>
      </c>
      <c r="AC188" s="141" t="e">
        <f t="shared" si="110"/>
        <v>#REF!</v>
      </c>
      <c r="AD188" s="141" t="e">
        <f t="shared" si="110"/>
        <v>#REF!</v>
      </c>
      <c r="AE188" s="141" t="e">
        <f t="shared" si="110"/>
        <v>#REF!</v>
      </c>
      <c r="AF188" s="141" t="e">
        <f t="shared" si="110"/>
        <v>#REF!</v>
      </c>
      <c r="AG188" s="141" t="e">
        <f t="shared" si="110"/>
        <v>#REF!</v>
      </c>
      <c r="AH188" s="141" t="e">
        <f t="shared" si="110"/>
        <v>#REF!</v>
      </c>
      <c r="AI188" s="141" t="e">
        <f t="shared" si="110"/>
        <v>#REF!</v>
      </c>
      <c r="AJ188" s="141" t="e">
        <f t="shared" si="110"/>
        <v>#REF!</v>
      </c>
      <c r="AK188" s="141" t="e">
        <f t="shared" si="110"/>
        <v>#REF!</v>
      </c>
      <c r="AL188" s="141" t="e">
        <f t="shared" si="110"/>
        <v>#REF!</v>
      </c>
      <c r="AM188" s="141" t="e">
        <f t="shared" si="110"/>
        <v>#REF!</v>
      </c>
      <c r="AN188" s="141" t="e">
        <f t="shared" si="110"/>
        <v>#REF!</v>
      </c>
      <c r="AO188" s="141" t="e">
        <f t="shared" si="110"/>
        <v>#REF!</v>
      </c>
      <c r="AP188" s="141" t="e">
        <f t="shared" si="110"/>
        <v>#REF!</v>
      </c>
      <c r="AQ188" s="141" t="e">
        <f t="shared" si="110"/>
        <v>#REF!</v>
      </c>
      <c r="AR188" s="141" t="e">
        <f t="shared" si="110"/>
        <v>#REF!</v>
      </c>
      <c r="AS188" s="141" t="e">
        <f t="shared" si="110"/>
        <v>#REF!</v>
      </c>
      <c r="AT188" s="141" t="e">
        <f t="shared" si="110"/>
        <v>#REF!</v>
      </c>
      <c r="AU188" s="141" t="e">
        <f t="shared" si="110"/>
        <v>#REF!</v>
      </c>
      <c r="AV188" s="141" t="e">
        <f t="shared" si="110"/>
        <v>#REF!</v>
      </c>
      <c r="AW188" s="141" t="e">
        <f t="shared" si="110"/>
        <v>#REF!</v>
      </c>
      <c r="AX188" s="141" t="e">
        <f t="shared" si="110"/>
        <v>#REF!</v>
      </c>
      <c r="AY188" s="185" t="e">
        <f t="shared" ref="AY188:BJ188" si="111">AY187-AY189</f>
        <v>#REF!</v>
      </c>
      <c r="AZ188" s="185" t="e">
        <f t="shared" si="111"/>
        <v>#REF!</v>
      </c>
      <c r="BA188" s="185" t="e">
        <f t="shared" si="111"/>
        <v>#REF!</v>
      </c>
      <c r="BB188" s="141" t="e">
        <f t="shared" si="111"/>
        <v>#REF!</v>
      </c>
      <c r="BC188" s="185" t="e">
        <f t="shared" si="111"/>
        <v>#REF!</v>
      </c>
      <c r="BD188" s="185" t="e">
        <f t="shared" si="111"/>
        <v>#REF!</v>
      </c>
      <c r="BE188" s="185" t="e">
        <f t="shared" si="111"/>
        <v>#REF!</v>
      </c>
      <c r="BF188" s="185" t="e">
        <f t="shared" si="111"/>
        <v>#REF!</v>
      </c>
      <c r="BG188" s="185" t="e">
        <f t="shared" si="111"/>
        <v>#REF!</v>
      </c>
      <c r="BH188" s="185" t="e">
        <f t="shared" si="111"/>
        <v>#REF!</v>
      </c>
      <c r="BI188" s="185" t="e">
        <f t="shared" si="111"/>
        <v>#REF!</v>
      </c>
      <c r="BJ188" s="185" t="e">
        <f t="shared" si="111"/>
        <v>#REF!</v>
      </c>
      <c r="BK188" s="185" t="e">
        <f t="shared" ref="BK188" si="112">BK187-BK189</f>
        <v>#REF!</v>
      </c>
      <c r="BL188" s="185" t="e">
        <f t="shared" ref="BL188:BN188" si="113">BL187-BL189</f>
        <v>#REF!</v>
      </c>
      <c r="BM188" s="185" t="e">
        <f t="shared" si="113"/>
        <v>#REF!</v>
      </c>
      <c r="BN188" s="185" t="e">
        <f t="shared" si="113"/>
        <v>#REF!</v>
      </c>
      <c r="BO188" s="185" t="e">
        <f t="shared" ref="BO188" si="114">BO187-BO189</f>
        <v>#REF!</v>
      </c>
      <c r="BP188" s="185" t="e">
        <f t="shared" ref="BP188:BQ188" si="115">BP187-BP189</f>
        <v>#REF!</v>
      </c>
      <c r="BQ188" s="185" t="e">
        <f t="shared" si="115"/>
        <v>#REF!</v>
      </c>
      <c r="BR188" s="185" t="e">
        <f t="shared" ref="BR188:BS188" si="116">BR187-BR189</f>
        <v>#REF!</v>
      </c>
      <c r="BS188" s="185" t="e">
        <f t="shared" si="116"/>
        <v>#REF!</v>
      </c>
      <c r="BT188" s="185" t="e">
        <f t="shared" ref="BT188:BU188" si="117">BT187-BT189</f>
        <v>#REF!</v>
      </c>
      <c r="BU188" s="185" t="e">
        <f t="shared" si="117"/>
        <v>#REF!</v>
      </c>
      <c r="BV188" s="185">
        <v>156418</v>
      </c>
      <c r="BW188" s="185">
        <v>279257</v>
      </c>
      <c r="BX188" s="185">
        <v>413500</v>
      </c>
      <c r="BY188" s="185">
        <v>353060</v>
      </c>
      <c r="BZ188" s="185">
        <v>346065</v>
      </c>
      <c r="CA188" s="185">
        <v>290155</v>
      </c>
      <c r="CB188" s="185">
        <v>318945</v>
      </c>
      <c r="CC188" s="185">
        <v>270529</v>
      </c>
      <c r="CD188" s="185">
        <v>207088</v>
      </c>
      <c r="CE188" s="185">
        <v>131081</v>
      </c>
      <c r="CF188" s="185">
        <v>208689</v>
      </c>
      <c r="CG188" s="185">
        <v>210202</v>
      </c>
      <c r="CH188" s="185">
        <v>127546</v>
      </c>
      <c r="CI188" s="185">
        <v>286630</v>
      </c>
      <c r="CJ188" s="185">
        <v>271118</v>
      </c>
      <c r="CK188" s="185">
        <v>191378</v>
      </c>
      <c r="CL188" s="185">
        <v>264191</v>
      </c>
      <c r="CM188" s="185">
        <v>302244</v>
      </c>
      <c r="CN188" s="185">
        <v>221864</v>
      </c>
      <c r="CO188" s="185">
        <v>141939</v>
      </c>
      <c r="CP188" s="185">
        <v>243268</v>
      </c>
      <c r="CQ188" s="185">
        <v>353867</v>
      </c>
      <c r="CR188" s="185">
        <v>146140</v>
      </c>
      <c r="CS188" s="185">
        <v>166857</v>
      </c>
      <c r="CT188" s="185">
        <v>213023</v>
      </c>
      <c r="CU188" s="185">
        <v>200415</v>
      </c>
      <c r="CV188" s="185">
        <v>191388</v>
      </c>
      <c r="CW188" s="185">
        <v>164072</v>
      </c>
      <c r="CX188" s="185">
        <v>202571</v>
      </c>
      <c r="CY188" s="185">
        <v>217279</v>
      </c>
      <c r="CZ188" s="185">
        <v>223919</v>
      </c>
      <c r="DA188" s="185">
        <f t="shared" ref="DA188" si="118">DA187-DA189</f>
        <v>242945</v>
      </c>
      <c r="DB188" s="141">
        <f t="shared" si="110"/>
        <v>16087</v>
      </c>
      <c r="DC188" s="141">
        <f t="shared" si="110"/>
        <v>12771</v>
      </c>
      <c r="DD188" s="141">
        <f t="shared" si="110"/>
        <v>0</v>
      </c>
      <c r="DE188" s="141">
        <f t="shared" si="110"/>
        <v>15420</v>
      </c>
      <c r="DF188" s="141">
        <f t="shared" si="110"/>
        <v>17603</v>
      </c>
      <c r="DG188" s="141">
        <f t="shared" si="110"/>
        <v>10001</v>
      </c>
      <c r="DH188" s="141">
        <f t="shared" si="110"/>
        <v>10269</v>
      </c>
      <c r="DI188" s="141">
        <f t="shared" si="110"/>
        <v>11077</v>
      </c>
      <c r="DJ188" s="141">
        <f t="shared" si="110"/>
        <v>17339</v>
      </c>
      <c r="DK188" s="141">
        <f t="shared" si="110"/>
        <v>0</v>
      </c>
      <c r="DL188" s="141">
        <f t="shared" si="110"/>
        <v>15983</v>
      </c>
      <c r="DM188" s="141">
        <f t="shared" si="110"/>
        <v>10100</v>
      </c>
      <c r="DN188" s="141">
        <f t="shared" si="110"/>
        <v>10578</v>
      </c>
      <c r="DO188" s="141">
        <f t="shared" si="110"/>
        <v>8887</v>
      </c>
      <c r="DP188" s="141">
        <f t="shared" si="110"/>
        <v>13330</v>
      </c>
      <c r="DQ188" s="141">
        <f t="shared" si="110"/>
        <v>12732</v>
      </c>
      <c r="DR188" s="141">
        <f t="shared" si="110"/>
        <v>0</v>
      </c>
      <c r="DS188" s="141">
        <f t="shared" si="110"/>
        <v>8801</v>
      </c>
      <c r="DT188" s="141">
        <f t="shared" si="110"/>
        <v>13161</v>
      </c>
      <c r="DU188" s="141">
        <f t="shared" si="110"/>
        <v>11766</v>
      </c>
      <c r="DV188" s="141">
        <f t="shared" si="110"/>
        <v>11349</v>
      </c>
      <c r="DW188" s="141">
        <f t="shared" si="110"/>
        <v>7963</v>
      </c>
      <c r="DX188" s="141">
        <f t="shared" si="110"/>
        <v>7728</v>
      </c>
      <c r="DY188" s="141">
        <f t="shared" si="110"/>
        <v>0</v>
      </c>
      <c r="DZ188" s="141">
        <f t="shared" si="110"/>
        <v>0</v>
      </c>
      <c r="EA188" s="141">
        <f t="shared" si="110"/>
        <v>0</v>
      </c>
      <c r="EB188" s="141">
        <f t="shared" si="110"/>
        <v>0</v>
      </c>
      <c r="EC188" s="141">
        <f t="shared" si="110"/>
        <v>0</v>
      </c>
      <c r="ED188" s="141">
        <f t="shared" si="110"/>
        <v>0</v>
      </c>
      <c r="EE188" s="141">
        <f t="shared" si="110"/>
        <v>0</v>
      </c>
      <c r="EF188" s="141">
        <f t="shared" si="110"/>
        <v>0</v>
      </c>
    </row>
    <row r="189" spans="1:136" ht="17.25" customHeight="1">
      <c r="A189" s="140" t="s">
        <v>3</v>
      </c>
      <c r="B189" s="141" t="e">
        <f>SUM(B192:B195)</f>
        <v>#REF!</v>
      </c>
      <c r="C189" s="141" t="e">
        <f t="shared" ref="C189:N189" si="119">SUM(C192:C195)</f>
        <v>#REF!</v>
      </c>
      <c r="D189" s="141" t="e">
        <f t="shared" si="119"/>
        <v>#REF!</v>
      </c>
      <c r="E189" s="141" t="e">
        <f t="shared" si="119"/>
        <v>#REF!</v>
      </c>
      <c r="F189" s="141" t="e">
        <f t="shared" si="119"/>
        <v>#REF!</v>
      </c>
      <c r="G189" s="141" t="e">
        <f t="shared" si="119"/>
        <v>#REF!</v>
      </c>
      <c r="H189" s="141" t="e">
        <f t="shared" si="119"/>
        <v>#REF!</v>
      </c>
      <c r="I189" s="141" t="e">
        <f t="shared" si="119"/>
        <v>#REF!</v>
      </c>
      <c r="J189" s="141" t="e">
        <f t="shared" si="119"/>
        <v>#REF!</v>
      </c>
      <c r="K189" s="141" t="e">
        <f t="shared" si="119"/>
        <v>#REF!</v>
      </c>
      <c r="L189" s="141" t="e">
        <f t="shared" si="119"/>
        <v>#REF!</v>
      </c>
      <c r="M189" s="141" t="e">
        <f t="shared" si="119"/>
        <v>#REF!</v>
      </c>
      <c r="N189" s="141" t="e">
        <f t="shared" si="119"/>
        <v>#REF!</v>
      </c>
      <c r="O189" s="141" t="e">
        <f t="shared" ref="O189:T189" si="120">SUM(O192:O195)</f>
        <v>#REF!</v>
      </c>
      <c r="P189" s="141" t="e">
        <f t="shared" si="120"/>
        <v>#REF!</v>
      </c>
      <c r="Q189" s="141" t="e">
        <f t="shared" si="120"/>
        <v>#REF!</v>
      </c>
      <c r="R189" s="141" t="e">
        <f t="shared" si="120"/>
        <v>#REF!</v>
      </c>
      <c r="S189" s="141" t="e">
        <f t="shared" si="120"/>
        <v>#REF!</v>
      </c>
      <c r="T189" s="141" t="e">
        <f t="shared" si="120"/>
        <v>#REF!</v>
      </c>
      <c r="U189" s="141" t="e">
        <f t="shared" ref="U189:AA189" si="121">SUM(U192:U195)</f>
        <v>#REF!</v>
      </c>
      <c r="V189" s="141" t="e">
        <f t="shared" si="121"/>
        <v>#REF!</v>
      </c>
      <c r="W189" s="141" t="e">
        <f t="shared" si="121"/>
        <v>#REF!</v>
      </c>
      <c r="X189" s="141" t="e">
        <f t="shared" si="121"/>
        <v>#REF!</v>
      </c>
      <c r="Y189" s="141" t="e">
        <f t="shared" si="121"/>
        <v>#REF!</v>
      </c>
      <c r="Z189" s="141" t="e">
        <f t="shared" si="121"/>
        <v>#REF!</v>
      </c>
      <c r="AA189" s="141" t="e">
        <f t="shared" si="121"/>
        <v>#REF!</v>
      </c>
      <c r="AB189" s="141" t="e">
        <f t="shared" ref="AB189:AY189" si="122">SUM(AB192:AB195)</f>
        <v>#REF!</v>
      </c>
      <c r="AC189" s="141" t="e">
        <f t="shared" si="122"/>
        <v>#REF!</v>
      </c>
      <c r="AD189" s="141" t="e">
        <f t="shared" si="122"/>
        <v>#REF!</v>
      </c>
      <c r="AE189" s="141" t="e">
        <f t="shared" si="122"/>
        <v>#REF!</v>
      </c>
      <c r="AF189" s="141" t="e">
        <f t="shared" si="122"/>
        <v>#REF!</v>
      </c>
      <c r="AG189" s="141" t="e">
        <f t="shared" si="122"/>
        <v>#REF!</v>
      </c>
      <c r="AH189" s="141" t="e">
        <f t="shared" si="122"/>
        <v>#REF!</v>
      </c>
      <c r="AI189" s="141" t="e">
        <f t="shared" si="122"/>
        <v>#REF!</v>
      </c>
      <c r="AJ189" s="141" t="e">
        <f t="shared" si="122"/>
        <v>#REF!</v>
      </c>
      <c r="AK189" s="141" t="e">
        <f t="shared" si="122"/>
        <v>#REF!</v>
      </c>
      <c r="AL189" s="141" t="e">
        <f t="shared" si="122"/>
        <v>#REF!</v>
      </c>
      <c r="AM189" s="141" t="e">
        <f t="shared" si="122"/>
        <v>#REF!</v>
      </c>
      <c r="AN189" s="141" t="e">
        <f t="shared" si="122"/>
        <v>#REF!</v>
      </c>
      <c r="AO189" s="141" t="e">
        <f t="shared" si="122"/>
        <v>#REF!</v>
      </c>
      <c r="AP189" s="141" t="e">
        <f t="shared" si="122"/>
        <v>#REF!</v>
      </c>
      <c r="AQ189" s="141" t="e">
        <f t="shared" si="122"/>
        <v>#REF!</v>
      </c>
      <c r="AR189" s="141" t="e">
        <f t="shared" si="122"/>
        <v>#REF!</v>
      </c>
      <c r="AS189" s="141" t="e">
        <f t="shared" si="122"/>
        <v>#REF!</v>
      </c>
      <c r="AT189" s="141" t="e">
        <f t="shared" si="122"/>
        <v>#REF!</v>
      </c>
      <c r="AU189" s="141" t="e">
        <f t="shared" si="122"/>
        <v>#REF!</v>
      </c>
      <c r="AV189" s="141" t="e">
        <f t="shared" si="122"/>
        <v>#REF!</v>
      </c>
      <c r="AW189" s="141" t="e">
        <f t="shared" si="122"/>
        <v>#REF!</v>
      </c>
      <c r="AX189" s="141" t="e">
        <f t="shared" si="122"/>
        <v>#REF!</v>
      </c>
      <c r="AY189" s="185" t="e">
        <f t="shared" si="122"/>
        <v>#REF!</v>
      </c>
      <c r="AZ189" s="185" t="e">
        <f>SUM(AZ192:AZ195)</f>
        <v>#REF!</v>
      </c>
      <c r="BA189" s="185" t="e">
        <f>SUM(BA192:BA195)</f>
        <v>#REF!</v>
      </c>
      <c r="BB189" s="141" t="e">
        <f t="shared" ref="BB189:BF189" si="123">SUM(BB192:BB195)</f>
        <v>#REF!</v>
      </c>
      <c r="BC189" s="185" t="e">
        <f t="shared" si="123"/>
        <v>#REF!</v>
      </c>
      <c r="BD189" s="185" t="e">
        <f t="shared" si="123"/>
        <v>#REF!</v>
      </c>
      <c r="BE189" s="185" t="e">
        <f t="shared" si="123"/>
        <v>#REF!</v>
      </c>
      <c r="BF189" s="185" t="e">
        <f t="shared" si="123"/>
        <v>#REF!</v>
      </c>
      <c r="BG189" s="185" t="e">
        <f t="shared" ref="BG189:BJ189" si="124">SUM(BG192:BG195)</f>
        <v>#REF!</v>
      </c>
      <c r="BH189" s="185" t="e">
        <f t="shared" si="124"/>
        <v>#REF!</v>
      </c>
      <c r="BI189" s="185" t="e">
        <f t="shared" si="124"/>
        <v>#REF!</v>
      </c>
      <c r="BJ189" s="185" t="e">
        <f t="shared" si="124"/>
        <v>#REF!</v>
      </c>
      <c r="BK189" s="185" t="e">
        <f t="shared" ref="BK189" si="125">SUM(BK192:BK195)</f>
        <v>#REF!</v>
      </c>
      <c r="BL189" s="185" t="e">
        <f t="shared" ref="BL189:BN189" si="126">SUM(BL192:BL195)</f>
        <v>#REF!</v>
      </c>
      <c r="BM189" s="185" t="e">
        <f t="shared" si="126"/>
        <v>#REF!</v>
      </c>
      <c r="BN189" s="185" t="e">
        <f t="shared" si="126"/>
        <v>#REF!</v>
      </c>
      <c r="BO189" s="185" t="e">
        <f t="shared" ref="BO189" si="127">SUM(BO192:BO195)</f>
        <v>#REF!</v>
      </c>
      <c r="BP189" s="185" t="e">
        <f t="shared" ref="BP189:BQ189" si="128">SUM(BP192:BP195)</f>
        <v>#REF!</v>
      </c>
      <c r="BQ189" s="185" t="e">
        <f t="shared" si="128"/>
        <v>#REF!</v>
      </c>
      <c r="BR189" s="185" t="e">
        <f t="shared" ref="BR189:BS189" si="129">SUM(BR192:BR195)</f>
        <v>#REF!</v>
      </c>
      <c r="BS189" s="185" t="e">
        <f t="shared" si="129"/>
        <v>#REF!</v>
      </c>
      <c r="BT189" s="185" t="e">
        <f t="shared" ref="BT189:BU189" si="130">SUM(BT192:BT195)</f>
        <v>#REF!</v>
      </c>
      <c r="BU189" s="185" t="e">
        <f t="shared" si="130"/>
        <v>#REF!</v>
      </c>
      <c r="BV189" s="185">
        <v>265</v>
      </c>
      <c r="BW189" s="185">
        <v>1103</v>
      </c>
      <c r="BX189" s="185">
        <v>1099</v>
      </c>
      <c r="BY189" s="185">
        <v>439</v>
      </c>
      <c r="BZ189" s="185">
        <v>174</v>
      </c>
      <c r="CA189" s="185">
        <v>237</v>
      </c>
      <c r="CB189" s="185">
        <v>168</v>
      </c>
      <c r="CC189" s="185">
        <v>137</v>
      </c>
      <c r="CD189" s="185">
        <v>140</v>
      </c>
      <c r="CE189" s="185">
        <v>105</v>
      </c>
      <c r="CF189" s="185">
        <v>70</v>
      </c>
      <c r="CG189" s="185">
        <v>195</v>
      </c>
      <c r="CH189" s="185">
        <v>42</v>
      </c>
      <c r="CI189" s="185">
        <v>84</v>
      </c>
      <c r="CJ189" s="185">
        <v>72</v>
      </c>
      <c r="CK189" s="185">
        <v>60</v>
      </c>
      <c r="CL189" s="185">
        <v>166</v>
      </c>
      <c r="CM189" s="185">
        <v>159</v>
      </c>
      <c r="CN189" s="185">
        <v>127</v>
      </c>
      <c r="CO189" s="185">
        <v>95</v>
      </c>
      <c r="CP189" s="185">
        <v>169</v>
      </c>
      <c r="CQ189" s="185">
        <v>210</v>
      </c>
      <c r="CR189" s="185">
        <v>28</v>
      </c>
      <c r="CS189" s="185">
        <v>85</v>
      </c>
      <c r="CT189" s="185">
        <v>59</v>
      </c>
      <c r="CU189" s="185">
        <v>317</v>
      </c>
      <c r="CV189" s="185">
        <v>159</v>
      </c>
      <c r="CW189" s="185">
        <v>85</v>
      </c>
      <c r="CX189" s="185">
        <v>55</v>
      </c>
      <c r="CY189" s="185">
        <v>117</v>
      </c>
      <c r="CZ189" s="185">
        <v>127</v>
      </c>
      <c r="DA189" s="185">
        <f t="shared" ref="DA189" si="131">SUM(DA192:DA195)</f>
        <v>301</v>
      </c>
      <c r="DB189" s="141">
        <f t="shared" ref="DB189:EF189" si="132">SUM(DB192:DB195)</f>
        <v>10</v>
      </c>
      <c r="DC189" s="141">
        <f t="shared" si="132"/>
        <v>2</v>
      </c>
      <c r="DD189" s="141">
        <f t="shared" si="132"/>
        <v>0</v>
      </c>
      <c r="DE189" s="141">
        <f t="shared" si="132"/>
        <v>18</v>
      </c>
      <c r="DF189" s="141">
        <f t="shared" si="132"/>
        <v>14</v>
      </c>
      <c r="DG189" s="141">
        <f t="shared" si="132"/>
        <v>3</v>
      </c>
      <c r="DH189" s="141">
        <f t="shared" si="132"/>
        <v>13</v>
      </c>
      <c r="DI189" s="141">
        <f t="shared" si="132"/>
        <v>16</v>
      </c>
      <c r="DJ189" s="141">
        <f t="shared" si="132"/>
        <v>21</v>
      </c>
      <c r="DK189" s="141">
        <f t="shared" si="132"/>
        <v>0</v>
      </c>
      <c r="DL189" s="141">
        <f t="shared" si="132"/>
        <v>8</v>
      </c>
      <c r="DM189" s="141">
        <f t="shared" si="132"/>
        <v>16</v>
      </c>
      <c r="DN189" s="141">
        <f t="shared" si="132"/>
        <v>54</v>
      </c>
      <c r="DO189" s="141">
        <f t="shared" si="132"/>
        <v>17</v>
      </c>
      <c r="DP189" s="141">
        <f t="shared" si="132"/>
        <v>14</v>
      </c>
      <c r="DQ189" s="141">
        <f t="shared" si="132"/>
        <v>10</v>
      </c>
      <c r="DR189" s="141">
        <f t="shared" si="132"/>
        <v>0</v>
      </c>
      <c r="DS189" s="141">
        <f t="shared" si="132"/>
        <v>13</v>
      </c>
      <c r="DT189" s="141">
        <f t="shared" si="132"/>
        <v>19</v>
      </c>
      <c r="DU189" s="141">
        <f t="shared" si="132"/>
        <v>13</v>
      </c>
      <c r="DV189" s="141">
        <f t="shared" si="132"/>
        <v>30</v>
      </c>
      <c r="DW189" s="141">
        <f t="shared" si="132"/>
        <v>4</v>
      </c>
      <c r="DX189" s="141">
        <f t="shared" si="132"/>
        <v>6</v>
      </c>
      <c r="DY189" s="141">
        <f t="shared" si="132"/>
        <v>0</v>
      </c>
      <c r="DZ189" s="141">
        <f t="shared" si="132"/>
        <v>0</v>
      </c>
      <c r="EA189" s="141">
        <f t="shared" si="132"/>
        <v>0</v>
      </c>
      <c r="EB189" s="141">
        <f t="shared" si="132"/>
        <v>0</v>
      </c>
      <c r="EC189" s="141">
        <f t="shared" si="132"/>
        <v>0</v>
      </c>
      <c r="ED189" s="141">
        <f t="shared" si="132"/>
        <v>0</v>
      </c>
      <c r="EE189" s="141">
        <f t="shared" si="132"/>
        <v>0</v>
      </c>
      <c r="EF189" s="141">
        <f t="shared" si="132"/>
        <v>0</v>
      </c>
    </row>
    <row r="190" spans="1:136" ht="17.25" customHeight="1">
      <c r="A190" s="140" t="s">
        <v>10</v>
      </c>
      <c r="B190" s="143" t="e">
        <f>B189/B187</f>
        <v>#REF!</v>
      </c>
      <c r="C190" s="143" t="e">
        <f t="shared" ref="C190:N190" si="133">C189/C187</f>
        <v>#REF!</v>
      </c>
      <c r="D190" s="143" t="e">
        <f t="shared" si="133"/>
        <v>#REF!</v>
      </c>
      <c r="E190" s="143" t="e">
        <f t="shared" si="133"/>
        <v>#REF!</v>
      </c>
      <c r="F190" s="143" t="e">
        <f t="shared" si="133"/>
        <v>#REF!</v>
      </c>
      <c r="G190" s="143" t="e">
        <f t="shared" si="133"/>
        <v>#REF!</v>
      </c>
      <c r="H190" s="143" t="e">
        <f t="shared" si="133"/>
        <v>#REF!</v>
      </c>
      <c r="I190" s="143" t="e">
        <f t="shared" si="133"/>
        <v>#REF!</v>
      </c>
      <c r="J190" s="143" t="e">
        <f t="shared" si="133"/>
        <v>#REF!</v>
      </c>
      <c r="K190" s="143" t="e">
        <f t="shared" si="133"/>
        <v>#REF!</v>
      </c>
      <c r="L190" s="143" t="e">
        <f t="shared" si="133"/>
        <v>#REF!</v>
      </c>
      <c r="M190" s="143" t="e">
        <f t="shared" si="133"/>
        <v>#REF!</v>
      </c>
      <c r="N190" s="143" t="e">
        <f t="shared" si="133"/>
        <v>#REF!</v>
      </c>
      <c r="O190" s="143" t="e">
        <f t="shared" ref="O190:T190" si="134">O189/O187</f>
        <v>#REF!</v>
      </c>
      <c r="P190" s="143" t="e">
        <f t="shared" si="134"/>
        <v>#REF!</v>
      </c>
      <c r="Q190" s="143" t="e">
        <f t="shared" si="134"/>
        <v>#REF!</v>
      </c>
      <c r="R190" s="143" t="e">
        <f t="shared" si="134"/>
        <v>#REF!</v>
      </c>
      <c r="S190" s="143" t="e">
        <f t="shared" si="134"/>
        <v>#REF!</v>
      </c>
      <c r="T190" s="143" t="e">
        <f t="shared" si="134"/>
        <v>#REF!</v>
      </c>
      <c r="U190" s="143" t="e">
        <f t="shared" ref="U190:EF190" si="135">U189/U187</f>
        <v>#REF!</v>
      </c>
      <c r="V190" s="143" t="e">
        <f t="shared" si="135"/>
        <v>#REF!</v>
      </c>
      <c r="W190" s="143" t="e">
        <f t="shared" si="135"/>
        <v>#REF!</v>
      </c>
      <c r="X190" s="143" t="e">
        <f t="shared" si="135"/>
        <v>#REF!</v>
      </c>
      <c r="Y190" s="143" t="e">
        <f t="shared" si="135"/>
        <v>#REF!</v>
      </c>
      <c r="Z190" s="143" t="e">
        <f t="shared" si="135"/>
        <v>#REF!</v>
      </c>
      <c r="AA190" s="143" t="e">
        <f t="shared" si="135"/>
        <v>#REF!</v>
      </c>
      <c r="AB190" s="143" t="e">
        <f t="shared" si="135"/>
        <v>#REF!</v>
      </c>
      <c r="AC190" s="143" t="e">
        <f t="shared" si="135"/>
        <v>#REF!</v>
      </c>
      <c r="AD190" s="143" t="e">
        <f t="shared" si="135"/>
        <v>#REF!</v>
      </c>
      <c r="AE190" s="143" t="e">
        <f t="shared" si="135"/>
        <v>#REF!</v>
      </c>
      <c r="AF190" s="143" t="e">
        <f t="shared" si="135"/>
        <v>#REF!</v>
      </c>
      <c r="AG190" s="143" t="e">
        <f t="shared" si="135"/>
        <v>#REF!</v>
      </c>
      <c r="AH190" s="143" t="e">
        <f t="shared" si="135"/>
        <v>#REF!</v>
      </c>
      <c r="AI190" s="143" t="e">
        <f t="shared" si="135"/>
        <v>#REF!</v>
      </c>
      <c r="AJ190" s="143" t="e">
        <f t="shared" si="135"/>
        <v>#REF!</v>
      </c>
      <c r="AK190" s="143" t="e">
        <f t="shared" si="135"/>
        <v>#REF!</v>
      </c>
      <c r="AL190" s="143" t="e">
        <f t="shared" si="135"/>
        <v>#REF!</v>
      </c>
      <c r="AM190" s="143" t="e">
        <f t="shared" si="135"/>
        <v>#REF!</v>
      </c>
      <c r="AN190" s="143" t="e">
        <f t="shared" si="135"/>
        <v>#REF!</v>
      </c>
      <c r="AO190" s="143" t="e">
        <f t="shared" si="135"/>
        <v>#REF!</v>
      </c>
      <c r="AP190" s="143" t="e">
        <f t="shared" si="135"/>
        <v>#REF!</v>
      </c>
      <c r="AQ190" s="143" t="e">
        <f t="shared" si="135"/>
        <v>#REF!</v>
      </c>
      <c r="AR190" s="143" t="e">
        <f t="shared" si="135"/>
        <v>#REF!</v>
      </c>
      <c r="AS190" s="143" t="e">
        <f t="shared" si="135"/>
        <v>#REF!</v>
      </c>
      <c r="AT190" s="143" t="e">
        <f t="shared" si="135"/>
        <v>#REF!</v>
      </c>
      <c r="AU190" s="143" t="e">
        <f t="shared" si="135"/>
        <v>#REF!</v>
      </c>
      <c r="AV190" s="143" t="e">
        <f t="shared" si="135"/>
        <v>#REF!</v>
      </c>
      <c r="AW190" s="143" t="e">
        <f t="shared" si="135"/>
        <v>#REF!</v>
      </c>
      <c r="AX190" s="143" t="e">
        <f t="shared" si="135"/>
        <v>#REF!</v>
      </c>
      <c r="AY190" s="186" t="e">
        <f t="shared" ref="AY190:BJ190" si="136">AY189/AY187</f>
        <v>#REF!</v>
      </c>
      <c r="AZ190" s="186" t="e">
        <f t="shared" si="136"/>
        <v>#REF!</v>
      </c>
      <c r="BA190" s="186" t="e">
        <f t="shared" si="136"/>
        <v>#REF!</v>
      </c>
      <c r="BB190" s="143" t="e">
        <f t="shared" si="136"/>
        <v>#REF!</v>
      </c>
      <c r="BC190" s="186" t="e">
        <f t="shared" si="136"/>
        <v>#REF!</v>
      </c>
      <c r="BD190" s="186" t="e">
        <f t="shared" si="136"/>
        <v>#REF!</v>
      </c>
      <c r="BE190" s="143" t="e">
        <f t="shared" si="136"/>
        <v>#REF!</v>
      </c>
      <c r="BF190" s="143" t="e">
        <f t="shared" si="136"/>
        <v>#REF!</v>
      </c>
      <c r="BG190" s="143" t="e">
        <f t="shared" si="136"/>
        <v>#REF!</v>
      </c>
      <c r="BH190" s="143" t="e">
        <f t="shared" si="136"/>
        <v>#REF!</v>
      </c>
      <c r="BI190" s="143" t="e">
        <f t="shared" si="136"/>
        <v>#REF!</v>
      </c>
      <c r="BJ190" s="143" t="e">
        <f t="shared" si="136"/>
        <v>#REF!</v>
      </c>
      <c r="BK190" s="143" t="e">
        <f t="shared" ref="BK190" si="137">BK189/BK187</f>
        <v>#REF!</v>
      </c>
      <c r="BL190" s="143" t="e">
        <f t="shared" ref="BL190:BN190" si="138">BL189/BL187</f>
        <v>#REF!</v>
      </c>
      <c r="BM190" s="143" t="e">
        <f t="shared" si="138"/>
        <v>#REF!</v>
      </c>
      <c r="BN190" s="143" t="e">
        <f t="shared" si="138"/>
        <v>#REF!</v>
      </c>
      <c r="BO190" s="143" t="e">
        <f t="shared" ref="BO190" si="139">BO189/BO187</f>
        <v>#REF!</v>
      </c>
      <c r="BP190" s="143" t="e">
        <f t="shared" ref="BP190:BQ190" si="140">BP189/BP187</f>
        <v>#REF!</v>
      </c>
      <c r="BQ190" s="143" t="e">
        <f t="shared" si="140"/>
        <v>#REF!</v>
      </c>
      <c r="BR190" s="143" t="e">
        <f t="shared" ref="BR190:BS190" si="141">BR189/BR187</f>
        <v>#REF!</v>
      </c>
      <c r="BS190" s="143" t="e">
        <f t="shared" si="141"/>
        <v>#REF!</v>
      </c>
      <c r="BT190" s="143" t="e">
        <f t="shared" ref="BT190:BU190" si="142">BT189/BT187</f>
        <v>#REF!</v>
      </c>
      <c r="BU190" s="143" t="e">
        <f t="shared" si="142"/>
        <v>#REF!</v>
      </c>
      <c r="BV190" s="143">
        <v>1.6913130333220578E-3</v>
      </c>
      <c r="BW190" s="143">
        <v>3.934227421886146E-3</v>
      </c>
      <c r="BX190" s="143">
        <v>2.6507541021565414E-3</v>
      </c>
      <c r="BY190" s="143">
        <v>1.2418705569181242E-3</v>
      </c>
      <c r="BZ190" s="143">
        <v>5.0254304107856139E-4</v>
      </c>
      <c r="CA190" s="143">
        <v>8.1613818562494835E-4</v>
      </c>
      <c r="CB190" s="143">
        <v>5.2645927931485083E-4</v>
      </c>
      <c r="CC190" s="143">
        <v>5.0615888216473442E-4</v>
      </c>
      <c r="CD190" s="143">
        <v>6.7558438048912308E-4</v>
      </c>
      <c r="CE190" s="143">
        <v>8.003902855487628E-4</v>
      </c>
      <c r="CF190" s="143">
        <v>3.3531488462772862E-4</v>
      </c>
      <c r="CG190" s="143">
        <v>9.2681929875425978E-4</v>
      </c>
      <c r="CH190" s="143">
        <v>3.291845628115497E-4</v>
      </c>
      <c r="CI190" s="143">
        <v>2.9297488089175975E-4</v>
      </c>
      <c r="CJ190" s="143">
        <v>2.654965153582359E-4</v>
      </c>
      <c r="CK190" s="143">
        <v>3.1341739884453452E-4</v>
      </c>
      <c r="CL190" s="143">
        <v>6.2793873436300159E-4</v>
      </c>
      <c r="CM190" s="143">
        <v>5.2578843463854522E-4</v>
      </c>
      <c r="CN190" s="143">
        <v>5.7209526512336088E-4</v>
      </c>
      <c r="CO190" s="143">
        <v>6.6885393638142982E-4</v>
      </c>
      <c r="CP190" s="143">
        <v>6.9422478916516389E-4</v>
      </c>
      <c r="CQ190" s="143">
        <v>5.9309133324107473E-4</v>
      </c>
      <c r="CR190" s="143">
        <v>1.9156039625636254E-4</v>
      </c>
      <c r="CS190" s="143">
        <v>5.0915886954750746E-4</v>
      </c>
      <c r="CT190" s="143">
        <v>2.7688870951089251E-4</v>
      </c>
      <c r="CU190" s="143">
        <v>1.5792200546001635E-3</v>
      </c>
      <c r="CV190" s="143">
        <v>8.3008347820639323E-4</v>
      </c>
      <c r="CW190" s="143">
        <v>5.1779698703070841E-4</v>
      </c>
      <c r="CX190" s="143">
        <v>2.7143604473266018E-4</v>
      </c>
      <c r="CY190" s="143">
        <v>5.3818837513109718E-4</v>
      </c>
      <c r="CZ190" s="143">
        <v>5.6684787945332656E-4</v>
      </c>
      <c r="DA190" s="143">
        <f t="shared" ref="DA190" si="143">DA189/DA187</f>
        <v>1.2374304202330151E-3</v>
      </c>
      <c r="DB190" s="143">
        <f t="shared" si="135"/>
        <v>6.2123377026775172E-4</v>
      </c>
      <c r="DC190" s="143">
        <f t="shared" si="135"/>
        <v>1.5658028654192438E-4</v>
      </c>
      <c r="DD190" s="143" t="e">
        <f>DD189/DD187</f>
        <v>#DIV/0!</v>
      </c>
      <c r="DE190" s="143">
        <f t="shared" si="135"/>
        <v>1.165954139137194E-3</v>
      </c>
      <c r="DF190" s="143">
        <f t="shared" si="135"/>
        <v>7.946869501050122E-4</v>
      </c>
      <c r="DG190" s="143">
        <f t="shared" si="135"/>
        <v>2.9988004798080768E-4</v>
      </c>
      <c r="DH190" s="143">
        <f t="shared" si="135"/>
        <v>1.2643454580820851E-3</v>
      </c>
      <c r="DI190" s="143">
        <f t="shared" si="135"/>
        <v>1.4423510321824574E-3</v>
      </c>
      <c r="DJ190" s="143">
        <f t="shared" si="135"/>
        <v>1.2096774193548388E-3</v>
      </c>
      <c r="DK190" s="143" t="e">
        <f t="shared" si="135"/>
        <v>#DIV/0!</v>
      </c>
      <c r="DL190" s="143">
        <f t="shared" si="135"/>
        <v>5.0028140829216439E-4</v>
      </c>
      <c r="DM190" s="143">
        <f t="shared" si="135"/>
        <v>1.5816528272044287E-3</v>
      </c>
      <c r="DN190" s="143">
        <f t="shared" si="135"/>
        <v>5.0790067720090292E-3</v>
      </c>
      <c r="DO190" s="143">
        <f t="shared" si="135"/>
        <v>1.9092542677448339E-3</v>
      </c>
      <c r="DP190" s="143">
        <f t="shared" si="135"/>
        <v>1.0491606714628297E-3</v>
      </c>
      <c r="DQ190" s="143">
        <f t="shared" si="135"/>
        <v>7.8480615288023861E-4</v>
      </c>
      <c r="DR190" s="143" t="e">
        <f t="shared" si="135"/>
        <v>#DIV/0!</v>
      </c>
      <c r="DS190" s="143">
        <f t="shared" si="135"/>
        <v>1.4749262536873156E-3</v>
      </c>
      <c r="DT190" s="143">
        <f t="shared" si="135"/>
        <v>1.441578148710167E-3</v>
      </c>
      <c r="DU190" s="143">
        <f t="shared" si="135"/>
        <v>1.1036590542490873E-3</v>
      </c>
      <c r="DV190" s="143">
        <f t="shared" si="135"/>
        <v>2.6364355391510679E-3</v>
      </c>
      <c r="DW190" s="143">
        <f t="shared" si="135"/>
        <v>5.0207104305259197E-4</v>
      </c>
      <c r="DX190" s="143">
        <f t="shared" si="135"/>
        <v>7.7579519006982156E-4</v>
      </c>
      <c r="DY190" s="143" t="e">
        <f t="shared" si="135"/>
        <v>#DIV/0!</v>
      </c>
      <c r="DZ190" s="143" t="e">
        <f t="shared" si="135"/>
        <v>#DIV/0!</v>
      </c>
      <c r="EA190" s="143" t="e">
        <f t="shared" si="135"/>
        <v>#DIV/0!</v>
      </c>
      <c r="EB190" s="143" t="e">
        <f t="shared" si="135"/>
        <v>#DIV/0!</v>
      </c>
      <c r="EC190" s="143" t="e">
        <f t="shared" si="135"/>
        <v>#DIV/0!</v>
      </c>
      <c r="ED190" s="143" t="e">
        <f t="shared" si="135"/>
        <v>#DIV/0!</v>
      </c>
      <c r="EE190" s="143" t="e">
        <f t="shared" si="135"/>
        <v>#DIV/0!</v>
      </c>
      <c r="EF190" s="143" t="e">
        <f t="shared" si="135"/>
        <v>#DIV/0!</v>
      </c>
    </row>
    <row r="191" spans="1:136" ht="12" customHeight="1">
      <c r="A191" s="11" t="s">
        <v>5</v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</row>
    <row r="192" spans="1:136" ht="17.25" customHeight="1">
      <c r="A192" s="140" t="s">
        <v>6</v>
      </c>
      <c r="B192" s="141" t="e">
        <f>SUM(B136,B108,B80,B52,#REF!,B24)</f>
        <v>#REF!</v>
      </c>
      <c r="C192" s="141" t="e">
        <f>SUM(C136,C108,C80,C52,#REF!,C24)</f>
        <v>#REF!</v>
      </c>
      <c r="D192" s="141" t="e">
        <f>SUM(D136,D108,D80,D52,#REF!,D24)</f>
        <v>#REF!</v>
      </c>
      <c r="E192" s="141" t="e">
        <f>SUM(E136,E108,E80,E52,#REF!,E24)</f>
        <v>#REF!</v>
      </c>
      <c r="F192" s="141" t="e">
        <f>SUM(F136,F108,F80,F52,#REF!,F24)</f>
        <v>#REF!</v>
      </c>
      <c r="G192" s="141" t="e">
        <f>SUM(G136,G108,G80,G52,#REF!,G24)</f>
        <v>#REF!</v>
      </c>
      <c r="H192" s="141" t="e">
        <f>SUM(H136,H108,H80,H52,#REF!,H24)</f>
        <v>#REF!</v>
      </c>
      <c r="I192" s="141" t="e">
        <f>SUM(I136,I108,I80,I52,#REF!,I24)</f>
        <v>#REF!</v>
      </c>
      <c r="J192" s="141" t="e">
        <f>SUM(J136,J108,J80,J52,#REF!,J24)</f>
        <v>#REF!</v>
      </c>
      <c r="K192" s="141" t="e">
        <f>SUM(K136,K108,K80,K52,#REF!,K24)</f>
        <v>#REF!</v>
      </c>
      <c r="L192" s="141" t="e">
        <f>SUM(L136,L108,L80,L52,#REF!,L24)</f>
        <v>#REF!</v>
      </c>
      <c r="M192" s="141" t="e">
        <f>SUM(M136,M108,M80,M52,#REF!,M24)</f>
        <v>#REF!</v>
      </c>
      <c r="N192" s="141" t="e">
        <f>SUM(N136,N108,N80,N52,#REF!,N24)</f>
        <v>#REF!</v>
      </c>
      <c r="O192" s="141" t="e">
        <f>SUM(O136,O108,O80,O52,#REF!,O24)</f>
        <v>#REF!</v>
      </c>
      <c r="P192" s="141" t="e">
        <f>SUM(P136,P108,P80,P52,#REF!,P24)</f>
        <v>#REF!</v>
      </c>
      <c r="Q192" s="141" t="e">
        <f>SUM(Q136,Q108,Q80,Q52,#REF!,Q24)</f>
        <v>#REF!</v>
      </c>
      <c r="R192" s="141" t="e">
        <f>SUM(R136,R108,R80,R52,#REF!,R24)</f>
        <v>#REF!</v>
      </c>
      <c r="S192" s="141" t="e">
        <f>SUM(S136,S108,S80,S52,#REF!,S24)</f>
        <v>#REF!</v>
      </c>
      <c r="T192" s="141" t="e">
        <f>SUM(T136,T108,T80,T52,#REF!,T24,T164)</f>
        <v>#REF!</v>
      </c>
      <c r="U192" s="141" t="e">
        <f>SUM(U136,U108,U80,U52,#REF!,U24,U164)</f>
        <v>#REF!</v>
      </c>
      <c r="V192" s="141" t="e">
        <f>SUM(V136,V108,V80,V52,#REF!,V24,V164)</f>
        <v>#REF!</v>
      </c>
      <c r="W192" s="141" t="e">
        <f>SUM(W136,W108,W80,W52,#REF!,W24,W164)</f>
        <v>#REF!</v>
      </c>
      <c r="X192" s="141" t="e">
        <f>SUM(X136,X108,X80,X52,#REF!,X24,X164)</f>
        <v>#REF!</v>
      </c>
      <c r="Y192" s="141" t="e">
        <f>SUM(Y136,Y108,Y80,Y52,#REF!,Y24,Y164)</f>
        <v>#REF!</v>
      </c>
      <c r="Z192" s="141" t="e">
        <f>SUM(Z164+Z136+Z108+Z80+Z52+#REF!+Z24)</f>
        <v>#REF!</v>
      </c>
      <c r="AA192" s="141" t="e">
        <f>SUM(AA164+AA136+AA108+AA80+AA52+#REF!+AA24)</f>
        <v>#REF!</v>
      </c>
      <c r="AB192" s="141" t="e">
        <f>SUM(AB164+AB136+AB108+AB80+AB52+#REF!+AB24)</f>
        <v>#REF!</v>
      </c>
      <c r="AC192" s="141" t="e">
        <f>SUM(AC164+AC136+AC108+AC80+AC52+#REF!+AC24)</f>
        <v>#REF!</v>
      </c>
      <c r="AD192" s="141" t="e">
        <f>SUM(AD164+AD136+AD108+AD80+AD52+#REF!+AD24)</f>
        <v>#REF!</v>
      </c>
      <c r="AE192" s="141" t="e">
        <f>SUM(AE164+AE136+AE108+AE80+AE52+#REF!+AE24)</f>
        <v>#REF!</v>
      </c>
      <c r="AF192" s="141" t="e">
        <f>SUM(AF164+AF136+AF108+AF80+AF52+#REF!+AF24)</f>
        <v>#REF!</v>
      </c>
      <c r="AG192" s="141" t="e">
        <f>SUM(AG164+AG136+AG108+AG80+AG52+#REF!+AG24)</f>
        <v>#REF!</v>
      </c>
      <c r="AH192" s="141" t="e">
        <f>SUM(AH164+AH136+AH108+AH80+AH52+#REF!+AH24)</f>
        <v>#REF!</v>
      </c>
      <c r="AI192" s="141" t="e">
        <f>SUM(AI164+AI136+AI108+AI80+AI52+#REF!+AI24)</f>
        <v>#REF!</v>
      </c>
      <c r="AJ192" s="141" t="e">
        <f>SUM(AJ164+AJ136+AJ108+AJ80+AJ52+#REF!+AJ24)</f>
        <v>#REF!</v>
      </c>
      <c r="AK192" s="141" t="e">
        <f>SUM(AK164+AK136+AK108+AK80+AK52+#REF!+AK24)</f>
        <v>#REF!</v>
      </c>
      <c r="AL192" s="141" t="e">
        <f>SUM(AL164+AL136+AL108+AL80+AL52+#REF!+AL24)</f>
        <v>#REF!</v>
      </c>
      <c r="AM192" s="141" t="e">
        <f>SUM(AM164+AM136+AM108+AM80+AM52+#REF!+AM24)</f>
        <v>#REF!</v>
      </c>
      <c r="AN192" s="141" t="e">
        <f>SUM(AN164+AN136+AN108+AN80+AN52+#REF!+AN24)</f>
        <v>#REF!</v>
      </c>
      <c r="AO192" s="141" t="e">
        <f>SUM(AO164+AO136+AO108+AO80+AO52+#REF!+AO24)</f>
        <v>#REF!</v>
      </c>
      <c r="AP192" s="141" t="e">
        <f>SUM(AP164+AP136+AP108+AP80+AP52+#REF!+AP24)</f>
        <v>#REF!</v>
      </c>
      <c r="AQ192" s="141" t="e">
        <f>SUM(AQ164+AQ136+AQ108+AQ80+AQ52+#REF!+AQ24)</f>
        <v>#REF!</v>
      </c>
      <c r="AR192" s="141" t="e">
        <f>SUM(AR164+AR136+AR108+AR80+AR52+#REF!+AR24)</f>
        <v>#REF!</v>
      </c>
      <c r="AS192" s="141" t="e">
        <f>SUM(AS164+AS136+AS108+AS80+AS52+#REF!+AS24)</f>
        <v>#REF!</v>
      </c>
      <c r="AT192" s="141" t="e">
        <f>SUM(AT164+AT136+AT108+AT80+AT52+#REF!+AT24)</f>
        <v>#REF!</v>
      </c>
      <c r="AU192" s="141" t="e">
        <f>SUM(AU164+AU136+AU108+AU80+AU52+#REF!+AU24)</f>
        <v>#REF!</v>
      </c>
      <c r="AV192" s="141" t="e">
        <f>SUM(AV164+AV136+AV108+AV80+AV52+#REF!+AV24)</f>
        <v>#REF!</v>
      </c>
      <c r="AW192" s="141" t="e">
        <f>SUM(AW164+AW136+AW108+AW80+AW52+#REF!+AW24)</f>
        <v>#REF!</v>
      </c>
      <c r="AX192" s="141" t="e">
        <f>SUM(AX164+AX136+AX108+AX80+AX52+#REF!+AX24)</f>
        <v>#REF!</v>
      </c>
      <c r="AY192" s="185" t="e">
        <f>SUM(AY164+AY136+AY108+AY80+AY52+#REF!+AY24)</f>
        <v>#REF!</v>
      </c>
      <c r="AZ192" s="185" t="e">
        <f>SUM(AZ164+AZ136+AZ108+AZ80+AZ52+#REF!+AZ24)</f>
        <v>#REF!</v>
      </c>
      <c r="BA192" s="185" t="e">
        <f>SUM(BA164+BA136+BA108+BA80+BA52+#REF!+BA24)</f>
        <v>#REF!</v>
      </c>
      <c r="BB192" s="185" t="e">
        <f>SUM(BB164+BB136+BB108+BB80+BB52+#REF!+BB24)</f>
        <v>#REF!</v>
      </c>
      <c r="BC192" s="185" t="e">
        <f>SUM(BC164+BC136+BC108+BC80+BC52+#REF!+BC24)</f>
        <v>#REF!</v>
      </c>
      <c r="BD192" s="185" t="e">
        <f>SUM(BD164+BD136+BD108+BD80+BD52+#REF!+BD24)</f>
        <v>#REF!</v>
      </c>
      <c r="BE192" s="185" t="e">
        <f>SUM(BE164+BE136+BE108+BE80+BE52+#REF!+BE24)</f>
        <v>#REF!</v>
      </c>
      <c r="BF192" s="185" t="e">
        <f>SUM(BF164+BF136+BF108+BF80+BF52+#REF!+BF24)</f>
        <v>#REF!</v>
      </c>
      <c r="BG192" s="185" t="e">
        <f>SUM(BG164+BG136+BG108+BG80+BG52+#REF!+BG24)</f>
        <v>#REF!</v>
      </c>
      <c r="BH192" s="185" t="e">
        <f>SUM(BH164+BH136+BH108+BH80+BH52+#REF!+BH24)</f>
        <v>#REF!</v>
      </c>
      <c r="BI192" s="185" t="e">
        <f>SUM(BI164+BI136+BI108+BI80+BI52+#REF!+BI24)</f>
        <v>#REF!</v>
      </c>
      <c r="BJ192" s="185" t="e">
        <f>SUM(BJ164+BJ136+BJ108+BJ80+BJ52+#REF!+BJ24)</f>
        <v>#REF!</v>
      </c>
      <c r="BK192" s="185" t="e">
        <f>SUM(BK164+BK136+BK108+BK80+BK52+#REF!+BK24)</f>
        <v>#REF!</v>
      </c>
      <c r="BL192" s="185" t="e">
        <f>SUM(BL164+BL136+BL108+BL80+BL52+#REF!+BL24)</f>
        <v>#REF!</v>
      </c>
      <c r="BM192" s="185" t="e">
        <f>SUM(BM164+BM136+BM108+BM80+BM52+#REF!+BM24)</f>
        <v>#REF!</v>
      </c>
      <c r="BN192" s="185" t="e">
        <f>SUM(BN164+BN136+BN108+BN80+BN52+#REF!+BN24)</f>
        <v>#REF!</v>
      </c>
      <c r="BO192" s="185" t="e">
        <f>SUM(BO164+BO136+BO108+BO80+BO52+#REF!+BO24)</f>
        <v>#REF!</v>
      </c>
      <c r="BP192" s="185" t="e">
        <f>SUM(BP164+BP136+BP108+BP80+BP52+#REF!+BP24)</f>
        <v>#REF!</v>
      </c>
      <c r="BQ192" s="185" t="e">
        <f>SUM(BQ164+BQ136+BQ108+BQ80+BQ52+#REF!+BQ24)</f>
        <v>#REF!</v>
      </c>
      <c r="BR192" s="185" t="e">
        <f>SUM(BR164+BR136+BR108+BR80+BR52+#REF!+BR24)</f>
        <v>#REF!</v>
      </c>
      <c r="BS192" s="185" t="e">
        <f>SUM(BS164+BS136+BS108+BS80+BS52+#REF!+BS24)</f>
        <v>#REF!</v>
      </c>
      <c r="BT192" s="185" t="e">
        <f>SUM(BT164+BT136+BT108+BT80+BT52+#REF!+BT24)</f>
        <v>#REF!</v>
      </c>
      <c r="BU192" s="185" t="e">
        <f>SUM(BU164+BU136+BU108+BU80+BU52+#REF!+BU24)</f>
        <v>#REF!</v>
      </c>
      <c r="BV192" s="185">
        <v>249</v>
      </c>
      <c r="BW192" s="185">
        <v>809</v>
      </c>
      <c r="BX192" s="185">
        <v>481</v>
      </c>
      <c r="BY192" s="185">
        <v>373</v>
      </c>
      <c r="BZ192" s="185">
        <v>126</v>
      </c>
      <c r="CA192" s="185">
        <v>155</v>
      </c>
      <c r="CB192" s="185">
        <v>80</v>
      </c>
      <c r="CC192" s="185">
        <v>80</v>
      </c>
      <c r="CD192" s="185">
        <v>82</v>
      </c>
      <c r="CE192" s="185">
        <v>41</v>
      </c>
      <c r="CF192" s="185">
        <v>46</v>
      </c>
      <c r="CG192" s="185">
        <v>157</v>
      </c>
      <c r="CH192" s="185">
        <v>36</v>
      </c>
      <c r="CI192" s="185">
        <v>68</v>
      </c>
      <c r="CJ192" s="185">
        <v>61</v>
      </c>
      <c r="CK192" s="185">
        <v>56</v>
      </c>
      <c r="CL192" s="185">
        <v>151</v>
      </c>
      <c r="CM192" s="185">
        <v>147</v>
      </c>
      <c r="CN192" s="185">
        <v>117</v>
      </c>
      <c r="CO192" s="185">
        <v>76</v>
      </c>
      <c r="CP192" s="185">
        <v>136</v>
      </c>
      <c r="CQ192" s="185">
        <v>150</v>
      </c>
      <c r="CR192" s="185">
        <v>25</v>
      </c>
      <c r="CS192" s="185">
        <v>65</v>
      </c>
      <c r="CT192" s="185">
        <v>52</v>
      </c>
      <c r="CU192" s="185">
        <v>280</v>
      </c>
      <c r="CV192" s="185">
        <v>117</v>
      </c>
      <c r="CW192" s="185">
        <v>73</v>
      </c>
      <c r="CX192" s="185">
        <v>47</v>
      </c>
      <c r="CY192" s="185">
        <v>83</v>
      </c>
      <c r="CZ192" s="185">
        <v>112</v>
      </c>
      <c r="DA192" s="185">
        <f>SUM(DB192:EF192)</f>
        <v>227</v>
      </c>
      <c r="DB192" s="141">
        <f>SUM(DB164+DB136+DB108+DB80+DB52+DB24)</f>
        <v>10</v>
      </c>
      <c r="DC192" s="141">
        <f t="shared" ref="DC192:EF195" si="144">SUM(DC164+DC136+DC108+DC80+DC52+DC24)</f>
        <v>2</v>
      </c>
      <c r="DD192" s="141">
        <f t="shared" si="144"/>
        <v>0</v>
      </c>
      <c r="DE192" s="141">
        <f t="shared" si="144"/>
        <v>12</v>
      </c>
      <c r="DF192" s="141">
        <f t="shared" si="144"/>
        <v>11</v>
      </c>
      <c r="DG192" s="141">
        <f t="shared" si="144"/>
        <v>3</v>
      </c>
      <c r="DH192" s="141">
        <f t="shared" si="144"/>
        <v>13</v>
      </c>
      <c r="DI192" s="141">
        <f t="shared" si="144"/>
        <v>8</v>
      </c>
      <c r="DJ192" s="141">
        <f t="shared" si="144"/>
        <v>14</v>
      </c>
      <c r="DK192" s="141">
        <f t="shared" si="144"/>
        <v>0</v>
      </c>
      <c r="DL192" s="141">
        <f t="shared" si="144"/>
        <v>6</v>
      </c>
      <c r="DM192" s="141">
        <f t="shared" si="144"/>
        <v>14</v>
      </c>
      <c r="DN192" s="141">
        <f t="shared" si="144"/>
        <v>31</v>
      </c>
      <c r="DO192" s="141">
        <f t="shared" si="144"/>
        <v>13</v>
      </c>
      <c r="DP192" s="141">
        <f t="shared" si="144"/>
        <v>10</v>
      </c>
      <c r="DQ192" s="141">
        <f t="shared" si="144"/>
        <v>9</v>
      </c>
      <c r="DR192" s="141">
        <f t="shared" si="144"/>
        <v>0</v>
      </c>
      <c r="DS192" s="141">
        <f t="shared" si="144"/>
        <v>12</v>
      </c>
      <c r="DT192" s="141">
        <f t="shared" si="144"/>
        <v>16</v>
      </c>
      <c r="DU192" s="141">
        <f t="shared" si="144"/>
        <v>13</v>
      </c>
      <c r="DV192" s="141">
        <f t="shared" si="144"/>
        <v>20</v>
      </c>
      <c r="DW192" s="141">
        <f t="shared" si="144"/>
        <v>4</v>
      </c>
      <c r="DX192" s="141">
        <f t="shared" si="144"/>
        <v>6</v>
      </c>
      <c r="DY192" s="141">
        <f t="shared" si="144"/>
        <v>0</v>
      </c>
      <c r="DZ192" s="141">
        <f t="shared" si="144"/>
        <v>0</v>
      </c>
      <c r="EA192" s="141">
        <f t="shared" si="144"/>
        <v>0</v>
      </c>
      <c r="EB192" s="141">
        <f t="shared" si="144"/>
        <v>0</v>
      </c>
      <c r="EC192" s="141">
        <f t="shared" si="144"/>
        <v>0</v>
      </c>
      <c r="ED192" s="141">
        <f t="shared" si="144"/>
        <v>0</v>
      </c>
      <c r="EE192" s="141">
        <f t="shared" si="144"/>
        <v>0</v>
      </c>
      <c r="EF192" s="141">
        <f t="shared" si="144"/>
        <v>0</v>
      </c>
    </row>
    <row r="193" spans="1:148" ht="17.25" customHeight="1">
      <c r="A193" s="140" t="s">
        <v>7</v>
      </c>
      <c r="B193" s="141" t="e">
        <f>SUM(B137,B109,B81,B53,#REF!,B25)</f>
        <v>#REF!</v>
      </c>
      <c r="C193" s="141" t="e">
        <f>SUM(C137,C109,C81,C53,#REF!,C25)</f>
        <v>#REF!</v>
      </c>
      <c r="D193" s="141" t="e">
        <f>SUM(D137,D109,D81,D53,#REF!,D25)</f>
        <v>#REF!</v>
      </c>
      <c r="E193" s="141" t="e">
        <f>SUM(E137,E109,E81,E53,#REF!,E25)</f>
        <v>#REF!</v>
      </c>
      <c r="F193" s="141" t="e">
        <f>SUM(F137,F109,F81,F53,#REF!,F25)</f>
        <v>#REF!</v>
      </c>
      <c r="G193" s="141" t="e">
        <f>SUM(G137,G109,G81,G53,#REF!,G25)</f>
        <v>#REF!</v>
      </c>
      <c r="H193" s="141" t="e">
        <f>SUM(H137,H109,H81,H53,#REF!,H25)</f>
        <v>#REF!</v>
      </c>
      <c r="I193" s="141" t="e">
        <f>SUM(I137,I109,I81,I53,#REF!,I25)</f>
        <v>#REF!</v>
      </c>
      <c r="J193" s="141" t="e">
        <f>SUM(J137,J109,J81,J53,#REF!,J25)</f>
        <v>#REF!</v>
      </c>
      <c r="K193" s="141" t="e">
        <f>SUM(K137,K109,K81,K53,#REF!,K25)</f>
        <v>#REF!</v>
      </c>
      <c r="L193" s="141" t="e">
        <f>SUM(L137,L109,L81,L53,#REF!,L25)</f>
        <v>#REF!</v>
      </c>
      <c r="M193" s="141" t="e">
        <f>SUM(M137,M109,M81,M53,#REF!,M25)</f>
        <v>#REF!</v>
      </c>
      <c r="N193" s="141" t="e">
        <f>SUM(N137,N109,N81,N53,#REF!,N25)</f>
        <v>#REF!</v>
      </c>
      <c r="O193" s="141" t="e">
        <f>SUM(O137,O109,O81,O53,#REF!,O25)</f>
        <v>#REF!</v>
      </c>
      <c r="P193" s="141" t="e">
        <f>SUM(P137,P109,P81,P53,#REF!,P25)</f>
        <v>#REF!</v>
      </c>
      <c r="Q193" s="141" t="e">
        <f>SUM(Q137,Q109,Q81,Q53,#REF!,Q25)</f>
        <v>#REF!</v>
      </c>
      <c r="R193" s="141" t="e">
        <f>SUM(R137,R109,R81,R53,#REF!,R25)</f>
        <v>#REF!</v>
      </c>
      <c r="S193" s="141" t="e">
        <f>SUM(S137,S109,S81,S53,#REF!,S25)</f>
        <v>#REF!</v>
      </c>
      <c r="T193" s="141" t="e">
        <f>SUM(T137,T109,T81,T53,#REF!,T25,T165)</f>
        <v>#REF!</v>
      </c>
      <c r="U193" s="141" t="e">
        <f>SUM(U137,U109,U81,U53,#REF!,U25,U165)</f>
        <v>#REF!</v>
      </c>
      <c r="V193" s="141" t="e">
        <f>SUM(V137,V109,V81,V53,#REF!,V25,V165)</f>
        <v>#REF!</v>
      </c>
      <c r="W193" s="141" t="e">
        <f>SUM(W137,W109,W81,W53,#REF!,W25,W165)</f>
        <v>#REF!</v>
      </c>
      <c r="X193" s="141" t="e">
        <f>SUM(X137,X109,X81,X53,#REF!,X25,X165)</f>
        <v>#REF!</v>
      </c>
      <c r="Y193" s="141" t="e">
        <f>SUM(Y137,Y109,Y81,Y53,#REF!,Y25,Y165)</f>
        <v>#REF!</v>
      </c>
      <c r="Z193" s="141" t="e">
        <f>SUM(Z165+Z137+Z109+Z81+Z53+#REF!+Z25)</f>
        <v>#REF!</v>
      </c>
      <c r="AA193" s="141" t="e">
        <f>SUM(AA165+AA137+AA109+AA81+AA53+#REF!+AA25)</f>
        <v>#REF!</v>
      </c>
      <c r="AB193" s="141" t="e">
        <f>SUM(AB165+AB137+AB109+AB81+AB53+#REF!+AB25)</f>
        <v>#REF!</v>
      </c>
      <c r="AC193" s="141" t="e">
        <f>SUM(AC165+AC137+AC109+AC81+AC53+#REF!+AC25)</f>
        <v>#REF!</v>
      </c>
      <c r="AD193" s="141" t="e">
        <f>SUM(AD165+AD137+AD109+AD81+AD53+#REF!+AD25)</f>
        <v>#REF!</v>
      </c>
      <c r="AE193" s="141" t="e">
        <f>SUM(AE165+AE137+AE109+AE81+AE53+#REF!+AE25)</f>
        <v>#REF!</v>
      </c>
      <c r="AF193" s="141" t="e">
        <f>SUM(AF165+AF137+AF109+AF81+AF53+#REF!+AF25)</f>
        <v>#REF!</v>
      </c>
      <c r="AG193" s="141" t="e">
        <f>SUM(AG165+AG137+AG109+AG81+AG53+#REF!+AG25)</f>
        <v>#REF!</v>
      </c>
      <c r="AH193" s="141" t="e">
        <f>SUM(AH165+AH137+AH109+AH81+AH53+#REF!+AH25)</f>
        <v>#REF!</v>
      </c>
      <c r="AI193" s="141" t="e">
        <f>SUM(AI165+AI137+AI109+AI81+AI53+#REF!+AI25)</f>
        <v>#REF!</v>
      </c>
      <c r="AJ193" s="141" t="e">
        <f>SUM(AJ165+AJ137+AJ109+AJ81+AJ53+#REF!+AJ25)</f>
        <v>#REF!</v>
      </c>
      <c r="AK193" s="141" t="e">
        <f>SUM(AK165+AK137+AK109+AK81+AK53+#REF!+AK25)</f>
        <v>#REF!</v>
      </c>
      <c r="AL193" s="141" t="e">
        <f>SUM(AL165+AL137+AL109+AL81+AL53+#REF!+AL25)</f>
        <v>#REF!</v>
      </c>
      <c r="AM193" s="141" t="e">
        <f>SUM(AM165+AM137+AM109+AM81+AM53+#REF!+AM25)</f>
        <v>#REF!</v>
      </c>
      <c r="AN193" s="141" t="e">
        <f>SUM(AN165+AN137+AN109+AN81+AN53+#REF!+AN25)</f>
        <v>#REF!</v>
      </c>
      <c r="AO193" s="141" t="e">
        <f>SUM(AO165+AO137+AO109+AO81+AO53+#REF!+AO25)</f>
        <v>#REF!</v>
      </c>
      <c r="AP193" s="141" t="e">
        <f>SUM(AP165+AP137+AP109+AP81+AP53+#REF!+AP25)</f>
        <v>#REF!</v>
      </c>
      <c r="AQ193" s="141" t="e">
        <f>SUM(AQ165+AQ137+AQ109+AQ81+AQ53+#REF!+AQ25)</f>
        <v>#REF!</v>
      </c>
      <c r="AR193" s="141" t="e">
        <f>SUM(AR165+AR137+AR109+AR81+AR53+#REF!+AR25)</f>
        <v>#REF!</v>
      </c>
      <c r="AS193" s="141" t="e">
        <f>SUM(AS165+AS137+AS109+AS81+AS53+#REF!+AS25)</f>
        <v>#REF!</v>
      </c>
      <c r="AT193" s="141" t="e">
        <f>SUM(AT165+AT137+AT109+AT81+AT53+#REF!+AT25)</f>
        <v>#REF!</v>
      </c>
      <c r="AU193" s="141" t="e">
        <f>SUM(AU165+AU137+AU109+AU81+AU53+#REF!+AU25)</f>
        <v>#REF!</v>
      </c>
      <c r="AV193" s="141" t="e">
        <f>SUM(AV165+AV137+AV109+AV81+AV53+#REF!+AV25)</f>
        <v>#REF!</v>
      </c>
      <c r="AW193" s="141" t="e">
        <f>SUM(AW165+AW137+AW109+AW81+AW53+#REF!+AW25)</f>
        <v>#REF!</v>
      </c>
      <c r="AX193" s="141" t="e">
        <f>SUM(AX165+AX137+AX109+AX81+AX53+#REF!+AX25)</f>
        <v>#REF!</v>
      </c>
      <c r="AY193" s="185" t="e">
        <f>SUM(AY165+AY137+AY109+AY81+AY53+#REF!+AY25)</f>
        <v>#REF!</v>
      </c>
      <c r="AZ193" s="185" t="e">
        <f>SUM(AZ165+AZ137+AZ109+AZ81+AZ53+#REF!+AZ25)</f>
        <v>#REF!</v>
      </c>
      <c r="BA193" s="185" t="e">
        <f>SUM(BA165+BA137+BA109+BA81+BA53+#REF!+BA25)</f>
        <v>#REF!</v>
      </c>
      <c r="BB193" s="185" t="e">
        <f>SUM(BB165+BB137+BB109+BB81+BB53+#REF!+BB25)</f>
        <v>#REF!</v>
      </c>
      <c r="BC193" s="185" t="e">
        <f>SUM(BC165+BC137+BC109+BC81+BC53+#REF!+BC25)</f>
        <v>#REF!</v>
      </c>
      <c r="BD193" s="185" t="e">
        <f>SUM(BD165+BD137+BD109+BD81+BD53+#REF!+BD25)</f>
        <v>#REF!</v>
      </c>
      <c r="BE193" s="185" t="e">
        <f>SUM(BE165+BE137+BE109+BE81+BE53+#REF!+BE25)</f>
        <v>#REF!</v>
      </c>
      <c r="BF193" s="185" t="e">
        <f>SUM(BF165+BF137+BF109+BF81+BF53+#REF!+BF25)</f>
        <v>#REF!</v>
      </c>
      <c r="BG193" s="185" t="e">
        <f>SUM(BG165+BG137+BG109+BG81+BG53+#REF!+BG25)</f>
        <v>#REF!</v>
      </c>
      <c r="BH193" s="185" t="e">
        <f>SUM(BH165+BH137+BH109+BH81+BH53+#REF!+BH25)</f>
        <v>#REF!</v>
      </c>
      <c r="BI193" s="185" t="e">
        <f>SUM(BI165+BI137+BI109+BI81+BI53+#REF!+BI25)</f>
        <v>#REF!</v>
      </c>
      <c r="BJ193" s="185" t="e">
        <f>SUM(BJ165+BJ137+BJ109+BJ81+BJ53+#REF!+BJ25)</f>
        <v>#REF!</v>
      </c>
      <c r="BK193" s="185" t="e">
        <f>SUM(BK165+BK137+BK109+BK81+BK53+#REF!+BK25)</f>
        <v>#REF!</v>
      </c>
      <c r="BL193" s="185" t="e">
        <f>SUM(BL165+BL137+BL109+BL81+BL53+#REF!+BL25)</f>
        <v>#REF!</v>
      </c>
      <c r="BM193" s="185" t="e">
        <f>SUM(BM165+BM137+BM109+BM81+BM53+#REF!+BM25)</f>
        <v>#REF!</v>
      </c>
      <c r="BN193" s="185" t="e">
        <f>SUM(BN165+BN137+BN109+BN81+BN53+#REF!+BN25)</f>
        <v>#REF!</v>
      </c>
      <c r="BO193" s="185" t="e">
        <f>SUM(BO165+BO137+BO109+BO81+BO53+#REF!+BO25)</f>
        <v>#REF!</v>
      </c>
      <c r="BP193" s="185" t="e">
        <f>SUM(BP165+BP137+BP109+BP81+BP53+#REF!+BP25)</f>
        <v>#REF!</v>
      </c>
      <c r="BQ193" s="185" t="e">
        <f>SUM(BQ165+BQ137+BQ109+BQ81+BQ53+#REF!+BQ25)</f>
        <v>#REF!</v>
      </c>
      <c r="BR193" s="185" t="e">
        <f>SUM(BR165+BR137+BR109+BR81+BR53+#REF!+BR25)</f>
        <v>#REF!</v>
      </c>
      <c r="BS193" s="185" t="e">
        <f>SUM(BS165+BS137+BS109+BS81+BS53+#REF!+BS25)</f>
        <v>#REF!</v>
      </c>
      <c r="BT193" s="185" t="e">
        <f>SUM(BT165+BT137+BT109+BT81+BT53+#REF!+BT25)</f>
        <v>#REF!</v>
      </c>
      <c r="BU193" s="185" t="e">
        <f>SUM(BU165+BU137+BU109+BU81+BU53+#REF!+BU25)</f>
        <v>#REF!</v>
      </c>
      <c r="BV193" s="185">
        <v>13</v>
      </c>
      <c r="BW193" s="185">
        <v>265</v>
      </c>
      <c r="BX193" s="185">
        <v>583</v>
      </c>
      <c r="BY193" s="185">
        <v>47</v>
      </c>
      <c r="BZ193" s="185">
        <v>43</v>
      </c>
      <c r="CA193" s="185">
        <v>25</v>
      </c>
      <c r="CB193" s="185">
        <v>74</v>
      </c>
      <c r="CC193" s="185">
        <v>40</v>
      </c>
      <c r="CD193" s="185">
        <v>50</v>
      </c>
      <c r="CE193" s="185">
        <v>62</v>
      </c>
      <c r="CF193" s="185">
        <v>14</v>
      </c>
      <c r="CG193" s="185">
        <v>36</v>
      </c>
      <c r="CH193" s="185">
        <v>1</v>
      </c>
      <c r="CI193" s="185">
        <v>12</v>
      </c>
      <c r="CJ193" s="185">
        <v>9</v>
      </c>
      <c r="CK193" s="185">
        <v>0</v>
      </c>
      <c r="CL193" s="185">
        <v>13</v>
      </c>
      <c r="CM193" s="185">
        <v>12</v>
      </c>
      <c r="CN193" s="185">
        <v>5</v>
      </c>
      <c r="CO193" s="185">
        <v>5</v>
      </c>
      <c r="CP193" s="185">
        <v>4</v>
      </c>
      <c r="CQ193" s="185">
        <v>56</v>
      </c>
      <c r="CR193" s="185">
        <v>1</v>
      </c>
      <c r="CS193" s="185">
        <v>0</v>
      </c>
      <c r="CT193" s="185">
        <v>2</v>
      </c>
      <c r="CU193" s="185">
        <v>7</v>
      </c>
      <c r="CV193" s="185">
        <v>3</v>
      </c>
      <c r="CW193" s="185">
        <v>1</v>
      </c>
      <c r="CX193" s="185">
        <v>3</v>
      </c>
      <c r="CY193" s="185">
        <v>4</v>
      </c>
      <c r="CZ193" s="185">
        <v>2</v>
      </c>
      <c r="DA193" s="185">
        <f>SUM(DB193:EF193)</f>
        <v>18</v>
      </c>
      <c r="DB193" s="141">
        <f t="shared" ref="DB193:DQ195" si="145">SUM(DB165+DB137+DB109+DB81+DB53+DB25)</f>
        <v>0</v>
      </c>
      <c r="DC193" s="141">
        <f t="shared" si="145"/>
        <v>0</v>
      </c>
      <c r="DD193" s="141">
        <f t="shared" si="145"/>
        <v>0</v>
      </c>
      <c r="DE193" s="141">
        <f t="shared" si="145"/>
        <v>6</v>
      </c>
      <c r="DF193" s="141">
        <f t="shared" si="145"/>
        <v>1</v>
      </c>
      <c r="DG193" s="141">
        <f t="shared" si="145"/>
        <v>0</v>
      </c>
      <c r="DH193" s="141">
        <f t="shared" si="145"/>
        <v>0</v>
      </c>
      <c r="DI193" s="141">
        <f t="shared" si="145"/>
        <v>0</v>
      </c>
      <c r="DJ193" s="141">
        <f t="shared" si="145"/>
        <v>5</v>
      </c>
      <c r="DK193" s="141">
        <f t="shared" si="145"/>
        <v>0</v>
      </c>
      <c r="DL193" s="141">
        <f t="shared" si="145"/>
        <v>0</v>
      </c>
      <c r="DM193" s="141">
        <f t="shared" si="145"/>
        <v>1</v>
      </c>
      <c r="DN193" s="141">
        <f t="shared" si="145"/>
        <v>1</v>
      </c>
      <c r="DO193" s="141">
        <f t="shared" si="145"/>
        <v>0</v>
      </c>
      <c r="DP193" s="141">
        <f t="shared" si="145"/>
        <v>1</v>
      </c>
      <c r="DQ193" s="141">
        <f t="shared" si="145"/>
        <v>0</v>
      </c>
      <c r="DR193" s="141">
        <f t="shared" si="144"/>
        <v>0</v>
      </c>
      <c r="DS193" s="141">
        <f t="shared" si="144"/>
        <v>1</v>
      </c>
      <c r="DT193" s="141">
        <f t="shared" si="144"/>
        <v>2</v>
      </c>
      <c r="DU193" s="141">
        <f t="shared" si="144"/>
        <v>0</v>
      </c>
      <c r="DV193" s="141">
        <f t="shared" si="144"/>
        <v>0</v>
      </c>
      <c r="DW193" s="141">
        <f t="shared" si="144"/>
        <v>0</v>
      </c>
      <c r="DX193" s="141">
        <f t="shared" si="144"/>
        <v>0</v>
      </c>
      <c r="DY193" s="141">
        <f t="shared" si="144"/>
        <v>0</v>
      </c>
      <c r="DZ193" s="141">
        <f t="shared" si="144"/>
        <v>0</v>
      </c>
      <c r="EA193" s="141">
        <f t="shared" si="144"/>
        <v>0</v>
      </c>
      <c r="EB193" s="141">
        <f t="shared" si="144"/>
        <v>0</v>
      </c>
      <c r="EC193" s="141">
        <f t="shared" si="144"/>
        <v>0</v>
      </c>
      <c r="ED193" s="141">
        <f t="shared" si="144"/>
        <v>0</v>
      </c>
      <c r="EE193" s="141">
        <f t="shared" si="144"/>
        <v>0</v>
      </c>
      <c r="EF193" s="141">
        <f t="shared" si="144"/>
        <v>0</v>
      </c>
    </row>
    <row r="194" spans="1:148" ht="17.25" customHeight="1">
      <c r="A194" s="140" t="s">
        <v>8</v>
      </c>
      <c r="B194" s="141" t="e">
        <f>SUM(B138,B110,B82,B54,#REF!,B26)</f>
        <v>#REF!</v>
      </c>
      <c r="C194" s="141" t="e">
        <f>SUM(C138,C110,C82,C54,#REF!,C26)</f>
        <v>#REF!</v>
      </c>
      <c r="D194" s="141" t="e">
        <f>SUM(D138,D110,D82,D54,#REF!,D26)</f>
        <v>#REF!</v>
      </c>
      <c r="E194" s="141" t="e">
        <f>SUM(E138,E110,E82,E54,#REF!,E26)</f>
        <v>#REF!</v>
      </c>
      <c r="F194" s="141" t="e">
        <f>SUM(F138,F110,F82,F54,#REF!,F26)</f>
        <v>#REF!</v>
      </c>
      <c r="G194" s="141" t="e">
        <f>SUM(G138,G110,G82,G54,#REF!,G26)</f>
        <v>#REF!</v>
      </c>
      <c r="H194" s="141" t="e">
        <f>SUM(H138,H110,H82,H54,#REF!,H26)</f>
        <v>#REF!</v>
      </c>
      <c r="I194" s="141" t="e">
        <f>SUM(I138,I110,I82,I54,#REF!,I26)</f>
        <v>#REF!</v>
      </c>
      <c r="J194" s="141" t="e">
        <f>SUM(J138,J110,J82,J54,#REF!,J26)</f>
        <v>#REF!</v>
      </c>
      <c r="K194" s="141" t="e">
        <f>SUM(K138,K110,K82,K54,#REF!,K26)</f>
        <v>#REF!</v>
      </c>
      <c r="L194" s="141" t="e">
        <f>SUM(L138,L110,L82,L54,#REF!,L26)</f>
        <v>#REF!</v>
      </c>
      <c r="M194" s="141" t="e">
        <f>SUM(M138,M110,M82,M54,#REF!,M26)</f>
        <v>#REF!</v>
      </c>
      <c r="N194" s="141" t="e">
        <f>SUM(N138,N110,N82,N54,#REF!,N26)</f>
        <v>#REF!</v>
      </c>
      <c r="O194" s="141" t="e">
        <f>SUM(O138,O110,O82,O54,#REF!,O26)</f>
        <v>#REF!</v>
      </c>
      <c r="P194" s="141" t="e">
        <f>SUM(P138,P110,P82,P54,#REF!,P26)</f>
        <v>#REF!</v>
      </c>
      <c r="Q194" s="141" t="e">
        <f>SUM(Q138,Q110,Q82,Q54,#REF!,Q26)</f>
        <v>#REF!</v>
      </c>
      <c r="R194" s="141" t="e">
        <f>SUM(R138,R110,R82,R54,#REF!,R26)</f>
        <v>#REF!</v>
      </c>
      <c r="S194" s="141" t="e">
        <f>SUM(S138,S110,S82,S54,#REF!,S26)</f>
        <v>#REF!</v>
      </c>
      <c r="T194" s="141" t="e">
        <f>SUM(T138,T110,T82,T54,#REF!,T26,T166)</f>
        <v>#REF!</v>
      </c>
      <c r="U194" s="141" t="e">
        <f>SUM(U138,U110,U82,U54,#REF!,U26,U166)</f>
        <v>#REF!</v>
      </c>
      <c r="V194" s="141" t="e">
        <f>SUM(V138,V110,V82,V54,#REF!,V26,V166)</f>
        <v>#REF!</v>
      </c>
      <c r="W194" s="141" t="e">
        <f>SUM(W138,W110,W82,W54,#REF!,W26,W166)</f>
        <v>#REF!</v>
      </c>
      <c r="X194" s="141" t="e">
        <f>SUM(X138,X110,X82,X54,#REF!,X26,X166)</f>
        <v>#REF!</v>
      </c>
      <c r="Y194" s="141" t="e">
        <f>SUM(Y138,Y110,Y82,Y54,#REF!,Y26,Y166)</f>
        <v>#REF!</v>
      </c>
      <c r="Z194" s="141" t="e">
        <f>SUM(Z166+Z138+Z110+Z82+Z54+#REF!+Z26)</f>
        <v>#REF!</v>
      </c>
      <c r="AA194" s="141" t="e">
        <f>SUM(AA166+AA138+AA110+AA82+AA54+#REF!+AA26)</f>
        <v>#REF!</v>
      </c>
      <c r="AB194" s="141" t="e">
        <f>SUM(AB166+AB138+AB110+AB82+AB54+#REF!+AB26)</f>
        <v>#REF!</v>
      </c>
      <c r="AC194" s="141" t="e">
        <f>SUM(AC166+AC138+AC110+AC82+AC54+#REF!+AC26)</f>
        <v>#REF!</v>
      </c>
      <c r="AD194" s="141" t="e">
        <f>SUM(AD166+AD138+AD110+AD82+AD54+#REF!+AD26)</f>
        <v>#REF!</v>
      </c>
      <c r="AE194" s="141" t="e">
        <f>SUM(AE166+AE138+AE110+AE82+AE54+#REF!+AE26)</f>
        <v>#REF!</v>
      </c>
      <c r="AF194" s="141" t="e">
        <f>SUM(AF166+AF138+AF110+AF82+AF54+#REF!+AF26)</f>
        <v>#REF!</v>
      </c>
      <c r="AG194" s="141" t="e">
        <f>SUM(AG166+AG138+AG110+AG82+AG54+#REF!+AG26)</f>
        <v>#REF!</v>
      </c>
      <c r="AH194" s="141" t="e">
        <f>SUM(AH166+AH138+AH110+AH82+AH54+#REF!+AH26)</f>
        <v>#REF!</v>
      </c>
      <c r="AI194" s="141" t="e">
        <f>SUM(AI166+AI138+AI110+AI82+AI54+#REF!+AI26)</f>
        <v>#REF!</v>
      </c>
      <c r="AJ194" s="141" t="e">
        <f>SUM(AJ166+AJ138+AJ110+AJ82+AJ54+#REF!+AJ26)</f>
        <v>#REF!</v>
      </c>
      <c r="AK194" s="141" t="e">
        <f>SUM(AK166+AK138+AK110+AK82+AK54+#REF!+AK26)</f>
        <v>#REF!</v>
      </c>
      <c r="AL194" s="141" t="e">
        <f>SUM(AL166+AL138+AL110+AL82+AL54+#REF!+AL26)</f>
        <v>#REF!</v>
      </c>
      <c r="AM194" s="141" t="e">
        <f>SUM(AM166+AM138+AM110+AM82+AM54+#REF!+AM26)</f>
        <v>#REF!</v>
      </c>
      <c r="AN194" s="141" t="e">
        <f>SUM(AN166+AN138+AN110+AN82+AN54+#REF!+AN26)</f>
        <v>#REF!</v>
      </c>
      <c r="AO194" s="141" t="e">
        <f>SUM(AO166+AO138+AO110+AO82+AO54+#REF!+AO26)</f>
        <v>#REF!</v>
      </c>
      <c r="AP194" s="141" t="e">
        <f>SUM(AP166+AP138+AP110+AP82+AP54+#REF!+AP26)</f>
        <v>#REF!</v>
      </c>
      <c r="AQ194" s="141" t="e">
        <f>SUM(AQ166+AQ138+AQ110+AQ82+AQ54+#REF!+AQ26)</f>
        <v>#REF!</v>
      </c>
      <c r="AR194" s="141" t="e">
        <f>SUM(AR166+AR138+AR110+AR82+AR54+#REF!+AR26)</f>
        <v>#REF!</v>
      </c>
      <c r="AS194" s="141" t="e">
        <f>SUM(AS166+AS138+AS110+AS82+AS54+#REF!+AS26)</f>
        <v>#REF!</v>
      </c>
      <c r="AT194" s="141" t="e">
        <f>SUM(AT166+AT138+AT110+AT82+AT54+#REF!+AT26)</f>
        <v>#REF!</v>
      </c>
      <c r="AU194" s="141" t="e">
        <f>SUM(AU166+AU138+AU110+AU82+AU54+#REF!+AU26)</f>
        <v>#REF!</v>
      </c>
      <c r="AV194" s="141" t="e">
        <f>SUM(AV166+AV138+AV110+AV82+AV54+#REF!+AV26)</f>
        <v>#REF!</v>
      </c>
      <c r="AW194" s="141" t="e">
        <f>SUM(AW166+AW138+AW110+AW82+AW54+#REF!+AW26)</f>
        <v>#REF!</v>
      </c>
      <c r="AX194" s="141" t="e">
        <f>SUM(AX166+AX138+AX110+AX82+AX54+#REF!+AX26)</f>
        <v>#REF!</v>
      </c>
      <c r="AY194" s="185" t="e">
        <f>SUM(AY166+AY138+AY110+AY82+AY54+#REF!+AY26)</f>
        <v>#REF!</v>
      </c>
      <c r="AZ194" s="185" t="e">
        <f>SUM(AZ166+AZ138+AZ110+AZ82+AZ54+#REF!+AZ26)</f>
        <v>#REF!</v>
      </c>
      <c r="BA194" s="185" t="e">
        <f>SUM(BA166+BA138+BA110+BA82+BA54+#REF!+BA26)</f>
        <v>#REF!</v>
      </c>
      <c r="BB194" s="185" t="e">
        <f>SUM(BB166+BB138+BB110+BB82+BB54+#REF!+BB26)</f>
        <v>#REF!</v>
      </c>
      <c r="BC194" s="185" t="e">
        <f>SUM(BC166+BC138+BC110+BC82+BC54+#REF!+BC26)</f>
        <v>#REF!</v>
      </c>
      <c r="BD194" s="185" t="e">
        <f>SUM(BD166+BD138+BD110+BD82+BD54+#REF!+BD26)</f>
        <v>#REF!</v>
      </c>
      <c r="BE194" s="185" t="e">
        <f>SUM(BE166+BE138+BE110+BE82+BE54+#REF!+BE26)</f>
        <v>#REF!</v>
      </c>
      <c r="BF194" s="185" t="e">
        <f>SUM(BF166+BF138+BF110+BF82+BF54+#REF!+BF26)</f>
        <v>#REF!</v>
      </c>
      <c r="BG194" s="185" t="e">
        <f>SUM(BG166+BG138+BG110+BG82+BG54+#REF!+BG26)</f>
        <v>#REF!</v>
      </c>
      <c r="BH194" s="185" t="e">
        <f>SUM(BH166+BH138+BH110+BH82+BH54+#REF!+BH26)</f>
        <v>#REF!</v>
      </c>
      <c r="BI194" s="185" t="e">
        <f>SUM(BI166+BI138+BI110+BI82+BI54+#REF!+BI26)</f>
        <v>#REF!</v>
      </c>
      <c r="BJ194" s="185" t="e">
        <f>SUM(BJ166+BJ138+BJ110+BJ82+BJ54+#REF!+BJ26)</f>
        <v>#REF!</v>
      </c>
      <c r="BK194" s="185" t="e">
        <f>SUM(BK166+BK138+BK110+BK82+BK54+#REF!+BK26)</f>
        <v>#REF!</v>
      </c>
      <c r="BL194" s="185" t="e">
        <f>SUM(BL166+BL138+BL110+BL82+BL54+#REF!+BL26)</f>
        <v>#REF!</v>
      </c>
      <c r="BM194" s="185" t="e">
        <f>SUM(BM166+BM138+BM110+BM82+BM54+#REF!+BM26)</f>
        <v>#REF!</v>
      </c>
      <c r="BN194" s="185" t="e">
        <f>SUM(BN166+BN138+BN110+BN82+BN54+#REF!+BN26)</f>
        <v>#REF!</v>
      </c>
      <c r="BO194" s="185" t="e">
        <f>SUM(BO166+BO138+BO110+BO82+BO54+#REF!+BO26)</f>
        <v>#REF!</v>
      </c>
      <c r="BP194" s="185" t="e">
        <f>SUM(BP166+BP138+BP110+BP82+BP54+#REF!+BP26)</f>
        <v>#REF!</v>
      </c>
      <c r="BQ194" s="185" t="e">
        <f>SUM(BQ166+BQ138+BQ110+BQ82+BQ54+#REF!+BQ26)</f>
        <v>#REF!</v>
      </c>
      <c r="BR194" s="185" t="e">
        <f>SUM(BR166+BR138+BR110+BR82+BR54+#REF!+BR26)</f>
        <v>#REF!</v>
      </c>
      <c r="BS194" s="185" t="e">
        <f>SUM(BS166+BS138+BS110+BS82+BS54+#REF!+BS26)</f>
        <v>#REF!</v>
      </c>
      <c r="BT194" s="185" t="e">
        <f>SUM(BT166+BT138+BT110+BT82+BT54+#REF!+BT26)</f>
        <v>#REF!</v>
      </c>
      <c r="BU194" s="185" t="e">
        <f>SUM(BU166+BU138+BU110+BU82+BU54+#REF!+BU26)</f>
        <v>#REF!</v>
      </c>
      <c r="BV194" s="185">
        <v>0</v>
      </c>
      <c r="BW194" s="185">
        <v>0</v>
      </c>
      <c r="BX194" s="185">
        <v>1</v>
      </c>
      <c r="BY194" s="185">
        <v>0</v>
      </c>
      <c r="BZ194" s="185">
        <v>0</v>
      </c>
      <c r="CA194" s="185">
        <v>0</v>
      </c>
      <c r="CB194" s="185">
        <v>0</v>
      </c>
      <c r="CC194" s="185">
        <v>0</v>
      </c>
      <c r="CD194" s="185">
        <v>0</v>
      </c>
      <c r="CE194" s="185">
        <v>0</v>
      </c>
      <c r="CF194" s="185">
        <v>0</v>
      </c>
      <c r="CG194" s="185">
        <v>0</v>
      </c>
      <c r="CH194" s="185">
        <v>0</v>
      </c>
      <c r="CI194" s="185">
        <v>0</v>
      </c>
      <c r="CJ194" s="185">
        <v>0</v>
      </c>
      <c r="CK194" s="185">
        <v>0</v>
      </c>
      <c r="CL194" s="185">
        <v>0</v>
      </c>
      <c r="CM194" s="185">
        <v>0</v>
      </c>
      <c r="CN194" s="185">
        <v>0</v>
      </c>
      <c r="CO194" s="185">
        <v>0</v>
      </c>
      <c r="CP194" s="185">
        <v>0</v>
      </c>
      <c r="CQ194" s="185">
        <v>0</v>
      </c>
      <c r="CR194" s="185">
        <v>0</v>
      </c>
      <c r="CS194" s="185">
        <v>0</v>
      </c>
      <c r="CT194" s="185">
        <v>0</v>
      </c>
      <c r="CU194" s="185">
        <v>0</v>
      </c>
      <c r="CV194" s="185">
        <v>0</v>
      </c>
      <c r="CW194" s="185">
        <v>0</v>
      </c>
      <c r="CX194" s="185">
        <v>0</v>
      </c>
      <c r="CY194" s="185">
        <v>0</v>
      </c>
      <c r="CZ194" s="185">
        <v>0</v>
      </c>
      <c r="DA194" s="185">
        <f>SUM(DB194:EF194)</f>
        <v>0</v>
      </c>
      <c r="DB194" s="141">
        <f t="shared" si="145"/>
        <v>0</v>
      </c>
      <c r="DC194" s="141">
        <f t="shared" si="144"/>
        <v>0</v>
      </c>
      <c r="DD194" s="141">
        <f t="shared" si="144"/>
        <v>0</v>
      </c>
      <c r="DE194" s="141">
        <f t="shared" si="144"/>
        <v>0</v>
      </c>
      <c r="DF194" s="141">
        <f t="shared" si="144"/>
        <v>0</v>
      </c>
      <c r="DG194" s="141">
        <f t="shared" si="144"/>
        <v>0</v>
      </c>
      <c r="DH194" s="141">
        <f t="shared" si="144"/>
        <v>0</v>
      </c>
      <c r="DI194" s="141">
        <f t="shared" si="144"/>
        <v>0</v>
      </c>
      <c r="DJ194" s="141">
        <f t="shared" si="144"/>
        <v>0</v>
      </c>
      <c r="DK194" s="141">
        <f t="shared" si="144"/>
        <v>0</v>
      </c>
      <c r="DL194" s="141">
        <f t="shared" si="144"/>
        <v>0</v>
      </c>
      <c r="DM194" s="141">
        <f t="shared" si="144"/>
        <v>0</v>
      </c>
      <c r="DN194" s="141">
        <f t="shared" si="144"/>
        <v>0</v>
      </c>
      <c r="DO194" s="141">
        <f t="shared" si="144"/>
        <v>0</v>
      </c>
      <c r="DP194" s="141">
        <f t="shared" si="144"/>
        <v>0</v>
      </c>
      <c r="DQ194" s="141">
        <f t="shared" si="144"/>
        <v>0</v>
      </c>
      <c r="DR194" s="141">
        <f t="shared" si="144"/>
        <v>0</v>
      </c>
      <c r="DS194" s="141">
        <f t="shared" si="144"/>
        <v>0</v>
      </c>
      <c r="DT194" s="141">
        <f t="shared" si="144"/>
        <v>0</v>
      </c>
      <c r="DU194" s="141">
        <f t="shared" si="144"/>
        <v>0</v>
      </c>
      <c r="DV194" s="141">
        <f t="shared" si="144"/>
        <v>0</v>
      </c>
      <c r="DW194" s="141">
        <f t="shared" si="144"/>
        <v>0</v>
      </c>
      <c r="DX194" s="141">
        <f t="shared" si="144"/>
        <v>0</v>
      </c>
      <c r="DY194" s="141">
        <f t="shared" si="144"/>
        <v>0</v>
      </c>
      <c r="DZ194" s="141">
        <f t="shared" si="144"/>
        <v>0</v>
      </c>
      <c r="EA194" s="141">
        <f t="shared" si="144"/>
        <v>0</v>
      </c>
      <c r="EB194" s="141">
        <f t="shared" si="144"/>
        <v>0</v>
      </c>
      <c r="EC194" s="141">
        <f t="shared" si="144"/>
        <v>0</v>
      </c>
      <c r="ED194" s="141">
        <f t="shared" si="144"/>
        <v>0</v>
      </c>
      <c r="EE194" s="141">
        <f t="shared" si="144"/>
        <v>0</v>
      </c>
      <c r="EF194" s="141">
        <f t="shared" si="144"/>
        <v>0</v>
      </c>
    </row>
    <row r="195" spans="1:148" ht="17.25" customHeight="1">
      <c r="A195" s="140" t="s">
        <v>9</v>
      </c>
      <c r="B195" s="141" t="e">
        <f>SUM(B139,B111,B83,B55,#REF!,B27)</f>
        <v>#REF!</v>
      </c>
      <c r="C195" s="141" t="e">
        <f>SUM(C139,C111,C83,C55,#REF!,C27)</f>
        <v>#REF!</v>
      </c>
      <c r="D195" s="141" t="e">
        <f>SUM(D139,D111,D83,D55,#REF!,D27)</f>
        <v>#REF!</v>
      </c>
      <c r="E195" s="141" t="e">
        <f>SUM(E139,E111,E83,E55,#REF!,E27)</f>
        <v>#REF!</v>
      </c>
      <c r="F195" s="141" t="e">
        <f>SUM(F139,F111,F83,F55,#REF!,F27)</f>
        <v>#REF!</v>
      </c>
      <c r="G195" s="141" t="e">
        <f>SUM(G139,G111,G83,G55,#REF!,G27)</f>
        <v>#REF!</v>
      </c>
      <c r="H195" s="141" t="e">
        <f>SUM(H139,H111,H83,H55,#REF!,H27)</f>
        <v>#REF!</v>
      </c>
      <c r="I195" s="141" t="e">
        <f>SUM(I139,I111,I83,I55,#REF!,I27)</f>
        <v>#REF!</v>
      </c>
      <c r="J195" s="141" t="e">
        <f>SUM(J139,J111,J83,J55,#REF!,J27)</f>
        <v>#REF!</v>
      </c>
      <c r="K195" s="141" t="e">
        <f>SUM(K139,K111,K83,K55,#REF!,K27)</f>
        <v>#REF!</v>
      </c>
      <c r="L195" s="141" t="e">
        <f>SUM(L139,L111,L83,L55,#REF!,L27)</f>
        <v>#REF!</v>
      </c>
      <c r="M195" s="141" t="e">
        <f>SUM(M139,M111,M83,M55,#REF!,M27)</f>
        <v>#REF!</v>
      </c>
      <c r="N195" s="141" t="e">
        <f>SUM(N139,N111,N83,N55,#REF!,N27)</f>
        <v>#REF!</v>
      </c>
      <c r="O195" s="141" t="e">
        <f>SUM(O139,O111,O83,O55,#REF!,O27)</f>
        <v>#REF!</v>
      </c>
      <c r="P195" s="141" t="e">
        <f>SUM(P139,P111,P83,P55,#REF!,P27)</f>
        <v>#REF!</v>
      </c>
      <c r="Q195" s="141" t="e">
        <f>SUM(Q139,Q111,Q83,Q55,#REF!,Q27)</f>
        <v>#REF!</v>
      </c>
      <c r="R195" s="141" t="e">
        <f>SUM(R139,R111,R83,R55,#REF!,R27)</f>
        <v>#REF!</v>
      </c>
      <c r="S195" s="141" t="e">
        <f>SUM(S139,S111,S83,S55,#REF!,S27)</f>
        <v>#REF!</v>
      </c>
      <c r="T195" s="141" t="e">
        <f>SUM(T139,T111,T83,T55,#REF!,T27,T167)</f>
        <v>#REF!</v>
      </c>
      <c r="U195" s="141" t="e">
        <f>SUM(U139,U111,U83,U55,#REF!,U27,U167)</f>
        <v>#REF!</v>
      </c>
      <c r="V195" s="141" t="e">
        <f>SUM(V139,V111,V83,V55,#REF!,V27,V167)</f>
        <v>#REF!</v>
      </c>
      <c r="W195" s="141" t="e">
        <f>SUM(W139,W111,W83,W55,#REF!,W27,W167)</f>
        <v>#REF!</v>
      </c>
      <c r="X195" s="141" t="e">
        <f>SUM(X139,X111,X83,X55,#REF!,X27,X167)</f>
        <v>#REF!</v>
      </c>
      <c r="Y195" s="141" t="e">
        <f>SUM(Y139,Y111,Y83,Y55,#REF!,Y27,Y167)</f>
        <v>#REF!</v>
      </c>
      <c r="Z195" s="141" t="e">
        <f>SUM(Z167+Z139+Z111+Z83+Z55+#REF!+Z27)</f>
        <v>#REF!</v>
      </c>
      <c r="AA195" s="141" t="e">
        <f>SUM(AA167+AA139+AA111+AA83+AA55+#REF!+AA27)</f>
        <v>#REF!</v>
      </c>
      <c r="AB195" s="141" t="e">
        <f>SUM(AB167+AB139+AB111+AB83+AB55+#REF!+AB27)</f>
        <v>#REF!</v>
      </c>
      <c r="AC195" s="141" t="e">
        <f>SUM(AC167+AC139+AC111+AC83+AC55+#REF!+AC27)</f>
        <v>#REF!</v>
      </c>
      <c r="AD195" s="141" t="e">
        <f>SUM(AD167+AD139+AD111+AD83+AD55+#REF!+AD27)</f>
        <v>#REF!</v>
      </c>
      <c r="AE195" s="141" t="e">
        <f>SUM(AE167+AE139+AE111+AE83+AE55+#REF!+AE27)</f>
        <v>#REF!</v>
      </c>
      <c r="AF195" s="141" t="e">
        <f>SUM(AF167+AF139+AF111+AF83+AF55+#REF!+AF27)</f>
        <v>#REF!</v>
      </c>
      <c r="AG195" s="141" t="e">
        <f>SUM(AG167+AG139+AG111+AG83+AG55+#REF!+AG27)</f>
        <v>#REF!</v>
      </c>
      <c r="AH195" s="141" t="e">
        <f>SUM(AH167+AH139+AH111+AH83+AH55+#REF!+AH27)</f>
        <v>#REF!</v>
      </c>
      <c r="AI195" s="141" t="e">
        <f>SUM(AI167+AI139+AI111+AI83+AI55+#REF!+AI27)</f>
        <v>#REF!</v>
      </c>
      <c r="AJ195" s="141" t="e">
        <f>SUM(AJ167+AJ139+AJ111+AJ83+AJ55+#REF!+AJ27)</f>
        <v>#REF!</v>
      </c>
      <c r="AK195" s="141" t="e">
        <f>SUM(AK167+AK139+AK111+AK83+AK55+#REF!+AK27)</f>
        <v>#REF!</v>
      </c>
      <c r="AL195" s="141" t="e">
        <f>SUM(AL167+AL139+AL111+AL83+AL55+#REF!+AL27)</f>
        <v>#REF!</v>
      </c>
      <c r="AM195" s="141" t="e">
        <f>SUM(AM167+AM139+AM111+AM83+AM55+#REF!+AM27)</f>
        <v>#REF!</v>
      </c>
      <c r="AN195" s="141" t="e">
        <f>SUM(AN167+AN139+AN111+AN83+AN55+#REF!+AN27)</f>
        <v>#REF!</v>
      </c>
      <c r="AO195" s="141" t="e">
        <f>SUM(AO167+AO139+AO111+AO83+AO55+#REF!+AO27)</f>
        <v>#REF!</v>
      </c>
      <c r="AP195" s="141" t="e">
        <f>SUM(AP167+AP139+AP111+AP83+AP55+#REF!+AP27)</f>
        <v>#REF!</v>
      </c>
      <c r="AQ195" s="141" t="e">
        <f>SUM(AQ167+AQ139+AQ111+AQ83+AQ55+#REF!+AQ27)</f>
        <v>#REF!</v>
      </c>
      <c r="AR195" s="141" t="e">
        <f>SUM(AR167+AR139+AR111+AR83+AR55+#REF!+AR27)</f>
        <v>#REF!</v>
      </c>
      <c r="AS195" s="141" t="e">
        <f>SUM(AS167+AS139+AS111+AS83+AS55+#REF!+AS27)</f>
        <v>#REF!</v>
      </c>
      <c r="AT195" s="141" t="e">
        <f>SUM(AT167+AT139+AT111+AT83+AT55+#REF!+AT27)</f>
        <v>#REF!</v>
      </c>
      <c r="AU195" s="141" t="e">
        <f>SUM(AU167+AU139+AU111+AU83+AU55+#REF!+AU27)</f>
        <v>#REF!</v>
      </c>
      <c r="AV195" s="141" t="e">
        <f>SUM(AV167+AV139+AV111+AV83+AV55+#REF!+AV27)</f>
        <v>#REF!</v>
      </c>
      <c r="AW195" s="141" t="e">
        <f>SUM(AW167+AW139+AW111+AW83+AW55+#REF!+AW27)</f>
        <v>#REF!</v>
      </c>
      <c r="AX195" s="141" t="e">
        <f>SUM(AX167+AX139+AX111+AX83+AX55+#REF!+AX27)</f>
        <v>#REF!</v>
      </c>
      <c r="AY195" s="185" t="e">
        <f>SUM(AY167+AY139+AY111+AY83+AY55+#REF!+AY27)</f>
        <v>#REF!</v>
      </c>
      <c r="AZ195" s="185" t="e">
        <f>SUM(AZ167+AZ139+AZ111+AZ83+AZ55+#REF!+AZ27)</f>
        <v>#REF!</v>
      </c>
      <c r="BA195" s="185" t="e">
        <f>SUM(BA167+BA139+BA111+BA83+BA55+#REF!+BA27)</f>
        <v>#REF!</v>
      </c>
      <c r="BB195" s="185" t="e">
        <f>SUM(BB167+BB139+BB111+BB83+BB55+#REF!+BB27)</f>
        <v>#REF!</v>
      </c>
      <c r="BC195" s="185" t="e">
        <f>SUM(BC167+BC139+BC111+BC83+BC55+#REF!+BC27)</f>
        <v>#REF!</v>
      </c>
      <c r="BD195" s="185" t="e">
        <f>SUM(BD167+BD139+BD111+BD83+BD55+#REF!+BD27)</f>
        <v>#REF!</v>
      </c>
      <c r="BE195" s="185" t="e">
        <f>SUM(BE167+BE139+BE111+BE83+BE55+#REF!+BE27)</f>
        <v>#REF!</v>
      </c>
      <c r="BF195" s="185" t="e">
        <f>SUM(BF167+BF139+BF111+BF83+BF55+#REF!+BF27)</f>
        <v>#REF!</v>
      </c>
      <c r="BG195" s="185" t="e">
        <f>SUM(BG167+BG139+BG111+BG83+BG55+#REF!+BG27)</f>
        <v>#REF!</v>
      </c>
      <c r="BH195" s="185" t="e">
        <f>SUM(BH167+BH139+BH111+BH83+BH55+#REF!+BH27)</f>
        <v>#REF!</v>
      </c>
      <c r="BI195" s="185" t="e">
        <f>SUM(BI167+BI139+BI111+BI83+BI55+#REF!+BI27)</f>
        <v>#REF!</v>
      </c>
      <c r="BJ195" s="185" t="e">
        <f>SUM(BJ167+BJ139+BJ111+BJ83+BJ55+#REF!+BJ27)</f>
        <v>#REF!</v>
      </c>
      <c r="BK195" s="185" t="e">
        <f>SUM(BK167+BK139+BK111+BK83+BK55+#REF!+BK27)</f>
        <v>#REF!</v>
      </c>
      <c r="BL195" s="185" t="e">
        <f>SUM(BL167+BL139+BL111+BL83+BL55+#REF!+BL27)</f>
        <v>#REF!</v>
      </c>
      <c r="BM195" s="185" t="e">
        <f>SUM(BM167+BM139+BM111+BM83+BM55+#REF!+BM27)</f>
        <v>#REF!</v>
      </c>
      <c r="BN195" s="185" t="e">
        <f>SUM(BN167+BN139+BN111+BN83+BN55+#REF!+BN27)</f>
        <v>#REF!</v>
      </c>
      <c r="BO195" s="185" t="e">
        <f>SUM(BO167+BO139+BO111+BO83+BO55+#REF!+BO27)</f>
        <v>#REF!</v>
      </c>
      <c r="BP195" s="185" t="e">
        <f>SUM(BP167+BP139+BP111+BP83+BP55+#REF!+BP27)</f>
        <v>#REF!</v>
      </c>
      <c r="BQ195" s="185" t="e">
        <f>SUM(BQ167+BQ139+BQ111+BQ83+BQ55+#REF!+BQ27)</f>
        <v>#REF!</v>
      </c>
      <c r="BR195" s="185" t="e">
        <f>SUM(BR167+BR139+BR111+BR83+BR55+#REF!+BR27)</f>
        <v>#REF!</v>
      </c>
      <c r="BS195" s="185" t="e">
        <f>SUM(BS167+BS139+BS111+BS83+BS55+#REF!+BS27)</f>
        <v>#REF!</v>
      </c>
      <c r="BT195" s="185" t="e">
        <f>SUM(BT167+BT139+BT111+BT83+BT55+#REF!+BT27)</f>
        <v>#REF!</v>
      </c>
      <c r="BU195" s="185" t="e">
        <f>SUM(BU167+BU139+BU111+BU83+BU55+#REF!+BU27)</f>
        <v>#REF!</v>
      </c>
      <c r="BV195" s="185">
        <v>3</v>
      </c>
      <c r="BW195" s="185">
        <v>29</v>
      </c>
      <c r="BX195" s="185">
        <v>34</v>
      </c>
      <c r="BY195" s="185">
        <v>19</v>
      </c>
      <c r="BZ195" s="185">
        <v>5</v>
      </c>
      <c r="CA195" s="185">
        <v>57</v>
      </c>
      <c r="CB195" s="185">
        <v>14</v>
      </c>
      <c r="CC195" s="185">
        <v>17</v>
      </c>
      <c r="CD195" s="185">
        <v>8</v>
      </c>
      <c r="CE195" s="185">
        <v>2</v>
      </c>
      <c r="CF195" s="185">
        <v>10</v>
      </c>
      <c r="CG195" s="185">
        <v>2</v>
      </c>
      <c r="CH195" s="185">
        <v>5</v>
      </c>
      <c r="CI195" s="185">
        <v>4</v>
      </c>
      <c r="CJ195" s="185">
        <v>2</v>
      </c>
      <c r="CK195" s="185">
        <v>4</v>
      </c>
      <c r="CL195" s="185">
        <v>2</v>
      </c>
      <c r="CM195" s="185">
        <v>0</v>
      </c>
      <c r="CN195" s="185">
        <v>5</v>
      </c>
      <c r="CO195" s="185">
        <v>14</v>
      </c>
      <c r="CP195" s="185">
        <v>29</v>
      </c>
      <c r="CQ195" s="185">
        <v>4</v>
      </c>
      <c r="CR195" s="185">
        <v>2</v>
      </c>
      <c r="CS195" s="185">
        <v>20</v>
      </c>
      <c r="CT195" s="185">
        <v>5</v>
      </c>
      <c r="CU195" s="185">
        <v>30</v>
      </c>
      <c r="CV195" s="185">
        <v>39</v>
      </c>
      <c r="CW195" s="185">
        <v>11</v>
      </c>
      <c r="CX195" s="185">
        <v>5</v>
      </c>
      <c r="CY195" s="185">
        <v>30</v>
      </c>
      <c r="CZ195" s="185">
        <v>13</v>
      </c>
      <c r="DA195" s="185">
        <f>SUM(DB195:EF195)</f>
        <v>56</v>
      </c>
      <c r="DB195" s="141">
        <f t="shared" si="145"/>
        <v>0</v>
      </c>
      <c r="DC195" s="141">
        <f t="shared" si="144"/>
        <v>0</v>
      </c>
      <c r="DD195" s="141">
        <f t="shared" si="144"/>
        <v>0</v>
      </c>
      <c r="DE195" s="141">
        <f t="shared" si="144"/>
        <v>0</v>
      </c>
      <c r="DF195" s="141">
        <f t="shared" si="144"/>
        <v>2</v>
      </c>
      <c r="DG195" s="141">
        <f t="shared" si="144"/>
        <v>0</v>
      </c>
      <c r="DH195" s="141">
        <f t="shared" si="144"/>
        <v>0</v>
      </c>
      <c r="DI195" s="141">
        <f t="shared" si="144"/>
        <v>8</v>
      </c>
      <c r="DJ195" s="141">
        <f t="shared" si="144"/>
        <v>2</v>
      </c>
      <c r="DK195" s="141">
        <f t="shared" si="144"/>
        <v>0</v>
      </c>
      <c r="DL195" s="141">
        <f t="shared" si="144"/>
        <v>2</v>
      </c>
      <c r="DM195" s="141">
        <f t="shared" si="144"/>
        <v>1</v>
      </c>
      <c r="DN195" s="141">
        <f t="shared" si="144"/>
        <v>22</v>
      </c>
      <c r="DO195" s="141">
        <f t="shared" si="144"/>
        <v>4</v>
      </c>
      <c r="DP195" s="141">
        <f t="shared" si="144"/>
        <v>3</v>
      </c>
      <c r="DQ195" s="141">
        <f t="shared" si="144"/>
        <v>1</v>
      </c>
      <c r="DR195" s="141">
        <f t="shared" si="144"/>
        <v>0</v>
      </c>
      <c r="DS195" s="141">
        <f t="shared" si="144"/>
        <v>0</v>
      </c>
      <c r="DT195" s="141">
        <f t="shared" si="144"/>
        <v>1</v>
      </c>
      <c r="DU195" s="141">
        <f t="shared" si="144"/>
        <v>0</v>
      </c>
      <c r="DV195" s="141">
        <f t="shared" si="144"/>
        <v>10</v>
      </c>
      <c r="DW195" s="141">
        <f t="shared" si="144"/>
        <v>0</v>
      </c>
      <c r="DX195" s="141">
        <f t="shared" si="144"/>
        <v>0</v>
      </c>
      <c r="DY195" s="141">
        <f t="shared" si="144"/>
        <v>0</v>
      </c>
      <c r="DZ195" s="141">
        <f t="shared" si="144"/>
        <v>0</v>
      </c>
      <c r="EA195" s="141">
        <f t="shared" si="144"/>
        <v>0</v>
      </c>
      <c r="EB195" s="141">
        <f t="shared" si="144"/>
        <v>0</v>
      </c>
      <c r="EC195" s="141">
        <f t="shared" si="144"/>
        <v>0</v>
      </c>
      <c r="ED195" s="141">
        <f t="shared" si="144"/>
        <v>0</v>
      </c>
      <c r="EE195" s="141">
        <f t="shared" si="144"/>
        <v>0</v>
      </c>
      <c r="EF195" s="141">
        <f t="shared" si="144"/>
        <v>0</v>
      </c>
    </row>
    <row r="196" spans="1:148" s="179" customFormat="1" ht="18" customHeight="1">
      <c r="A196" s="179" t="s">
        <v>214</v>
      </c>
      <c r="Z196" s="182">
        <v>2E-3</v>
      </c>
      <c r="AA196" s="182">
        <v>2E-3</v>
      </c>
      <c r="AB196" s="182">
        <v>2E-3</v>
      </c>
      <c r="AC196" s="182">
        <v>2E-3</v>
      </c>
      <c r="AD196" s="182">
        <v>2E-3</v>
      </c>
      <c r="AE196" s="182">
        <v>2E-3</v>
      </c>
      <c r="AF196" s="182">
        <v>2E-3</v>
      </c>
      <c r="AG196" s="182">
        <v>2E-3</v>
      </c>
      <c r="AH196" s="182">
        <v>2E-3</v>
      </c>
      <c r="AI196" s="182">
        <v>2E-3</v>
      </c>
      <c r="AJ196" s="182">
        <v>2E-3</v>
      </c>
      <c r="AK196" s="182">
        <v>2E-3</v>
      </c>
      <c r="AL196" s="182">
        <v>5.0000000000000001E-3</v>
      </c>
      <c r="AM196" s="182">
        <v>5.0000000000000001E-3</v>
      </c>
      <c r="AN196" s="182">
        <v>5.0000000000000001E-3</v>
      </c>
      <c r="AO196" s="182">
        <v>5.0000000000000001E-3</v>
      </c>
      <c r="AP196" s="182">
        <v>5.0000000000000001E-3</v>
      </c>
      <c r="AQ196" s="182">
        <v>5.0000000000000001E-3</v>
      </c>
      <c r="AR196" s="182">
        <v>5.0000000000000001E-3</v>
      </c>
      <c r="AS196" s="182">
        <v>5.0000000000000001E-3</v>
      </c>
      <c r="AT196" s="182">
        <v>5.0000000000000001E-3</v>
      </c>
      <c r="AU196" s="182">
        <v>5.0000000000000001E-3</v>
      </c>
      <c r="AV196" s="182">
        <v>5.0000000000000001E-3</v>
      </c>
      <c r="AW196" s="182">
        <v>5.0000000000000001E-3</v>
      </c>
      <c r="AX196" s="182">
        <v>2E-3</v>
      </c>
      <c r="AY196" s="182">
        <v>2E-3</v>
      </c>
      <c r="AZ196" s="182">
        <v>2E-3</v>
      </c>
      <c r="BA196" s="182">
        <v>2E-3</v>
      </c>
      <c r="BB196" s="182">
        <v>2E-3</v>
      </c>
      <c r="BC196" s="182">
        <v>2E-3</v>
      </c>
      <c r="BD196" s="182">
        <v>2E-3</v>
      </c>
      <c r="BE196" s="182">
        <v>2E-3</v>
      </c>
      <c r="BF196" s="182">
        <v>2E-3</v>
      </c>
      <c r="BG196" s="182">
        <v>2E-3</v>
      </c>
      <c r="BH196" s="182">
        <v>2E-3</v>
      </c>
      <c r="BI196" s="182">
        <v>2E-3</v>
      </c>
      <c r="BJ196" s="182">
        <v>2E-3</v>
      </c>
      <c r="BK196" s="182">
        <v>2E-3</v>
      </c>
      <c r="BL196" s="182">
        <v>2E-3</v>
      </c>
      <c r="BM196" s="182">
        <v>5.0000000000000001E-4</v>
      </c>
      <c r="BN196" s="182">
        <v>5.0000000000000001E-4</v>
      </c>
      <c r="BO196" s="182">
        <v>5.0000000000000001E-4</v>
      </c>
      <c r="BP196" s="182">
        <v>5.0000000000000001E-4</v>
      </c>
      <c r="BQ196" s="182">
        <v>5.0000000000000001E-4</v>
      </c>
      <c r="BR196" s="182">
        <v>5.0000000000000001E-4</v>
      </c>
      <c r="BS196" s="182">
        <v>5.0000000000000001E-4</v>
      </c>
      <c r="BT196" s="182">
        <v>5.0000000000000001E-4</v>
      </c>
      <c r="BU196" s="182">
        <v>5.0000000000000001E-4</v>
      </c>
      <c r="BV196" s="182">
        <v>5.0000000000000001E-4</v>
      </c>
      <c r="BW196" s="182">
        <v>5.0000000000000001E-4</v>
      </c>
      <c r="BX196" s="182">
        <v>5.0000000000000001E-4</v>
      </c>
      <c r="BY196" s="182">
        <v>5.0000000000000001E-4</v>
      </c>
      <c r="BZ196" s="182">
        <v>5.0000000000000001E-4</v>
      </c>
      <c r="CA196" s="182">
        <v>5.0000000000000001E-4</v>
      </c>
      <c r="CB196" s="182">
        <v>5.0000000000000001E-4</v>
      </c>
      <c r="CC196" s="182">
        <v>5.0000000000000001E-4</v>
      </c>
      <c r="CD196" s="182">
        <v>5.0000000000000001E-4</v>
      </c>
      <c r="CE196" s="182">
        <v>5.0000000000000001E-4</v>
      </c>
      <c r="CF196" s="182">
        <v>5.0000000000000001E-4</v>
      </c>
      <c r="CG196" s="182">
        <v>5.0000000000000001E-4</v>
      </c>
      <c r="CH196" s="182">
        <v>5.0000000000000001E-4</v>
      </c>
      <c r="CI196" s="182">
        <v>5.0000000000000001E-4</v>
      </c>
      <c r="CJ196" s="182">
        <v>5.0000000000000001E-4</v>
      </c>
      <c r="CK196" s="182">
        <v>5.0000000000000001E-4</v>
      </c>
      <c r="CL196" s="182">
        <v>5.0000000000000001E-4</v>
      </c>
      <c r="CM196" s="182">
        <v>5.0000000000000001E-4</v>
      </c>
      <c r="CN196" s="182">
        <v>5.0000000000000001E-4</v>
      </c>
      <c r="CO196" s="182">
        <v>5.0000000000000001E-4</v>
      </c>
      <c r="CP196" s="182">
        <v>5.0000000000000001E-4</v>
      </c>
      <c r="CQ196" s="182">
        <v>5.0000000000000001E-4</v>
      </c>
      <c r="CR196" s="182">
        <v>5.0000000000000001E-4</v>
      </c>
      <c r="CS196" s="182">
        <v>5.0000000000000001E-4</v>
      </c>
      <c r="CT196" s="182">
        <v>5.0000000000000001E-4</v>
      </c>
      <c r="CU196" s="182">
        <v>5.0000000000000001E-4</v>
      </c>
      <c r="CV196" s="182">
        <v>5.0000000000000001E-4</v>
      </c>
      <c r="CW196" s="182">
        <v>5.0000000000000001E-4</v>
      </c>
      <c r="CX196" s="182">
        <v>5.0000000000000001E-4</v>
      </c>
      <c r="CY196" s="182">
        <v>5.0000000000000001E-4</v>
      </c>
      <c r="CZ196" s="182">
        <v>5.0000000000000001E-4</v>
      </c>
      <c r="DA196" s="182">
        <v>5.0000000000000001E-4</v>
      </c>
      <c r="DB196" s="182">
        <v>5.0000000000000001E-4</v>
      </c>
      <c r="DC196" s="182">
        <v>5.0000000000000001E-4</v>
      </c>
      <c r="DD196" s="182">
        <v>5.0000000000000001E-4</v>
      </c>
      <c r="DE196" s="182">
        <v>5.0000000000000001E-4</v>
      </c>
      <c r="DF196" s="182">
        <v>5.0000000000000001E-4</v>
      </c>
      <c r="DG196" s="182">
        <v>5.0000000000000001E-4</v>
      </c>
      <c r="DH196" s="182">
        <v>5.0000000000000001E-4</v>
      </c>
      <c r="DI196" s="182">
        <v>5.0000000000000001E-4</v>
      </c>
      <c r="DJ196" s="182">
        <v>5.0000000000000001E-4</v>
      </c>
      <c r="DK196" s="182">
        <v>5.0000000000000001E-4</v>
      </c>
      <c r="DL196" s="182">
        <v>5.0000000000000001E-4</v>
      </c>
      <c r="DM196" s="182">
        <v>5.0000000000000001E-4</v>
      </c>
      <c r="DN196" s="182">
        <v>5.0000000000000001E-4</v>
      </c>
      <c r="DO196" s="182">
        <v>5.0000000000000001E-4</v>
      </c>
      <c r="DP196" s="182">
        <v>5.0000000000000001E-4</v>
      </c>
      <c r="DQ196" s="182">
        <v>5.0000000000000001E-4</v>
      </c>
      <c r="DR196" s="182">
        <v>5.0000000000000001E-4</v>
      </c>
      <c r="DS196" s="182">
        <v>5.0000000000000001E-4</v>
      </c>
      <c r="DT196" s="182">
        <v>5.0000000000000001E-4</v>
      </c>
      <c r="DU196" s="182">
        <v>5.0000000000000001E-4</v>
      </c>
      <c r="DV196" s="182">
        <v>5.0000000000000001E-4</v>
      </c>
      <c r="DW196" s="182">
        <v>5.0000000000000001E-4</v>
      </c>
      <c r="DX196" s="182">
        <v>5.0000000000000001E-4</v>
      </c>
      <c r="DY196" s="182">
        <v>5.0000000000000001E-4</v>
      </c>
      <c r="DZ196" s="182">
        <v>5.0000000000000001E-4</v>
      </c>
      <c r="EA196" s="182">
        <v>5.0000000000000001E-4</v>
      </c>
      <c r="EB196" s="182">
        <v>5.0000000000000001E-4</v>
      </c>
      <c r="EC196" s="182">
        <v>5.0000000000000001E-4</v>
      </c>
      <c r="ED196" s="182">
        <v>5.0000000000000001E-4</v>
      </c>
      <c r="EE196" s="182">
        <v>5.0000000000000001E-4</v>
      </c>
      <c r="EF196" s="182">
        <v>5.0000000000000001E-4</v>
      </c>
      <c r="EG196" s="180"/>
      <c r="EH196" s="180"/>
      <c r="EI196" s="180"/>
      <c r="EJ196" s="180"/>
      <c r="EK196" s="180"/>
      <c r="EL196" s="180"/>
      <c r="EM196" s="180"/>
      <c r="EN196" s="180"/>
      <c r="EO196" s="180"/>
      <c r="EP196" s="180"/>
      <c r="EQ196" s="180"/>
      <c r="ER196" s="180"/>
    </row>
    <row r="198" spans="1:148" ht="17.25" customHeight="1">
      <c r="AV198" s="175"/>
    </row>
  </sheetData>
  <printOptions horizontalCentered="1"/>
  <pageMargins left="0.19685039370078741" right="0.23622047244094491" top="0.15748031496062992" bottom="0.15748031496062992" header="0.31496062992125984" footer="0.31496062992125984"/>
  <pageSetup paperSize="9" scale="36" orientation="landscape" r:id="rId1"/>
  <rowBreaks count="2" manualBreakCount="2">
    <brk id="55" max="78" man="1"/>
    <brk id="139" max="78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FF00"/>
  </sheetPr>
  <dimension ref="A1:ER224"/>
  <sheetViews>
    <sheetView showGridLines="0" zoomScale="80" zoomScaleNormal="80" zoomScaleSheetLayoutView="80" workbookViewId="0">
      <pane xSplit="49" topLeftCell="CB1" activePane="topRight" state="frozen"/>
      <selection activeCell="DF25" sqref="DF25"/>
      <selection pane="topRight" activeCell="DB233" sqref="DB233"/>
    </sheetView>
  </sheetViews>
  <sheetFormatPr defaultColWidth="8.88671875" defaultRowHeight="17.25" customHeight="1"/>
  <cols>
    <col min="1" max="1" width="17.33203125" style="1" customWidth="1"/>
    <col min="2" max="48" width="5.44140625" style="1" hidden="1" customWidth="1"/>
    <col min="49" max="73" width="5.33203125" style="1" hidden="1" customWidth="1"/>
    <col min="74" max="105" width="5.33203125" style="1" customWidth="1"/>
    <col min="106" max="136" width="5.44140625" style="1" customWidth="1"/>
    <col min="137" max="137" width="2" style="1" customWidth="1"/>
    <col min="138" max="147" width="8.88671875" style="1"/>
    <col min="148" max="148" width="0" style="1" hidden="1" customWidth="1"/>
    <col min="149" max="149" width="4.21875" style="1" customWidth="1"/>
    <col min="150" max="16384" width="8.88671875" style="1"/>
  </cols>
  <sheetData>
    <row r="1" spans="1:136" ht="27" customHeight="1">
      <c r="A1" s="284" t="s">
        <v>45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A1" s="285"/>
      <c r="BB1" s="285"/>
      <c r="BC1" s="285"/>
      <c r="BD1" s="285"/>
      <c r="BE1" s="285"/>
      <c r="BF1" s="285"/>
      <c r="BG1" s="285"/>
      <c r="BH1" s="285"/>
      <c r="BI1" s="285"/>
      <c r="BJ1" s="285"/>
      <c r="BK1" s="285"/>
      <c r="BL1" s="285"/>
      <c r="BM1" s="285"/>
      <c r="BN1" s="285"/>
      <c r="BO1" s="285"/>
      <c r="BP1" s="285"/>
      <c r="BQ1" s="285"/>
      <c r="BR1" s="285"/>
      <c r="BS1" s="285"/>
      <c r="BT1" s="285"/>
      <c r="BU1" s="285"/>
      <c r="BV1" s="285"/>
      <c r="BW1" s="285"/>
      <c r="BX1" s="285"/>
      <c r="BY1" s="285"/>
      <c r="BZ1" s="285"/>
      <c r="CA1" s="285"/>
      <c r="CB1" s="285"/>
      <c r="CC1" s="285"/>
      <c r="CD1" s="285"/>
      <c r="CE1" s="285"/>
      <c r="CF1" s="285"/>
      <c r="CG1" s="285"/>
      <c r="CH1" s="285"/>
      <c r="CI1" s="285"/>
      <c r="CJ1" s="285"/>
      <c r="CK1" s="285"/>
      <c r="CL1" s="285"/>
      <c r="CM1" s="285"/>
      <c r="CN1" s="285"/>
      <c r="CO1" s="285"/>
      <c r="CP1" s="285"/>
      <c r="CQ1" s="285"/>
      <c r="CR1" s="285"/>
      <c r="CS1" s="285"/>
      <c r="CT1" s="285"/>
      <c r="CU1" s="285"/>
      <c r="CV1" s="285"/>
      <c r="CW1" s="285"/>
      <c r="CX1" s="285"/>
      <c r="CY1" s="285"/>
      <c r="CZ1" s="285"/>
      <c r="DA1" s="285"/>
      <c r="DB1" s="285"/>
      <c r="DC1" s="285"/>
      <c r="DD1" s="285"/>
      <c r="DE1" s="285"/>
      <c r="DF1" s="285"/>
      <c r="DG1" s="285"/>
      <c r="DH1" s="285"/>
      <c r="DI1" s="285"/>
      <c r="DJ1" s="285"/>
      <c r="DK1" s="285"/>
      <c r="DL1" s="285"/>
      <c r="DM1" s="285"/>
      <c r="DN1" s="285"/>
      <c r="DO1" s="285"/>
      <c r="DP1" s="285"/>
      <c r="DQ1" s="285"/>
      <c r="DR1" s="285"/>
      <c r="DS1" s="285"/>
      <c r="DT1" s="285"/>
      <c r="DU1" s="285"/>
      <c r="DV1" s="285"/>
      <c r="DW1" s="285"/>
      <c r="DX1" s="285"/>
      <c r="DY1" s="285"/>
      <c r="DZ1" s="285"/>
      <c r="EA1" s="285"/>
      <c r="EB1" s="285"/>
      <c r="EC1" s="285"/>
      <c r="ED1" s="285"/>
      <c r="EE1" s="285"/>
      <c r="EF1" s="285"/>
    </row>
    <row r="18" spans="1:136" s="4" customFormat="1" ht="17.25" customHeight="1">
      <c r="A18" s="13" t="s">
        <v>0</v>
      </c>
      <c r="B18" s="2" t="s">
        <v>12</v>
      </c>
      <c r="C18" s="2" t="s">
        <v>20</v>
      </c>
      <c r="D18" s="2" t="s">
        <v>21</v>
      </c>
      <c r="E18" s="2" t="s">
        <v>22</v>
      </c>
      <c r="F18" s="2" t="s">
        <v>23</v>
      </c>
      <c r="G18" s="2" t="s">
        <v>24</v>
      </c>
      <c r="H18" s="2" t="s">
        <v>25</v>
      </c>
      <c r="I18" s="2" t="s">
        <v>26</v>
      </c>
      <c r="J18" s="2" t="s">
        <v>27</v>
      </c>
      <c r="K18" s="2" t="s">
        <v>28</v>
      </c>
      <c r="L18" s="2" t="s">
        <v>29</v>
      </c>
      <c r="M18" s="2" t="s">
        <v>30</v>
      </c>
      <c r="N18" s="2" t="s">
        <v>11</v>
      </c>
      <c r="O18" s="2" t="s">
        <v>13</v>
      </c>
      <c r="P18" s="2" t="s">
        <v>14</v>
      </c>
      <c r="Q18" s="2" t="s">
        <v>15</v>
      </c>
      <c r="R18" s="2" t="s">
        <v>16</v>
      </c>
      <c r="S18" s="2" t="s">
        <v>17</v>
      </c>
      <c r="T18" s="2" t="s">
        <v>18</v>
      </c>
      <c r="U18" s="2" t="s">
        <v>19</v>
      </c>
      <c r="V18" s="2" t="s">
        <v>109</v>
      </c>
      <c r="W18" s="2" t="s">
        <v>111</v>
      </c>
      <c r="X18" s="2" t="s">
        <v>117</v>
      </c>
      <c r="Y18" s="2" t="s">
        <v>118</v>
      </c>
      <c r="Z18" s="2" t="s">
        <v>120</v>
      </c>
      <c r="AA18" s="2" t="s">
        <v>123</v>
      </c>
      <c r="AB18" s="2" t="s">
        <v>130</v>
      </c>
      <c r="AC18" s="2" t="s">
        <v>134</v>
      </c>
      <c r="AD18" s="2" t="s">
        <v>142</v>
      </c>
      <c r="AE18" s="2" t="s">
        <v>143</v>
      </c>
      <c r="AF18" s="2" t="s">
        <v>148</v>
      </c>
      <c r="AG18" s="2" t="s">
        <v>153</v>
      </c>
      <c r="AH18" s="2" t="s">
        <v>154</v>
      </c>
      <c r="AI18" s="2" t="s">
        <v>156</v>
      </c>
      <c r="AJ18" s="2" t="s">
        <v>157</v>
      </c>
      <c r="AK18" s="2" t="s">
        <v>159</v>
      </c>
      <c r="AL18" s="2" t="s">
        <v>163</v>
      </c>
      <c r="AM18" s="2" t="s">
        <v>166</v>
      </c>
      <c r="AN18" s="2" t="s">
        <v>169</v>
      </c>
      <c r="AO18" s="2" t="s">
        <v>177</v>
      </c>
      <c r="AP18" s="2" t="s">
        <v>182</v>
      </c>
      <c r="AQ18" s="2" t="s">
        <v>186</v>
      </c>
      <c r="AR18" s="2" t="s">
        <v>189</v>
      </c>
      <c r="AS18" s="2" t="s">
        <v>190</v>
      </c>
      <c r="AT18" s="2" t="s">
        <v>195</v>
      </c>
      <c r="AU18" s="2" t="s">
        <v>197</v>
      </c>
      <c r="AV18" s="2" t="s">
        <v>199</v>
      </c>
      <c r="AW18" s="106" t="s">
        <v>204</v>
      </c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6"/>
      <c r="BI18" s="106"/>
      <c r="BJ18" s="106"/>
      <c r="BK18" s="106"/>
      <c r="BL18" s="106"/>
      <c r="BM18" s="106"/>
      <c r="BN18" s="106"/>
      <c r="BO18" s="106"/>
      <c r="BP18" s="106"/>
      <c r="BQ18" s="106"/>
      <c r="BR18" s="106" t="s">
        <v>209</v>
      </c>
      <c r="BS18" s="106" t="s">
        <v>209</v>
      </c>
      <c r="BT18" s="106" t="s">
        <v>209</v>
      </c>
      <c r="BU18" s="106" t="s">
        <v>209</v>
      </c>
      <c r="BV18" s="139" t="s">
        <v>267</v>
      </c>
      <c r="BW18" s="139" t="s">
        <v>270</v>
      </c>
      <c r="BX18" s="139" t="s">
        <v>272</v>
      </c>
      <c r="BY18" s="139" t="s">
        <v>276</v>
      </c>
      <c r="BZ18" s="139" t="s">
        <v>277</v>
      </c>
      <c r="CA18" s="139" t="s">
        <v>279</v>
      </c>
      <c r="CB18" s="139" t="s">
        <v>281</v>
      </c>
      <c r="CC18" s="139" t="s">
        <v>282</v>
      </c>
      <c r="CD18" s="139" t="s">
        <v>288</v>
      </c>
      <c r="CE18" s="139" t="s">
        <v>289</v>
      </c>
      <c r="CF18" s="139" t="s">
        <v>292</v>
      </c>
      <c r="CG18" s="139" t="s">
        <v>294</v>
      </c>
      <c r="CH18" s="139" t="s">
        <v>297</v>
      </c>
      <c r="CI18" s="139" t="s">
        <v>301</v>
      </c>
      <c r="CJ18" s="139" t="s">
        <v>303</v>
      </c>
      <c r="CK18" s="139" t="s">
        <v>308</v>
      </c>
      <c r="CL18" s="139" t="s">
        <v>310</v>
      </c>
      <c r="CM18" s="139" t="s">
        <v>311</v>
      </c>
      <c r="CN18" s="139" t="s">
        <v>313</v>
      </c>
      <c r="CO18" s="139" t="s">
        <v>319</v>
      </c>
      <c r="CP18" s="139" t="s">
        <v>322</v>
      </c>
      <c r="CQ18" s="139" t="s">
        <v>325</v>
      </c>
      <c r="CR18" s="139" t="s">
        <v>330</v>
      </c>
      <c r="CS18" s="139" t="s">
        <v>332</v>
      </c>
      <c r="CT18" s="139" t="s">
        <v>336</v>
      </c>
      <c r="CU18" s="139" t="s">
        <v>339</v>
      </c>
      <c r="CV18" s="139" t="s">
        <v>349</v>
      </c>
      <c r="CW18" s="139" t="s">
        <v>350</v>
      </c>
      <c r="CX18" s="139" t="s">
        <v>351</v>
      </c>
      <c r="CY18" s="139" t="s">
        <v>357</v>
      </c>
      <c r="CZ18" s="139" t="s">
        <v>360</v>
      </c>
      <c r="DA18" s="106" t="str">
        <f>+DA186</f>
        <v>Aug'25</v>
      </c>
      <c r="DB18" s="3">
        <v>1</v>
      </c>
      <c r="DC18" s="3">
        <v>2</v>
      </c>
      <c r="DD18" s="3">
        <v>3</v>
      </c>
      <c r="DE18" s="3">
        <v>4</v>
      </c>
      <c r="DF18" s="3">
        <v>5</v>
      </c>
      <c r="DG18" s="3">
        <v>6</v>
      </c>
      <c r="DH18" s="3">
        <v>7</v>
      </c>
      <c r="DI18" s="3">
        <v>8</v>
      </c>
      <c r="DJ18" s="3">
        <v>9</v>
      </c>
      <c r="DK18" s="3">
        <v>10</v>
      </c>
      <c r="DL18" s="3">
        <v>11</v>
      </c>
      <c r="DM18" s="3">
        <v>12</v>
      </c>
      <c r="DN18" s="3">
        <v>13</v>
      </c>
      <c r="DO18" s="3">
        <v>14</v>
      </c>
      <c r="DP18" s="3">
        <v>15</v>
      </c>
      <c r="DQ18" s="3">
        <v>16</v>
      </c>
      <c r="DR18" s="3">
        <v>17</v>
      </c>
      <c r="DS18" s="3">
        <v>18</v>
      </c>
      <c r="DT18" s="3">
        <v>19</v>
      </c>
      <c r="DU18" s="3">
        <v>20</v>
      </c>
      <c r="DV18" s="3">
        <v>21</v>
      </c>
      <c r="DW18" s="3">
        <v>22</v>
      </c>
      <c r="DX18" s="3">
        <v>23</v>
      </c>
      <c r="DY18" s="3">
        <v>24</v>
      </c>
      <c r="DZ18" s="3">
        <v>25</v>
      </c>
      <c r="EA18" s="3">
        <v>26</v>
      </c>
      <c r="EB18" s="3">
        <v>27</v>
      </c>
      <c r="EC18" s="3">
        <v>28</v>
      </c>
      <c r="ED18" s="3">
        <v>29</v>
      </c>
      <c r="EE18" s="3">
        <v>30</v>
      </c>
      <c r="EF18" s="3">
        <v>31</v>
      </c>
    </row>
    <row r="19" spans="1:136" ht="17.25" customHeight="1">
      <c r="A19" s="140" t="s">
        <v>1</v>
      </c>
      <c r="B19" s="141">
        <v>4618</v>
      </c>
      <c r="C19" s="141">
        <v>9499</v>
      </c>
      <c r="D19" s="141">
        <v>141</v>
      </c>
      <c r="E19" s="141">
        <v>26564</v>
      </c>
      <c r="F19" s="141">
        <v>129854</v>
      </c>
      <c r="G19" s="141">
        <v>61801</v>
      </c>
      <c r="H19" s="141">
        <v>2333</v>
      </c>
      <c r="I19" s="141">
        <v>0</v>
      </c>
      <c r="J19" s="141">
        <v>4740</v>
      </c>
      <c r="K19" s="141">
        <v>153462</v>
      </c>
      <c r="L19" s="141">
        <v>139519</v>
      </c>
      <c r="M19" s="141">
        <v>1708</v>
      </c>
      <c r="N19" s="141">
        <v>24098</v>
      </c>
      <c r="O19" s="141">
        <v>36613</v>
      </c>
      <c r="P19" s="141">
        <v>33409</v>
      </c>
      <c r="Q19" s="141">
        <v>78504</v>
      </c>
      <c r="R19" s="141">
        <v>212225</v>
      </c>
      <c r="S19" s="141">
        <v>167337</v>
      </c>
      <c r="T19" s="141">
        <v>103696</v>
      </c>
      <c r="U19" s="141">
        <v>26822</v>
      </c>
      <c r="V19" s="141">
        <v>56827</v>
      </c>
      <c r="W19" s="141">
        <v>82926</v>
      </c>
      <c r="X19" s="141">
        <v>110291</v>
      </c>
      <c r="Y19" s="141">
        <v>59984</v>
      </c>
      <c r="Z19" s="141">
        <v>3032</v>
      </c>
      <c r="AA19" s="141">
        <v>8111</v>
      </c>
      <c r="AB19" s="141">
        <v>0</v>
      </c>
      <c r="AC19" s="141">
        <v>0</v>
      </c>
      <c r="AD19" s="141">
        <v>0</v>
      </c>
      <c r="AE19" s="141">
        <v>0</v>
      </c>
      <c r="AF19" s="141">
        <v>7416</v>
      </c>
      <c r="AG19" s="141">
        <v>2545</v>
      </c>
      <c r="AH19" s="141">
        <v>17384</v>
      </c>
      <c r="AI19" s="141">
        <v>53691</v>
      </c>
      <c r="AJ19" s="141">
        <v>119322</v>
      </c>
      <c r="AK19" s="141">
        <v>169416</v>
      </c>
      <c r="AL19" s="141">
        <v>140370</v>
      </c>
      <c r="AM19" s="141">
        <v>77535</v>
      </c>
      <c r="AN19" s="141">
        <v>69554</v>
      </c>
      <c r="AO19" s="141">
        <v>12406</v>
      </c>
      <c r="AP19" s="141">
        <v>0</v>
      </c>
      <c r="AQ19" s="141">
        <v>0</v>
      </c>
      <c r="AR19" s="141">
        <v>0</v>
      </c>
      <c r="AS19" s="141">
        <v>0</v>
      </c>
      <c r="AT19" s="141">
        <v>0</v>
      </c>
      <c r="AU19" s="141">
        <v>0</v>
      </c>
      <c r="AV19" s="141">
        <v>0</v>
      </c>
      <c r="AW19" s="142">
        <f>SUM(DA19:EE19)</f>
        <v>454</v>
      </c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>
        <f>SUM(DA19:EE19)</f>
        <v>454</v>
      </c>
      <c r="BS19" s="142">
        <f>SUM(DA19:EE19)</f>
        <v>454</v>
      </c>
      <c r="BT19" s="142">
        <f>SUM(DA19:EE19)</f>
        <v>454</v>
      </c>
      <c r="BU19" s="142">
        <f>SUM(DA19:EE19)</f>
        <v>454</v>
      </c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>
        <v>379</v>
      </c>
      <c r="CY19" s="141">
        <v>0</v>
      </c>
      <c r="CZ19" s="141">
        <v>0</v>
      </c>
      <c r="DA19" s="142">
        <f>SUM(DB19:EF19)</f>
        <v>227</v>
      </c>
      <c r="DB19" s="142">
        <f>V111D!F13</f>
        <v>227</v>
      </c>
      <c r="DC19" s="142">
        <f>V111D!G13</f>
        <v>0</v>
      </c>
      <c r="DD19" s="142">
        <f>V111D!H13</f>
        <v>0</v>
      </c>
      <c r="DE19" s="142">
        <f>V111D!I13</f>
        <v>0</v>
      </c>
      <c r="DF19" s="142">
        <f>V111D!J13</f>
        <v>0</v>
      </c>
      <c r="DG19" s="142">
        <f>V111D!K13</f>
        <v>0</v>
      </c>
      <c r="DH19" s="142">
        <f>V111D!L13</f>
        <v>0</v>
      </c>
      <c r="DI19" s="142">
        <f>V111D!M13</f>
        <v>0</v>
      </c>
      <c r="DJ19" s="142">
        <f>V111D!N13</f>
        <v>0</v>
      </c>
      <c r="DK19" s="142">
        <f>V111D!O13</f>
        <v>0</v>
      </c>
      <c r="DL19" s="142">
        <f>V111D!P13</f>
        <v>0</v>
      </c>
      <c r="DM19" s="142">
        <f>V111D!Q13</f>
        <v>0</v>
      </c>
      <c r="DN19" s="142">
        <f>V111D!R13</f>
        <v>0</v>
      </c>
      <c r="DO19" s="142">
        <f>V111D!S13</f>
        <v>0</v>
      </c>
      <c r="DP19" s="142">
        <f>V111D!T13</f>
        <v>0</v>
      </c>
      <c r="DQ19" s="142">
        <f>V111D!U13</f>
        <v>0</v>
      </c>
      <c r="DR19" s="142">
        <f>V111D!V13</f>
        <v>0</v>
      </c>
      <c r="DS19" s="142">
        <f>V111D!W13</f>
        <v>0</v>
      </c>
      <c r="DT19" s="142">
        <f>V111D!X13</f>
        <v>0</v>
      </c>
      <c r="DU19" s="142">
        <f>V111D!Y13</f>
        <v>0</v>
      </c>
      <c r="DV19" s="142">
        <f>V111D!Z13</f>
        <v>0</v>
      </c>
      <c r="DW19" s="142">
        <f>V111D!AA13</f>
        <v>0</v>
      </c>
      <c r="DX19" s="142">
        <f>V111D!AB13</f>
        <v>0</v>
      </c>
      <c r="DY19" s="142">
        <f>V111D!AC13</f>
        <v>0</v>
      </c>
      <c r="DZ19" s="142">
        <f>V111D!AD13</f>
        <v>0</v>
      </c>
      <c r="EA19" s="142">
        <f>V111D!AE13</f>
        <v>0</v>
      </c>
      <c r="EB19" s="142">
        <f>V111D!AF13</f>
        <v>0</v>
      </c>
      <c r="EC19" s="142">
        <f>V111D!AG13</f>
        <v>0</v>
      </c>
      <c r="ED19" s="142">
        <f>V111D!AH13</f>
        <v>0</v>
      </c>
      <c r="EE19" s="142">
        <f>V111D!AI13</f>
        <v>0</v>
      </c>
      <c r="EF19" s="142">
        <f>V111D!AJ13</f>
        <v>0</v>
      </c>
    </row>
    <row r="20" spans="1:136" ht="17.25" customHeight="1">
      <c r="A20" s="140" t="s">
        <v>2</v>
      </c>
      <c r="B20" s="141">
        <f>B19-B21</f>
        <v>4499</v>
      </c>
      <c r="C20" s="141">
        <f t="shared" ref="C20:N20" si="0">C19-C21</f>
        <v>9320</v>
      </c>
      <c r="D20" s="141">
        <f t="shared" si="0"/>
        <v>141</v>
      </c>
      <c r="E20" s="141">
        <f t="shared" si="0"/>
        <v>26095</v>
      </c>
      <c r="F20" s="141">
        <f t="shared" si="0"/>
        <v>128461</v>
      </c>
      <c r="G20" s="141">
        <f t="shared" si="0"/>
        <v>61077</v>
      </c>
      <c r="H20" s="141">
        <f t="shared" si="0"/>
        <v>2300</v>
      </c>
      <c r="I20" s="141">
        <f t="shared" si="0"/>
        <v>0</v>
      </c>
      <c r="J20" s="141">
        <f t="shared" si="0"/>
        <v>4689</v>
      </c>
      <c r="K20" s="141">
        <f t="shared" si="0"/>
        <v>149434</v>
      </c>
      <c r="L20" s="141">
        <f t="shared" si="0"/>
        <v>137110</v>
      </c>
      <c r="M20" s="141">
        <f t="shared" si="0"/>
        <v>1611</v>
      </c>
      <c r="N20" s="141">
        <f t="shared" si="0"/>
        <v>23458</v>
      </c>
      <c r="O20" s="141">
        <f t="shared" ref="O20:Z20" si="1">O19-O21</f>
        <v>36370</v>
      </c>
      <c r="P20" s="141">
        <f t="shared" si="1"/>
        <v>33171</v>
      </c>
      <c r="Q20" s="141">
        <f t="shared" si="1"/>
        <v>76832</v>
      </c>
      <c r="R20" s="141">
        <f t="shared" si="1"/>
        <v>208102</v>
      </c>
      <c r="S20" s="141">
        <f t="shared" si="1"/>
        <v>165730</v>
      </c>
      <c r="T20" s="141">
        <f t="shared" si="1"/>
        <v>102767</v>
      </c>
      <c r="U20" s="141">
        <f t="shared" si="1"/>
        <v>26513</v>
      </c>
      <c r="V20" s="141">
        <f t="shared" si="1"/>
        <v>56651</v>
      </c>
      <c r="W20" s="141">
        <f t="shared" si="1"/>
        <v>82414</v>
      </c>
      <c r="X20" s="141">
        <f t="shared" si="1"/>
        <v>109573</v>
      </c>
      <c r="Y20" s="141">
        <f t="shared" si="1"/>
        <v>59644</v>
      </c>
      <c r="Z20" s="141">
        <f t="shared" si="1"/>
        <v>3017</v>
      </c>
      <c r="AA20" s="141">
        <f t="shared" ref="AA20:AV20" si="2">AA19-AA21</f>
        <v>8009</v>
      </c>
      <c r="AB20" s="141">
        <f t="shared" si="2"/>
        <v>0</v>
      </c>
      <c r="AC20" s="141">
        <f t="shared" si="2"/>
        <v>0</v>
      </c>
      <c r="AD20" s="141">
        <f t="shared" si="2"/>
        <v>0</v>
      </c>
      <c r="AE20" s="141">
        <f t="shared" si="2"/>
        <v>0</v>
      </c>
      <c r="AF20" s="141">
        <f t="shared" si="2"/>
        <v>7324</v>
      </c>
      <c r="AG20" s="141">
        <f t="shared" si="2"/>
        <v>2514</v>
      </c>
      <c r="AH20" s="141">
        <f t="shared" si="2"/>
        <v>17231</v>
      </c>
      <c r="AI20" s="141">
        <f t="shared" si="2"/>
        <v>53117</v>
      </c>
      <c r="AJ20" s="141">
        <f t="shared" si="2"/>
        <v>118457</v>
      </c>
      <c r="AK20" s="141">
        <f t="shared" si="2"/>
        <v>169027</v>
      </c>
      <c r="AL20" s="141">
        <f t="shared" si="2"/>
        <v>139982</v>
      </c>
      <c r="AM20" s="141">
        <f t="shared" si="2"/>
        <v>77336</v>
      </c>
      <c r="AN20" s="141">
        <f t="shared" si="2"/>
        <v>69325</v>
      </c>
      <c r="AO20" s="141">
        <f t="shared" si="2"/>
        <v>12377</v>
      </c>
      <c r="AP20" s="141">
        <f t="shared" si="2"/>
        <v>0</v>
      </c>
      <c r="AQ20" s="141">
        <f t="shared" si="2"/>
        <v>0</v>
      </c>
      <c r="AR20" s="141">
        <f t="shared" si="2"/>
        <v>0</v>
      </c>
      <c r="AS20" s="141">
        <f t="shared" si="2"/>
        <v>0</v>
      </c>
      <c r="AT20" s="141">
        <f t="shared" si="2"/>
        <v>0</v>
      </c>
      <c r="AU20" s="141">
        <f t="shared" si="2"/>
        <v>0</v>
      </c>
      <c r="AV20" s="141">
        <f t="shared" si="2"/>
        <v>0</v>
      </c>
      <c r="AW20" s="142">
        <f t="shared" ref="AW20:DC20" si="3">AW19-AW21</f>
        <v>250</v>
      </c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>
        <f t="shared" si="3"/>
        <v>250</v>
      </c>
      <c r="BS20" s="142">
        <f t="shared" si="3"/>
        <v>250</v>
      </c>
      <c r="BT20" s="142">
        <f t="shared" ref="BT20:BU20" si="4">BT19-BT21</f>
        <v>250</v>
      </c>
      <c r="BU20" s="142">
        <f t="shared" si="4"/>
        <v>250</v>
      </c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>
        <v>354</v>
      </c>
      <c r="CY20" s="141">
        <v>0</v>
      </c>
      <c r="CZ20" s="141">
        <v>0</v>
      </c>
      <c r="DA20" s="142">
        <f t="shared" si="3"/>
        <v>125</v>
      </c>
      <c r="DB20" s="142">
        <f t="shared" si="3"/>
        <v>125</v>
      </c>
      <c r="DC20" s="142">
        <f t="shared" si="3"/>
        <v>0</v>
      </c>
      <c r="DD20" s="142">
        <f t="shared" ref="DD20:EF20" si="5">DD19-DD21</f>
        <v>0</v>
      </c>
      <c r="DE20" s="142">
        <f t="shared" si="5"/>
        <v>0</v>
      </c>
      <c r="DF20" s="142">
        <f t="shared" si="5"/>
        <v>0</v>
      </c>
      <c r="DG20" s="142">
        <f t="shared" si="5"/>
        <v>0</v>
      </c>
      <c r="DH20" s="142">
        <f t="shared" si="5"/>
        <v>0</v>
      </c>
      <c r="DI20" s="142">
        <f t="shared" si="5"/>
        <v>0</v>
      </c>
      <c r="DJ20" s="142">
        <f t="shared" si="5"/>
        <v>0</v>
      </c>
      <c r="DK20" s="142">
        <f t="shared" si="5"/>
        <v>0</v>
      </c>
      <c r="DL20" s="142">
        <f t="shared" si="5"/>
        <v>0</v>
      </c>
      <c r="DM20" s="142">
        <f t="shared" si="5"/>
        <v>0</v>
      </c>
      <c r="DN20" s="142">
        <f t="shared" si="5"/>
        <v>0</v>
      </c>
      <c r="DO20" s="142">
        <f t="shared" si="5"/>
        <v>0</v>
      </c>
      <c r="DP20" s="142">
        <f t="shared" si="5"/>
        <v>0</v>
      </c>
      <c r="DQ20" s="142">
        <f t="shared" si="5"/>
        <v>0</v>
      </c>
      <c r="DR20" s="142">
        <f t="shared" si="5"/>
        <v>0</v>
      </c>
      <c r="DS20" s="142">
        <f t="shared" si="5"/>
        <v>0</v>
      </c>
      <c r="DT20" s="142">
        <f t="shared" si="5"/>
        <v>0</v>
      </c>
      <c r="DU20" s="142">
        <f t="shared" si="5"/>
        <v>0</v>
      </c>
      <c r="DV20" s="142">
        <f t="shared" si="5"/>
        <v>0</v>
      </c>
      <c r="DW20" s="142">
        <f t="shared" si="5"/>
        <v>0</v>
      </c>
      <c r="DX20" s="142">
        <f t="shared" si="5"/>
        <v>0</v>
      </c>
      <c r="DY20" s="142">
        <f t="shared" si="5"/>
        <v>0</v>
      </c>
      <c r="DZ20" s="142">
        <f t="shared" si="5"/>
        <v>0</v>
      </c>
      <c r="EA20" s="142">
        <f t="shared" si="5"/>
        <v>0</v>
      </c>
      <c r="EB20" s="142">
        <f t="shared" si="5"/>
        <v>0</v>
      </c>
      <c r="EC20" s="142">
        <f t="shared" si="5"/>
        <v>0</v>
      </c>
      <c r="ED20" s="142">
        <f t="shared" si="5"/>
        <v>0</v>
      </c>
      <c r="EE20" s="142">
        <f t="shared" si="5"/>
        <v>0</v>
      </c>
      <c r="EF20" s="142">
        <f t="shared" si="5"/>
        <v>0</v>
      </c>
    </row>
    <row r="21" spans="1:136" ht="17.25" customHeight="1">
      <c r="A21" s="140" t="s">
        <v>3</v>
      </c>
      <c r="B21" s="141">
        <f>SUM(B24:B27)</f>
        <v>119</v>
      </c>
      <c r="C21" s="141">
        <f t="shared" ref="C21:N21" si="6">SUM(C24:C27)</f>
        <v>179</v>
      </c>
      <c r="D21" s="141">
        <f t="shared" si="6"/>
        <v>0</v>
      </c>
      <c r="E21" s="141">
        <f t="shared" si="6"/>
        <v>469</v>
      </c>
      <c r="F21" s="141">
        <f t="shared" si="6"/>
        <v>1393</v>
      </c>
      <c r="G21" s="141">
        <f t="shared" si="6"/>
        <v>724</v>
      </c>
      <c r="H21" s="141">
        <f t="shared" si="6"/>
        <v>33</v>
      </c>
      <c r="I21" s="141">
        <f t="shared" si="6"/>
        <v>0</v>
      </c>
      <c r="J21" s="141">
        <f t="shared" si="6"/>
        <v>51</v>
      </c>
      <c r="K21" s="141">
        <f t="shared" si="6"/>
        <v>4028</v>
      </c>
      <c r="L21" s="141">
        <f t="shared" si="6"/>
        <v>2409</v>
      </c>
      <c r="M21" s="141">
        <f t="shared" si="6"/>
        <v>97</v>
      </c>
      <c r="N21" s="141">
        <f t="shared" si="6"/>
        <v>640</v>
      </c>
      <c r="O21" s="141">
        <f t="shared" ref="O21:T21" si="7">SUM(O24:O27)</f>
        <v>243</v>
      </c>
      <c r="P21" s="141">
        <f t="shared" si="7"/>
        <v>238</v>
      </c>
      <c r="Q21" s="141">
        <f t="shared" si="7"/>
        <v>1672</v>
      </c>
      <c r="R21" s="141">
        <f t="shared" si="7"/>
        <v>4123</v>
      </c>
      <c r="S21" s="141">
        <f t="shared" si="7"/>
        <v>1607</v>
      </c>
      <c r="T21" s="141">
        <f t="shared" si="7"/>
        <v>929</v>
      </c>
      <c r="U21" s="141">
        <f t="shared" ref="U21:Z21" si="8">SUM(U24:U27)</f>
        <v>309</v>
      </c>
      <c r="V21" s="141">
        <f t="shared" si="8"/>
        <v>176</v>
      </c>
      <c r="W21" s="141">
        <f t="shared" si="8"/>
        <v>512</v>
      </c>
      <c r="X21" s="141">
        <f t="shared" si="8"/>
        <v>718</v>
      </c>
      <c r="Y21" s="141">
        <f t="shared" si="8"/>
        <v>340</v>
      </c>
      <c r="Z21" s="141">
        <f t="shared" si="8"/>
        <v>15</v>
      </c>
      <c r="AA21" s="141">
        <f t="shared" ref="AA21:AV21" si="9">SUM(AA24:AA27)</f>
        <v>102</v>
      </c>
      <c r="AB21" s="141">
        <f t="shared" si="9"/>
        <v>0</v>
      </c>
      <c r="AC21" s="141">
        <f t="shared" si="9"/>
        <v>0</v>
      </c>
      <c r="AD21" s="141">
        <f t="shared" si="9"/>
        <v>0</v>
      </c>
      <c r="AE21" s="141">
        <f t="shared" si="9"/>
        <v>0</v>
      </c>
      <c r="AF21" s="141">
        <f t="shared" si="9"/>
        <v>92</v>
      </c>
      <c r="AG21" s="141">
        <f t="shared" si="9"/>
        <v>31</v>
      </c>
      <c r="AH21" s="141">
        <f t="shared" si="9"/>
        <v>153</v>
      </c>
      <c r="AI21" s="141">
        <f t="shared" si="9"/>
        <v>574</v>
      </c>
      <c r="AJ21" s="141">
        <f t="shared" si="9"/>
        <v>865</v>
      </c>
      <c r="AK21" s="141">
        <f t="shared" si="9"/>
        <v>389</v>
      </c>
      <c r="AL21" s="141">
        <f t="shared" si="9"/>
        <v>388</v>
      </c>
      <c r="AM21" s="141">
        <f t="shared" si="9"/>
        <v>199</v>
      </c>
      <c r="AN21" s="141">
        <f t="shared" si="9"/>
        <v>229</v>
      </c>
      <c r="AO21" s="141">
        <f t="shared" si="9"/>
        <v>29</v>
      </c>
      <c r="AP21" s="141">
        <f t="shared" si="9"/>
        <v>0</v>
      </c>
      <c r="AQ21" s="141">
        <f t="shared" si="9"/>
        <v>0</v>
      </c>
      <c r="AR21" s="141">
        <f t="shared" si="9"/>
        <v>0</v>
      </c>
      <c r="AS21" s="141">
        <f t="shared" si="9"/>
        <v>0</v>
      </c>
      <c r="AT21" s="141">
        <f t="shared" si="9"/>
        <v>0</v>
      </c>
      <c r="AU21" s="141">
        <f t="shared" si="9"/>
        <v>0</v>
      </c>
      <c r="AV21" s="141">
        <f t="shared" si="9"/>
        <v>0</v>
      </c>
      <c r="AW21" s="142">
        <f t="shared" ref="AW21:DC21" si="10">SUM(AW24:AW27)</f>
        <v>204</v>
      </c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>
        <f t="shared" si="10"/>
        <v>204</v>
      </c>
      <c r="BS21" s="142">
        <f t="shared" si="10"/>
        <v>204</v>
      </c>
      <c r="BT21" s="142">
        <f t="shared" ref="BT21:BU21" si="11">SUM(BT24:BT27)</f>
        <v>204</v>
      </c>
      <c r="BU21" s="142">
        <f t="shared" si="11"/>
        <v>204</v>
      </c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>
        <v>25</v>
      </c>
      <c r="CY21" s="141">
        <v>0</v>
      </c>
      <c r="CZ21" s="141">
        <v>0</v>
      </c>
      <c r="DA21" s="142">
        <f t="shared" si="10"/>
        <v>102</v>
      </c>
      <c r="DB21" s="142">
        <f t="shared" si="10"/>
        <v>102</v>
      </c>
      <c r="DC21" s="142">
        <f t="shared" si="10"/>
        <v>0</v>
      </c>
      <c r="DD21" s="142">
        <f t="shared" ref="DD21:EF21" si="12">SUM(DD24:DD27)</f>
        <v>0</v>
      </c>
      <c r="DE21" s="142">
        <f t="shared" si="12"/>
        <v>0</v>
      </c>
      <c r="DF21" s="142">
        <f t="shared" si="12"/>
        <v>0</v>
      </c>
      <c r="DG21" s="142">
        <f t="shared" si="12"/>
        <v>0</v>
      </c>
      <c r="DH21" s="142">
        <f t="shared" si="12"/>
        <v>0</v>
      </c>
      <c r="DI21" s="142">
        <f t="shared" si="12"/>
        <v>0</v>
      </c>
      <c r="DJ21" s="142">
        <f t="shared" si="12"/>
        <v>0</v>
      </c>
      <c r="DK21" s="142">
        <f t="shared" si="12"/>
        <v>0</v>
      </c>
      <c r="DL21" s="142">
        <f t="shared" si="12"/>
        <v>0</v>
      </c>
      <c r="DM21" s="142">
        <f t="shared" si="12"/>
        <v>0</v>
      </c>
      <c r="DN21" s="142">
        <f t="shared" si="12"/>
        <v>0</v>
      </c>
      <c r="DO21" s="142">
        <f t="shared" si="12"/>
        <v>0</v>
      </c>
      <c r="DP21" s="142">
        <f t="shared" si="12"/>
        <v>0</v>
      </c>
      <c r="DQ21" s="142">
        <f t="shared" si="12"/>
        <v>0</v>
      </c>
      <c r="DR21" s="142">
        <f t="shared" si="12"/>
        <v>0</v>
      </c>
      <c r="DS21" s="142">
        <f t="shared" si="12"/>
        <v>0</v>
      </c>
      <c r="DT21" s="142">
        <f t="shared" si="12"/>
        <v>0</v>
      </c>
      <c r="DU21" s="142">
        <f t="shared" si="12"/>
        <v>0</v>
      </c>
      <c r="DV21" s="142">
        <f t="shared" si="12"/>
        <v>0</v>
      </c>
      <c r="DW21" s="142">
        <f t="shared" si="12"/>
        <v>0</v>
      </c>
      <c r="DX21" s="142">
        <f t="shared" si="12"/>
        <v>0</v>
      </c>
      <c r="DY21" s="142">
        <f t="shared" si="12"/>
        <v>0</v>
      </c>
      <c r="DZ21" s="142">
        <f t="shared" si="12"/>
        <v>0</v>
      </c>
      <c r="EA21" s="142">
        <f t="shared" si="12"/>
        <v>0</v>
      </c>
      <c r="EB21" s="142">
        <f t="shared" si="12"/>
        <v>0</v>
      </c>
      <c r="EC21" s="142">
        <f t="shared" si="12"/>
        <v>0</v>
      </c>
      <c r="ED21" s="142">
        <f t="shared" si="12"/>
        <v>0</v>
      </c>
      <c r="EE21" s="142">
        <f t="shared" si="12"/>
        <v>0</v>
      </c>
      <c r="EF21" s="142">
        <f t="shared" si="12"/>
        <v>0</v>
      </c>
    </row>
    <row r="22" spans="1:136" ht="17.25" customHeight="1">
      <c r="A22" s="140" t="s">
        <v>10</v>
      </c>
      <c r="B22" s="143">
        <f>B21/B19</f>
        <v>2.5768731052403637E-2</v>
      </c>
      <c r="C22" s="143">
        <f t="shared" ref="C22:N22" si="13">C21/C19</f>
        <v>1.8844088851458048E-2</v>
      </c>
      <c r="D22" s="143">
        <f t="shared" si="13"/>
        <v>0</v>
      </c>
      <c r="E22" s="143">
        <f t="shared" si="13"/>
        <v>1.765547357325704E-2</v>
      </c>
      <c r="F22" s="143">
        <f t="shared" si="13"/>
        <v>1.0727432347097509E-2</v>
      </c>
      <c r="G22" s="143">
        <f t="shared" si="13"/>
        <v>1.171502079254381E-2</v>
      </c>
      <c r="H22" s="143">
        <f t="shared" si="13"/>
        <v>1.4144877839691384E-2</v>
      </c>
      <c r="I22" s="143" t="e">
        <f t="shared" si="13"/>
        <v>#DIV/0!</v>
      </c>
      <c r="J22" s="143">
        <f t="shared" si="13"/>
        <v>1.0759493670886076E-2</v>
      </c>
      <c r="K22" s="143">
        <f t="shared" si="13"/>
        <v>2.6247540107648799E-2</v>
      </c>
      <c r="L22" s="143">
        <f t="shared" si="13"/>
        <v>1.7266465499322672E-2</v>
      </c>
      <c r="M22" s="143">
        <f t="shared" si="13"/>
        <v>5.6791569086651054E-2</v>
      </c>
      <c r="N22" s="143">
        <f t="shared" si="13"/>
        <v>2.6558220599219851E-2</v>
      </c>
      <c r="O22" s="143">
        <f t="shared" ref="O22:T22" si="14">O21/O19</f>
        <v>6.6369868625897905E-3</v>
      </c>
      <c r="P22" s="143">
        <f t="shared" si="14"/>
        <v>7.1238289083779818E-3</v>
      </c>
      <c r="Q22" s="143">
        <f t="shared" si="14"/>
        <v>2.1298277794762049E-2</v>
      </c>
      <c r="R22" s="143">
        <f t="shared" si="14"/>
        <v>1.9427494404523502E-2</v>
      </c>
      <c r="S22" s="143">
        <f t="shared" si="14"/>
        <v>9.6033752248456707E-3</v>
      </c>
      <c r="T22" s="143">
        <f t="shared" si="14"/>
        <v>8.9588798024996148E-3</v>
      </c>
      <c r="U22" s="143">
        <f t="shared" ref="U22:AL22" si="15">U21/U19</f>
        <v>1.1520393706658713E-2</v>
      </c>
      <c r="V22" s="143">
        <f t="shared" si="15"/>
        <v>3.0971193270804371E-3</v>
      </c>
      <c r="W22" s="143">
        <f t="shared" si="15"/>
        <v>6.1741793888527123E-3</v>
      </c>
      <c r="X22" s="143">
        <f t="shared" si="15"/>
        <v>6.5100506840993369E-3</v>
      </c>
      <c r="Y22" s="143">
        <f t="shared" si="15"/>
        <v>5.6681781808482264E-3</v>
      </c>
      <c r="Z22" s="143">
        <f t="shared" si="15"/>
        <v>4.9472295514511877E-3</v>
      </c>
      <c r="AA22" s="143">
        <f t="shared" si="15"/>
        <v>1.2575514733078535E-2</v>
      </c>
      <c r="AB22" s="143" t="e">
        <f t="shared" si="15"/>
        <v>#DIV/0!</v>
      </c>
      <c r="AC22" s="143" t="e">
        <f t="shared" si="15"/>
        <v>#DIV/0!</v>
      </c>
      <c r="AD22" s="143" t="e">
        <f t="shared" si="15"/>
        <v>#DIV/0!</v>
      </c>
      <c r="AE22" s="143" t="e">
        <f t="shared" si="15"/>
        <v>#DIV/0!</v>
      </c>
      <c r="AF22" s="143">
        <f t="shared" si="15"/>
        <v>1.2405609492988134E-2</v>
      </c>
      <c r="AG22" s="143">
        <f t="shared" si="15"/>
        <v>1.2180746561886051E-2</v>
      </c>
      <c r="AH22" s="143">
        <f t="shared" si="15"/>
        <v>8.8011965025310626E-3</v>
      </c>
      <c r="AI22" s="143">
        <f t="shared" si="15"/>
        <v>1.069080479037455E-2</v>
      </c>
      <c r="AJ22" s="143">
        <f t="shared" si="15"/>
        <v>7.2492918321851799E-3</v>
      </c>
      <c r="AK22" s="143">
        <f t="shared" si="15"/>
        <v>2.2961231524767436E-3</v>
      </c>
      <c r="AL22" s="143">
        <f t="shared" si="15"/>
        <v>2.7641233881883593E-3</v>
      </c>
      <c r="AM22" s="143">
        <v>2.5665828335590377E-3</v>
      </c>
      <c r="AN22" s="143">
        <v>3.2924059004514478E-3</v>
      </c>
      <c r="AO22" s="143">
        <v>2.3375785910043525E-3</v>
      </c>
      <c r="AP22" s="143" t="e">
        <v>#DIV/0!</v>
      </c>
      <c r="AQ22" s="143" t="e">
        <v>#DIV/0!</v>
      </c>
      <c r="AR22" s="143" t="e">
        <v>#DIV/0!</v>
      </c>
      <c r="AS22" s="143" t="e">
        <v>#DIV/0!</v>
      </c>
      <c r="AT22" s="143" t="e">
        <v>#DIV/0!</v>
      </c>
      <c r="AU22" s="143" t="e">
        <v>#DIV/0!</v>
      </c>
      <c r="AV22" s="143" t="e">
        <v>#DIV/0!</v>
      </c>
      <c r="AW22" s="144">
        <f t="shared" ref="AW22:DC22" si="16">AW21/AW19</f>
        <v>0.44933920704845814</v>
      </c>
      <c r="AX22" s="144"/>
      <c r="AY22" s="144"/>
      <c r="AZ22" s="144"/>
      <c r="BA22" s="144"/>
      <c r="BB22" s="144"/>
      <c r="BC22" s="144"/>
      <c r="BD22" s="144"/>
      <c r="BE22" s="144"/>
      <c r="BF22" s="144"/>
      <c r="BG22" s="144"/>
      <c r="BH22" s="144"/>
      <c r="BI22" s="144"/>
      <c r="BJ22" s="144"/>
      <c r="BK22" s="144"/>
      <c r="BL22" s="144"/>
      <c r="BM22" s="144"/>
      <c r="BN22" s="144"/>
      <c r="BO22" s="144"/>
      <c r="BP22" s="144"/>
      <c r="BQ22" s="144"/>
      <c r="BR22" s="144">
        <f t="shared" si="16"/>
        <v>0.44933920704845814</v>
      </c>
      <c r="BS22" s="144">
        <f t="shared" si="16"/>
        <v>0.44933920704845814</v>
      </c>
      <c r="BT22" s="144">
        <f t="shared" ref="BT22:BU22" si="17">BT21/BT19</f>
        <v>0.44933920704845814</v>
      </c>
      <c r="BU22" s="144">
        <f t="shared" si="17"/>
        <v>0.44933920704845814</v>
      </c>
      <c r="BV22" s="143"/>
      <c r="BW22" s="143"/>
      <c r="BX22" s="143"/>
      <c r="BY22" s="143"/>
      <c r="BZ22" s="143"/>
      <c r="CA22" s="143"/>
      <c r="CB22" s="143"/>
      <c r="CC22" s="143"/>
      <c r="CD22" s="143"/>
      <c r="CE22" s="143"/>
      <c r="CF22" s="143"/>
      <c r="CG22" s="143"/>
      <c r="CH22" s="143"/>
      <c r="CI22" s="143"/>
      <c r="CJ22" s="143"/>
      <c r="CK22" s="143"/>
      <c r="CL22" s="143"/>
      <c r="CM22" s="143"/>
      <c r="CN22" s="143"/>
      <c r="CO22" s="143"/>
      <c r="CP22" s="143"/>
      <c r="CQ22" s="143"/>
      <c r="CR22" s="143"/>
      <c r="CS22" s="143"/>
      <c r="CT22" s="143"/>
      <c r="CU22" s="143"/>
      <c r="CV22" s="143"/>
      <c r="CW22" s="143"/>
      <c r="CX22" s="143">
        <v>6.5963060686015831E-2</v>
      </c>
      <c r="CY22" s="143" t="e">
        <v>#DIV/0!</v>
      </c>
      <c r="CZ22" s="143" t="e">
        <v>#DIV/0!</v>
      </c>
      <c r="DA22" s="144">
        <f t="shared" si="16"/>
        <v>0.44933920704845814</v>
      </c>
      <c r="DB22" s="144">
        <f t="shared" si="16"/>
        <v>0.44933920704845814</v>
      </c>
      <c r="DC22" s="144" t="e">
        <f t="shared" si="16"/>
        <v>#DIV/0!</v>
      </c>
      <c r="DD22" s="144" t="e">
        <f t="shared" ref="DD22:EF22" si="18">DD21/DD19</f>
        <v>#DIV/0!</v>
      </c>
      <c r="DE22" s="144" t="e">
        <f t="shared" si="18"/>
        <v>#DIV/0!</v>
      </c>
      <c r="DF22" s="144" t="e">
        <f t="shared" si="18"/>
        <v>#DIV/0!</v>
      </c>
      <c r="DG22" s="144" t="e">
        <f t="shared" si="18"/>
        <v>#DIV/0!</v>
      </c>
      <c r="DH22" s="144" t="e">
        <f t="shared" si="18"/>
        <v>#DIV/0!</v>
      </c>
      <c r="DI22" s="144" t="e">
        <f t="shared" si="18"/>
        <v>#DIV/0!</v>
      </c>
      <c r="DJ22" s="144" t="e">
        <f t="shared" si="18"/>
        <v>#DIV/0!</v>
      </c>
      <c r="DK22" s="144" t="e">
        <f t="shared" si="18"/>
        <v>#DIV/0!</v>
      </c>
      <c r="DL22" s="144" t="e">
        <f t="shared" si="18"/>
        <v>#DIV/0!</v>
      </c>
      <c r="DM22" s="144" t="e">
        <f t="shared" si="18"/>
        <v>#DIV/0!</v>
      </c>
      <c r="DN22" s="144" t="e">
        <f t="shared" si="18"/>
        <v>#DIV/0!</v>
      </c>
      <c r="DO22" s="144" t="e">
        <f t="shared" si="18"/>
        <v>#DIV/0!</v>
      </c>
      <c r="DP22" s="144" t="e">
        <f t="shared" si="18"/>
        <v>#DIV/0!</v>
      </c>
      <c r="DQ22" s="144" t="e">
        <f t="shared" si="18"/>
        <v>#DIV/0!</v>
      </c>
      <c r="DR22" s="144" t="e">
        <f t="shared" si="18"/>
        <v>#DIV/0!</v>
      </c>
      <c r="DS22" s="144" t="e">
        <f t="shared" si="18"/>
        <v>#DIV/0!</v>
      </c>
      <c r="DT22" s="144" t="e">
        <f t="shared" si="18"/>
        <v>#DIV/0!</v>
      </c>
      <c r="DU22" s="144" t="e">
        <f t="shared" si="18"/>
        <v>#DIV/0!</v>
      </c>
      <c r="DV22" s="144" t="e">
        <f t="shared" si="18"/>
        <v>#DIV/0!</v>
      </c>
      <c r="DW22" s="144" t="e">
        <f t="shared" si="18"/>
        <v>#DIV/0!</v>
      </c>
      <c r="DX22" s="144" t="e">
        <f t="shared" si="18"/>
        <v>#DIV/0!</v>
      </c>
      <c r="DY22" s="144" t="e">
        <f t="shared" si="18"/>
        <v>#DIV/0!</v>
      </c>
      <c r="DZ22" s="144" t="e">
        <f t="shared" si="18"/>
        <v>#DIV/0!</v>
      </c>
      <c r="EA22" s="144" t="e">
        <f t="shared" si="18"/>
        <v>#DIV/0!</v>
      </c>
      <c r="EB22" s="144" t="e">
        <f t="shared" si="18"/>
        <v>#DIV/0!</v>
      </c>
      <c r="EC22" s="144" t="e">
        <f t="shared" si="18"/>
        <v>#DIV/0!</v>
      </c>
      <c r="ED22" s="144" t="e">
        <f t="shared" si="18"/>
        <v>#DIV/0!</v>
      </c>
      <c r="EE22" s="144" t="e">
        <f t="shared" si="18"/>
        <v>#DIV/0!</v>
      </c>
      <c r="EF22" s="144" t="e">
        <f t="shared" si="18"/>
        <v>#DIV/0!</v>
      </c>
    </row>
    <row r="23" spans="1:136" ht="12" customHeight="1">
      <c r="A23" s="11" t="s">
        <v>5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</row>
    <row r="24" spans="1:136" ht="17.25" customHeight="1">
      <c r="A24" s="140" t="s">
        <v>6</v>
      </c>
      <c r="B24" s="141">
        <v>117</v>
      </c>
      <c r="C24" s="141">
        <v>161</v>
      </c>
      <c r="D24" s="141">
        <v>0</v>
      </c>
      <c r="E24" s="141">
        <v>461</v>
      </c>
      <c r="F24" s="141">
        <v>1336</v>
      </c>
      <c r="G24" s="141">
        <v>704</v>
      </c>
      <c r="H24" s="141">
        <v>26</v>
      </c>
      <c r="I24" s="141">
        <v>0</v>
      </c>
      <c r="J24" s="141">
        <v>51</v>
      </c>
      <c r="K24" s="141">
        <v>4007</v>
      </c>
      <c r="L24" s="141">
        <v>2398</v>
      </c>
      <c r="M24" s="141">
        <v>97</v>
      </c>
      <c r="N24" s="141">
        <v>627</v>
      </c>
      <c r="O24" s="141">
        <v>238</v>
      </c>
      <c r="P24" s="141">
        <v>235</v>
      </c>
      <c r="Q24" s="141">
        <v>1664</v>
      </c>
      <c r="R24" s="141">
        <v>3975</v>
      </c>
      <c r="S24" s="141">
        <v>1592</v>
      </c>
      <c r="T24" s="141">
        <v>905</v>
      </c>
      <c r="U24" s="141">
        <v>302</v>
      </c>
      <c r="V24" s="141">
        <v>174</v>
      </c>
      <c r="W24" s="141">
        <v>510</v>
      </c>
      <c r="X24" s="141">
        <v>717</v>
      </c>
      <c r="Y24" s="141">
        <v>339</v>
      </c>
      <c r="Z24" s="141">
        <v>15</v>
      </c>
      <c r="AA24" s="141">
        <v>102</v>
      </c>
      <c r="AB24" s="141">
        <v>0</v>
      </c>
      <c r="AC24" s="141">
        <v>0</v>
      </c>
      <c r="AD24" s="141">
        <v>0</v>
      </c>
      <c r="AE24" s="141">
        <v>0</v>
      </c>
      <c r="AF24" s="141">
        <v>91</v>
      </c>
      <c r="AG24" s="141">
        <v>30</v>
      </c>
      <c r="AH24" s="141">
        <v>153</v>
      </c>
      <c r="AI24" s="141">
        <v>569</v>
      </c>
      <c r="AJ24" s="141">
        <v>855</v>
      </c>
      <c r="AK24" s="141">
        <v>368</v>
      </c>
      <c r="AL24" s="141">
        <v>379</v>
      </c>
      <c r="AM24" s="141">
        <v>198</v>
      </c>
      <c r="AN24" s="141">
        <v>229</v>
      </c>
      <c r="AO24" s="141">
        <v>29</v>
      </c>
      <c r="AP24" s="141">
        <v>0</v>
      </c>
      <c r="AQ24" s="141">
        <v>0</v>
      </c>
      <c r="AR24" s="141">
        <v>0</v>
      </c>
      <c r="AS24" s="141">
        <v>0</v>
      </c>
      <c r="AT24" s="141">
        <v>0</v>
      </c>
      <c r="AU24" s="141">
        <v>0</v>
      </c>
      <c r="AV24" s="141">
        <v>0</v>
      </c>
      <c r="AW24" s="145">
        <f>SUM(DA24:EE24)</f>
        <v>204</v>
      </c>
      <c r="AX24" s="145"/>
      <c r="AY24" s="145"/>
      <c r="AZ24" s="145"/>
      <c r="BA24" s="145"/>
      <c r="BB24" s="145"/>
      <c r="BC24" s="145"/>
      <c r="BD24" s="145"/>
      <c r="BE24" s="145"/>
      <c r="BF24" s="145"/>
      <c r="BG24" s="145"/>
      <c r="BH24" s="145"/>
      <c r="BI24" s="145"/>
      <c r="BJ24" s="145"/>
      <c r="BK24" s="145"/>
      <c r="BL24" s="145"/>
      <c r="BM24" s="145"/>
      <c r="BN24" s="145"/>
      <c r="BO24" s="145"/>
      <c r="BP24" s="145"/>
      <c r="BQ24" s="145"/>
      <c r="BR24" s="145">
        <f>SUM(DA24:EE24)</f>
        <v>204</v>
      </c>
      <c r="BS24" s="145">
        <f>SUM(DA24:EE24)</f>
        <v>204</v>
      </c>
      <c r="BT24" s="145">
        <f>SUM(DA24:EE24)</f>
        <v>204</v>
      </c>
      <c r="BU24" s="145">
        <f>SUM(DA24:EE24)</f>
        <v>204</v>
      </c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>
        <v>25</v>
      </c>
      <c r="CY24" s="141">
        <v>0</v>
      </c>
      <c r="CZ24" s="141">
        <v>0</v>
      </c>
      <c r="DA24" s="145">
        <f>SUM(DB24:EF24)</f>
        <v>102</v>
      </c>
      <c r="DB24" s="145">
        <f>V111D!F30</f>
        <v>102</v>
      </c>
      <c r="DC24" s="145">
        <f>V111D!G30</f>
        <v>0</v>
      </c>
      <c r="DD24" s="145">
        <f>V111D!H30</f>
        <v>0</v>
      </c>
      <c r="DE24" s="145">
        <f>V111D!I30</f>
        <v>0</v>
      </c>
      <c r="DF24" s="145">
        <f>V111D!J30</f>
        <v>0</v>
      </c>
      <c r="DG24" s="145">
        <f>V111D!K30</f>
        <v>0</v>
      </c>
      <c r="DH24" s="145">
        <f>V111D!L30</f>
        <v>0</v>
      </c>
      <c r="DI24" s="145">
        <f>V111D!M30</f>
        <v>0</v>
      </c>
      <c r="DJ24" s="145">
        <f>V111D!N30</f>
        <v>0</v>
      </c>
      <c r="DK24" s="145">
        <f>V111D!O30</f>
        <v>0</v>
      </c>
      <c r="DL24" s="145">
        <f>V111D!P30</f>
        <v>0</v>
      </c>
      <c r="DM24" s="145">
        <f>V111D!Q30</f>
        <v>0</v>
      </c>
      <c r="DN24" s="145">
        <f>V111D!R30</f>
        <v>0</v>
      </c>
      <c r="DO24" s="145">
        <f>V111D!S30</f>
        <v>0</v>
      </c>
      <c r="DP24" s="145">
        <f>V111D!T30</f>
        <v>0</v>
      </c>
      <c r="DQ24" s="145">
        <f>V111D!U30</f>
        <v>0</v>
      </c>
      <c r="DR24" s="145">
        <f>V111D!V30</f>
        <v>0</v>
      </c>
      <c r="DS24" s="145">
        <f>V111D!W30</f>
        <v>0</v>
      </c>
      <c r="DT24" s="145">
        <f>V111D!X30</f>
        <v>0</v>
      </c>
      <c r="DU24" s="145">
        <f>V111D!Y30</f>
        <v>0</v>
      </c>
      <c r="DV24" s="145">
        <f>V111D!Z30</f>
        <v>0</v>
      </c>
      <c r="DW24" s="145">
        <f>V111D!AA30</f>
        <v>0</v>
      </c>
      <c r="DX24" s="145">
        <f>V111D!AB30</f>
        <v>0</v>
      </c>
      <c r="DY24" s="145">
        <f>V111D!AC30</f>
        <v>0</v>
      </c>
      <c r="DZ24" s="145">
        <f>V111D!AD30</f>
        <v>0</v>
      </c>
      <c r="EA24" s="145">
        <f>V111D!AE30</f>
        <v>0</v>
      </c>
      <c r="EB24" s="145">
        <f>V111D!AF30</f>
        <v>0</v>
      </c>
      <c r="EC24" s="145">
        <f>V111D!AG30</f>
        <v>0</v>
      </c>
      <c r="ED24" s="145">
        <f>V111D!AH30</f>
        <v>0</v>
      </c>
      <c r="EE24" s="145">
        <f>V111D!AI30</f>
        <v>0</v>
      </c>
      <c r="EF24" s="145">
        <f>V111D!AJ30</f>
        <v>0</v>
      </c>
    </row>
    <row r="25" spans="1:136" ht="17.25" customHeight="1">
      <c r="A25" s="140" t="s">
        <v>7</v>
      </c>
      <c r="B25" s="141">
        <v>0</v>
      </c>
      <c r="C25" s="141">
        <v>0</v>
      </c>
      <c r="D25" s="141">
        <v>0</v>
      </c>
      <c r="E25" s="141">
        <v>1</v>
      </c>
      <c r="F25" s="141">
        <v>26</v>
      </c>
      <c r="G25" s="141">
        <v>0</v>
      </c>
      <c r="H25" s="141">
        <v>0</v>
      </c>
      <c r="I25" s="141">
        <v>0</v>
      </c>
      <c r="J25" s="141">
        <v>0</v>
      </c>
      <c r="K25" s="141">
        <v>5</v>
      </c>
      <c r="L25" s="141">
        <v>4</v>
      </c>
      <c r="M25" s="141">
        <v>0</v>
      </c>
      <c r="N25" s="141">
        <v>3</v>
      </c>
      <c r="O25" s="141">
        <v>0</v>
      </c>
      <c r="P25" s="141">
        <v>0</v>
      </c>
      <c r="Q25" s="141">
        <v>1</v>
      </c>
      <c r="R25" s="141">
        <v>132</v>
      </c>
      <c r="S25" s="141">
        <v>6</v>
      </c>
      <c r="T25" s="141">
        <v>0</v>
      </c>
      <c r="U25" s="141">
        <v>0</v>
      </c>
      <c r="V25" s="141">
        <v>0</v>
      </c>
      <c r="W25" s="141">
        <v>0</v>
      </c>
      <c r="X25" s="141">
        <v>1</v>
      </c>
      <c r="Y25" s="141">
        <v>0</v>
      </c>
      <c r="Z25" s="141">
        <v>0</v>
      </c>
      <c r="AA25" s="141">
        <v>0</v>
      </c>
      <c r="AB25" s="141">
        <v>0</v>
      </c>
      <c r="AC25" s="141">
        <v>0</v>
      </c>
      <c r="AD25" s="141">
        <v>0</v>
      </c>
      <c r="AE25" s="141">
        <v>0</v>
      </c>
      <c r="AF25" s="141">
        <v>0</v>
      </c>
      <c r="AG25" s="141">
        <v>0</v>
      </c>
      <c r="AH25" s="141">
        <v>0</v>
      </c>
      <c r="AI25" s="141">
        <v>0</v>
      </c>
      <c r="AJ25" s="141">
        <v>1</v>
      </c>
      <c r="AK25" s="141">
        <v>0</v>
      </c>
      <c r="AL25" s="141">
        <v>0</v>
      </c>
      <c r="AM25" s="141">
        <v>0</v>
      </c>
      <c r="AN25" s="141">
        <v>0</v>
      </c>
      <c r="AO25" s="141">
        <v>0</v>
      </c>
      <c r="AP25" s="141">
        <v>0</v>
      </c>
      <c r="AQ25" s="141">
        <v>0</v>
      </c>
      <c r="AR25" s="141">
        <v>0</v>
      </c>
      <c r="AS25" s="141">
        <v>0</v>
      </c>
      <c r="AT25" s="141">
        <v>0</v>
      </c>
      <c r="AU25" s="141">
        <v>0</v>
      </c>
      <c r="AV25" s="141">
        <v>0</v>
      </c>
      <c r="AW25" s="145">
        <f>SUM(DA25:EE25)</f>
        <v>0</v>
      </c>
      <c r="AX25" s="145"/>
      <c r="AY25" s="145"/>
      <c r="AZ25" s="145"/>
      <c r="BA25" s="145"/>
      <c r="BB25" s="145"/>
      <c r="BC25" s="145"/>
      <c r="BD25" s="145"/>
      <c r="BE25" s="145"/>
      <c r="BF25" s="145"/>
      <c r="BG25" s="145"/>
      <c r="BH25" s="145"/>
      <c r="BI25" s="145"/>
      <c r="BJ25" s="145"/>
      <c r="BK25" s="145"/>
      <c r="BL25" s="145"/>
      <c r="BM25" s="145"/>
      <c r="BN25" s="145"/>
      <c r="BO25" s="145"/>
      <c r="BP25" s="145"/>
      <c r="BQ25" s="145"/>
      <c r="BR25" s="145">
        <f>SUM(DA25:EE25)</f>
        <v>0</v>
      </c>
      <c r="BS25" s="145">
        <f>SUM(DA25:EE25)</f>
        <v>0</v>
      </c>
      <c r="BT25" s="145">
        <f>SUM(DA25:EE25)</f>
        <v>0</v>
      </c>
      <c r="BU25" s="145">
        <f>SUM(DA25:EE25)</f>
        <v>0</v>
      </c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>
        <v>0</v>
      </c>
      <c r="CY25" s="141">
        <v>0</v>
      </c>
      <c r="CZ25" s="141">
        <v>0</v>
      </c>
      <c r="DA25" s="145">
        <f>SUM(DB25:EF25)</f>
        <v>0</v>
      </c>
      <c r="DB25" s="145">
        <f>V111D!F31</f>
        <v>0</v>
      </c>
      <c r="DC25" s="145">
        <f>V111D!G31</f>
        <v>0</v>
      </c>
      <c r="DD25" s="145">
        <f>V111D!H31</f>
        <v>0</v>
      </c>
      <c r="DE25" s="145">
        <f>V111D!I31</f>
        <v>0</v>
      </c>
      <c r="DF25" s="145">
        <f>V111D!J31</f>
        <v>0</v>
      </c>
      <c r="DG25" s="145">
        <f>V111D!K31</f>
        <v>0</v>
      </c>
      <c r="DH25" s="145">
        <f>V111D!L31</f>
        <v>0</v>
      </c>
      <c r="DI25" s="145">
        <f>V111D!M31</f>
        <v>0</v>
      </c>
      <c r="DJ25" s="145">
        <f>V111D!N31</f>
        <v>0</v>
      </c>
      <c r="DK25" s="145">
        <f>V111D!O31</f>
        <v>0</v>
      </c>
      <c r="DL25" s="145">
        <f>V111D!P31</f>
        <v>0</v>
      </c>
      <c r="DM25" s="145">
        <f>V111D!Q31</f>
        <v>0</v>
      </c>
      <c r="DN25" s="145">
        <f>V111D!R31</f>
        <v>0</v>
      </c>
      <c r="DO25" s="145">
        <f>V111D!S31</f>
        <v>0</v>
      </c>
      <c r="DP25" s="145">
        <f>V111D!T31</f>
        <v>0</v>
      </c>
      <c r="DQ25" s="145">
        <f>V111D!U31</f>
        <v>0</v>
      </c>
      <c r="DR25" s="145">
        <f>V111D!V31</f>
        <v>0</v>
      </c>
      <c r="DS25" s="145">
        <f>V111D!W31</f>
        <v>0</v>
      </c>
      <c r="DT25" s="145">
        <f>V111D!X31</f>
        <v>0</v>
      </c>
      <c r="DU25" s="145">
        <f>V111D!Y31</f>
        <v>0</v>
      </c>
      <c r="DV25" s="145">
        <f>V111D!Z31</f>
        <v>0</v>
      </c>
      <c r="DW25" s="145">
        <f>V111D!AA31</f>
        <v>0</v>
      </c>
      <c r="DX25" s="145">
        <f>V111D!AB31</f>
        <v>0</v>
      </c>
      <c r="DY25" s="145">
        <f>V111D!AC31</f>
        <v>0</v>
      </c>
      <c r="DZ25" s="145">
        <f>V111D!AD31</f>
        <v>0</v>
      </c>
      <c r="EA25" s="145">
        <f>V111D!AE31</f>
        <v>0</v>
      </c>
      <c r="EB25" s="145">
        <f>V111D!AF31</f>
        <v>0</v>
      </c>
      <c r="EC25" s="145">
        <f>V111D!AG31</f>
        <v>0</v>
      </c>
      <c r="ED25" s="145">
        <f>V111D!AH31</f>
        <v>0</v>
      </c>
      <c r="EE25" s="145">
        <f>V111D!AI31</f>
        <v>0</v>
      </c>
      <c r="EF25" s="145">
        <f>V111D!AJ31</f>
        <v>0</v>
      </c>
    </row>
    <row r="26" spans="1:136" ht="17.25" customHeight="1">
      <c r="A26" s="140" t="s">
        <v>8</v>
      </c>
      <c r="B26" s="141">
        <v>0</v>
      </c>
      <c r="C26" s="141">
        <v>0</v>
      </c>
      <c r="D26" s="141">
        <v>0</v>
      </c>
      <c r="E26" s="141">
        <v>0</v>
      </c>
      <c r="F26" s="141">
        <v>0</v>
      </c>
      <c r="G26" s="141">
        <v>1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7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141">
        <v>0</v>
      </c>
      <c r="AA26" s="141">
        <v>0</v>
      </c>
      <c r="AB26" s="141">
        <v>0</v>
      </c>
      <c r="AC26" s="141">
        <v>0</v>
      </c>
      <c r="AD26" s="141">
        <v>0</v>
      </c>
      <c r="AE26" s="141">
        <v>0</v>
      </c>
      <c r="AF26" s="141">
        <v>0</v>
      </c>
      <c r="AG26" s="141">
        <v>0</v>
      </c>
      <c r="AH26" s="141">
        <v>0</v>
      </c>
      <c r="AI26" s="141">
        <v>0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1">
        <v>0</v>
      </c>
      <c r="AS26" s="141">
        <v>0</v>
      </c>
      <c r="AT26" s="141">
        <v>0</v>
      </c>
      <c r="AU26" s="141">
        <v>0</v>
      </c>
      <c r="AV26" s="141">
        <v>0</v>
      </c>
      <c r="AW26" s="145">
        <f>SUM(DA26:EE26)</f>
        <v>0</v>
      </c>
      <c r="AX26" s="145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5"/>
      <c r="BL26" s="145"/>
      <c r="BM26" s="145"/>
      <c r="BN26" s="145"/>
      <c r="BO26" s="145"/>
      <c r="BP26" s="145"/>
      <c r="BQ26" s="145"/>
      <c r="BR26" s="145">
        <f>SUM(DA26:EE26)</f>
        <v>0</v>
      </c>
      <c r="BS26" s="145">
        <f>SUM(DA26:EE26)</f>
        <v>0</v>
      </c>
      <c r="BT26" s="145">
        <f>SUM(DA26:EE26)</f>
        <v>0</v>
      </c>
      <c r="BU26" s="145">
        <f>SUM(DA26:EE26)</f>
        <v>0</v>
      </c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>
        <v>0</v>
      </c>
      <c r="CY26" s="141">
        <v>0</v>
      </c>
      <c r="CZ26" s="141">
        <v>0</v>
      </c>
      <c r="DA26" s="145">
        <f>SUM(DB26:EF26)</f>
        <v>0</v>
      </c>
      <c r="DB26" s="145">
        <f>V111D!F32</f>
        <v>0</v>
      </c>
      <c r="DC26" s="145">
        <f>V111D!G32</f>
        <v>0</v>
      </c>
      <c r="DD26" s="145">
        <f>V111D!H32</f>
        <v>0</v>
      </c>
      <c r="DE26" s="145">
        <f>V111D!I32</f>
        <v>0</v>
      </c>
      <c r="DF26" s="145">
        <f>V111D!J32</f>
        <v>0</v>
      </c>
      <c r="DG26" s="145">
        <f>V111D!K32</f>
        <v>0</v>
      </c>
      <c r="DH26" s="145">
        <f>V111D!L32</f>
        <v>0</v>
      </c>
      <c r="DI26" s="145">
        <f>V111D!M32</f>
        <v>0</v>
      </c>
      <c r="DJ26" s="145">
        <f>V111D!N32</f>
        <v>0</v>
      </c>
      <c r="DK26" s="145">
        <f>V111D!O32</f>
        <v>0</v>
      </c>
      <c r="DL26" s="145">
        <f>V111D!P32</f>
        <v>0</v>
      </c>
      <c r="DM26" s="145">
        <f>V111D!Q32</f>
        <v>0</v>
      </c>
      <c r="DN26" s="145">
        <f>V111D!R32</f>
        <v>0</v>
      </c>
      <c r="DO26" s="145">
        <f>V111D!S32</f>
        <v>0</v>
      </c>
      <c r="DP26" s="145">
        <f>V111D!T32</f>
        <v>0</v>
      </c>
      <c r="DQ26" s="145">
        <f>V111D!U32</f>
        <v>0</v>
      </c>
      <c r="DR26" s="145">
        <f>V111D!V32</f>
        <v>0</v>
      </c>
      <c r="DS26" s="145">
        <f>V111D!W32</f>
        <v>0</v>
      </c>
      <c r="DT26" s="145">
        <f>V111D!X32</f>
        <v>0</v>
      </c>
      <c r="DU26" s="145">
        <f>V111D!Y32</f>
        <v>0</v>
      </c>
      <c r="DV26" s="145">
        <f>V111D!Z32</f>
        <v>0</v>
      </c>
      <c r="DW26" s="145">
        <f>V111D!AA32</f>
        <v>0</v>
      </c>
      <c r="DX26" s="145">
        <f>V111D!AB32</f>
        <v>0</v>
      </c>
      <c r="DY26" s="145">
        <f>V111D!AC32</f>
        <v>0</v>
      </c>
      <c r="DZ26" s="145">
        <f>V111D!AD32</f>
        <v>0</v>
      </c>
      <c r="EA26" s="145">
        <f>V111D!AE32</f>
        <v>0</v>
      </c>
      <c r="EB26" s="145">
        <f>V111D!AF32</f>
        <v>0</v>
      </c>
      <c r="EC26" s="145">
        <f>V111D!AG32</f>
        <v>0</v>
      </c>
      <c r="ED26" s="145">
        <f>V111D!AH32</f>
        <v>0</v>
      </c>
      <c r="EE26" s="145">
        <f>V111D!AI32</f>
        <v>0</v>
      </c>
      <c r="EF26" s="145">
        <f>V111D!AJ32</f>
        <v>0</v>
      </c>
    </row>
    <row r="27" spans="1:136" ht="17.25" customHeight="1">
      <c r="A27" s="140" t="s">
        <v>9</v>
      </c>
      <c r="B27" s="141">
        <v>2</v>
      </c>
      <c r="C27" s="141">
        <v>18</v>
      </c>
      <c r="D27" s="141">
        <v>0</v>
      </c>
      <c r="E27" s="141">
        <v>7</v>
      </c>
      <c r="F27" s="141">
        <v>31</v>
      </c>
      <c r="G27" s="141">
        <v>19</v>
      </c>
      <c r="H27" s="141">
        <v>7</v>
      </c>
      <c r="I27" s="141">
        <v>0</v>
      </c>
      <c r="J27" s="141">
        <v>0</v>
      </c>
      <c r="K27" s="141">
        <v>16</v>
      </c>
      <c r="L27" s="141">
        <v>7</v>
      </c>
      <c r="M27" s="141">
        <v>0</v>
      </c>
      <c r="N27" s="141">
        <v>3</v>
      </c>
      <c r="O27" s="141">
        <v>5</v>
      </c>
      <c r="P27" s="141">
        <v>3</v>
      </c>
      <c r="Q27" s="141">
        <v>7</v>
      </c>
      <c r="R27" s="141">
        <v>16</v>
      </c>
      <c r="S27" s="141">
        <v>9</v>
      </c>
      <c r="T27" s="141">
        <v>24</v>
      </c>
      <c r="U27" s="141">
        <v>7</v>
      </c>
      <c r="V27" s="141">
        <v>2</v>
      </c>
      <c r="W27" s="141">
        <v>2</v>
      </c>
      <c r="X27" s="141">
        <v>0</v>
      </c>
      <c r="Y27" s="141">
        <v>1</v>
      </c>
      <c r="Z27" s="141">
        <v>0</v>
      </c>
      <c r="AA27" s="141">
        <v>0</v>
      </c>
      <c r="AB27" s="141">
        <v>0</v>
      </c>
      <c r="AC27" s="141">
        <v>0</v>
      </c>
      <c r="AD27" s="141">
        <v>0</v>
      </c>
      <c r="AE27" s="141">
        <v>0</v>
      </c>
      <c r="AF27" s="141">
        <v>1</v>
      </c>
      <c r="AG27" s="141">
        <v>1</v>
      </c>
      <c r="AH27" s="141">
        <v>0</v>
      </c>
      <c r="AI27" s="141">
        <v>5</v>
      </c>
      <c r="AJ27" s="141">
        <v>9</v>
      </c>
      <c r="AK27" s="141">
        <v>21</v>
      </c>
      <c r="AL27" s="141">
        <v>9</v>
      </c>
      <c r="AM27" s="141">
        <v>1</v>
      </c>
      <c r="AN27" s="141">
        <v>0</v>
      </c>
      <c r="AO27" s="141">
        <v>0</v>
      </c>
      <c r="AP27" s="141">
        <v>0</v>
      </c>
      <c r="AQ27" s="141">
        <v>0</v>
      </c>
      <c r="AR27" s="141">
        <v>0</v>
      </c>
      <c r="AS27" s="141">
        <v>0</v>
      </c>
      <c r="AT27" s="141">
        <v>0</v>
      </c>
      <c r="AU27" s="141">
        <v>0</v>
      </c>
      <c r="AV27" s="141">
        <v>0</v>
      </c>
      <c r="AW27" s="145">
        <f>SUM(DA27:EE27)</f>
        <v>0</v>
      </c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5"/>
      <c r="BL27" s="145"/>
      <c r="BM27" s="145"/>
      <c r="BN27" s="145"/>
      <c r="BO27" s="145"/>
      <c r="BP27" s="145"/>
      <c r="BQ27" s="145"/>
      <c r="BR27" s="145">
        <f>SUM(DA27:EE27)</f>
        <v>0</v>
      </c>
      <c r="BS27" s="145">
        <f>SUM(DA27:EE27)</f>
        <v>0</v>
      </c>
      <c r="BT27" s="145">
        <f>SUM(DA27:EE27)</f>
        <v>0</v>
      </c>
      <c r="BU27" s="145">
        <f>SUM(DA27:EE27)</f>
        <v>0</v>
      </c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>
        <v>0</v>
      </c>
      <c r="CY27" s="141">
        <v>0</v>
      </c>
      <c r="CZ27" s="141">
        <v>0</v>
      </c>
      <c r="DA27" s="145">
        <f>SUM(DB27:EF27)</f>
        <v>0</v>
      </c>
      <c r="DB27" s="145">
        <f>V111D!F33</f>
        <v>0</v>
      </c>
      <c r="DC27" s="145">
        <f>V111D!G33</f>
        <v>0</v>
      </c>
      <c r="DD27" s="145">
        <f>V111D!H33</f>
        <v>0</v>
      </c>
      <c r="DE27" s="145">
        <f>V111D!I33</f>
        <v>0</v>
      </c>
      <c r="DF27" s="145">
        <f>V111D!J33</f>
        <v>0</v>
      </c>
      <c r="DG27" s="145">
        <f>V111D!K33</f>
        <v>0</v>
      </c>
      <c r="DH27" s="145">
        <f>V111D!L33</f>
        <v>0</v>
      </c>
      <c r="DI27" s="145">
        <f>V111D!M33</f>
        <v>0</v>
      </c>
      <c r="DJ27" s="145">
        <f>V111D!N33</f>
        <v>0</v>
      </c>
      <c r="DK27" s="145">
        <f>V111D!O33</f>
        <v>0</v>
      </c>
      <c r="DL27" s="145">
        <f>V111D!P33</f>
        <v>0</v>
      </c>
      <c r="DM27" s="145">
        <f>V111D!Q33</f>
        <v>0</v>
      </c>
      <c r="DN27" s="145">
        <f>V111D!R33</f>
        <v>0</v>
      </c>
      <c r="DO27" s="145">
        <f>V111D!S33</f>
        <v>0</v>
      </c>
      <c r="DP27" s="145">
        <f>V111D!T33</f>
        <v>0</v>
      </c>
      <c r="DQ27" s="145">
        <f>V111D!U33</f>
        <v>0</v>
      </c>
      <c r="DR27" s="145">
        <f>V111D!V33</f>
        <v>0</v>
      </c>
      <c r="DS27" s="145">
        <f>V111D!W33</f>
        <v>0</v>
      </c>
      <c r="DT27" s="145">
        <f>V111D!X33</f>
        <v>0</v>
      </c>
      <c r="DU27" s="145">
        <f>V111D!Y33</f>
        <v>0</v>
      </c>
      <c r="DV27" s="145">
        <f>V111D!Z33</f>
        <v>0</v>
      </c>
      <c r="DW27" s="145">
        <f>V111D!AA33</f>
        <v>0</v>
      </c>
      <c r="DX27" s="145">
        <f>V111D!AB33</f>
        <v>0</v>
      </c>
      <c r="DY27" s="145">
        <f>V111D!AC33</f>
        <v>0</v>
      </c>
      <c r="DZ27" s="145">
        <f>V111D!AD33</f>
        <v>0</v>
      </c>
      <c r="EA27" s="145">
        <f>V111D!AE33</f>
        <v>0</v>
      </c>
      <c r="EB27" s="145">
        <f>V111D!AF33</f>
        <v>0</v>
      </c>
      <c r="EC27" s="145">
        <f>V111D!AG33</f>
        <v>0</v>
      </c>
      <c r="ED27" s="145">
        <f>V111D!AH33</f>
        <v>0</v>
      </c>
      <c r="EE27" s="145">
        <f>V111D!AI33</f>
        <v>0</v>
      </c>
      <c r="EF27" s="145">
        <f>V111D!AJ33</f>
        <v>0</v>
      </c>
    </row>
    <row r="29" spans="1:136" ht="27" customHeight="1">
      <c r="A29" s="284" t="s">
        <v>110</v>
      </c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285"/>
      <c r="AL29" s="285"/>
      <c r="AM29" s="285"/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285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285"/>
      <c r="BV29" s="285"/>
      <c r="BW29" s="285"/>
      <c r="BX29" s="285"/>
      <c r="BY29" s="285"/>
      <c r="BZ29" s="285"/>
      <c r="CA29" s="285"/>
      <c r="CB29" s="285"/>
      <c r="CC29" s="285"/>
      <c r="CD29" s="285"/>
      <c r="CE29" s="285"/>
      <c r="CF29" s="285"/>
      <c r="CG29" s="285"/>
      <c r="CH29" s="285"/>
      <c r="CI29" s="285"/>
      <c r="CJ29" s="285"/>
      <c r="CK29" s="285"/>
      <c r="CL29" s="285"/>
      <c r="CM29" s="285"/>
      <c r="CN29" s="285"/>
      <c r="CO29" s="285"/>
      <c r="CP29" s="285"/>
      <c r="CQ29" s="285"/>
      <c r="CR29" s="285"/>
      <c r="CS29" s="285"/>
      <c r="CT29" s="285"/>
      <c r="CU29" s="285"/>
      <c r="CV29" s="285"/>
      <c r="CW29" s="285"/>
      <c r="CX29" s="285"/>
      <c r="CY29" s="285"/>
      <c r="CZ29" s="285"/>
      <c r="DA29" s="285"/>
      <c r="DB29" s="285"/>
      <c r="DC29" s="285"/>
      <c r="DD29" s="285"/>
      <c r="DE29" s="285"/>
      <c r="DF29" s="285"/>
      <c r="DG29" s="285"/>
      <c r="DH29" s="285"/>
      <c r="DI29" s="285"/>
      <c r="DJ29" s="285"/>
      <c r="DK29" s="285"/>
      <c r="DL29" s="285"/>
      <c r="DM29" s="285"/>
      <c r="DN29" s="285"/>
      <c r="DO29" s="285"/>
      <c r="DP29" s="285"/>
      <c r="DQ29" s="285"/>
      <c r="DR29" s="285"/>
      <c r="DS29" s="285"/>
      <c r="DT29" s="285"/>
      <c r="DU29" s="285"/>
      <c r="DV29" s="285"/>
      <c r="DW29" s="285"/>
      <c r="DX29" s="285"/>
      <c r="DY29" s="285"/>
      <c r="DZ29" s="285"/>
      <c r="EA29" s="285"/>
      <c r="EB29" s="285"/>
      <c r="EC29" s="285"/>
      <c r="ED29" s="285"/>
      <c r="EE29" s="285"/>
      <c r="EF29" s="285"/>
    </row>
    <row r="46" spans="1:136" s="4" customFormat="1" ht="17.25" customHeight="1">
      <c r="A46" s="13" t="s">
        <v>0</v>
      </c>
      <c r="B46" s="2" t="s">
        <v>12</v>
      </c>
      <c r="C46" s="2" t="s">
        <v>20</v>
      </c>
      <c r="D46" s="2" t="s">
        <v>21</v>
      </c>
      <c r="E46" s="2" t="s">
        <v>22</v>
      </c>
      <c r="F46" s="2" t="s">
        <v>23</v>
      </c>
      <c r="G46" s="2" t="s">
        <v>24</v>
      </c>
      <c r="H46" s="2" t="s">
        <v>25</v>
      </c>
      <c r="I46" s="2" t="s">
        <v>26</v>
      </c>
      <c r="J46" s="2" t="s">
        <v>27</v>
      </c>
      <c r="K46" s="2" t="s">
        <v>28</v>
      </c>
      <c r="L46" s="2" t="s">
        <v>29</v>
      </c>
      <c r="M46" s="2" t="s">
        <v>30</v>
      </c>
      <c r="N46" s="2" t="s">
        <v>11</v>
      </c>
      <c r="O46" s="2" t="s">
        <v>13</v>
      </c>
      <c r="P46" s="2" t="s">
        <v>14</v>
      </c>
      <c r="Q46" s="2" t="s">
        <v>15</v>
      </c>
      <c r="R46" s="2" t="s">
        <v>16</v>
      </c>
      <c r="S46" s="2" t="s">
        <v>17</v>
      </c>
      <c r="T46" s="2" t="s">
        <v>18</v>
      </c>
      <c r="U46" s="2" t="s">
        <v>19</v>
      </c>
      <c r="V46" s="2" t="s">
        <v>109</v>
      </c>
      <c r="W46" s="2" t="s">
        <v>111</v>
      </c>
      <c r="X46" s="2" t="s">
        <v>117</v>
      </c>
      <c r="Y46" s="2" t="s">
        <v>118</v>
      </c>
      <c r="Z46" s="2" t="s">
        <v>120</v>
      </c>
      <c r="AA46" s="2" t="s">
        <v>123</v>
      </c>
      <c r="AB46" s="2" t="s">
        <v>130</v>
      </c>
      <c r="AC46" s="2" t="s">
        <v>134</v>
      </c>
      <c r="AD46" s="2" t="s">
        <v>142</v>
      </c>
      <c r="AE46" s="2" t="s">
        <v>143</v>
      </c>
      <c r="AF46" s="2" t="s">
        <v>148</v>
      </c>
      <c r="AG46" s="2" t="s">
        <v>153</v>
      </c>
      <c r="AH46" s="2" t="s">
        <v>154</v>
      </c>
      <c r="AI46" s="2" t="s">
        <v>156</v>
      </c>
      <c r="AJ46" s="2" t="s">
        <v>157</v>
      </c>
      <c r="AK46" s="2" t="s">
        <v>159</v>
      </c>
      <c r="AL46" s="2" t="s">
        <v>163</v>
      </c>
      <c r="AM46" s="2" t="s">
        <v>166</v>
      </c>
      <c r="AN46" s="2" t="s">
        <v>169</v>
      </c>
      <c r="AO46" s="2" t="s">
        <v>177</v>
      </c>
      <c r="AP46" s="2" t="s">
        <v>182</v>
      </c>
      <c r="AQ46" s="2" t="s">
        <v>186</v>
      </c>
      <c r="AR46" s="2" t="s">
        <v>189</v>
      </c>
      <c r="AS46" s="2" t="s">
        <v>190</v>
      </c>
      <c r="AT46" s="2" t="s">
        <v>195</v>
      </c>
      <c r="AU46" s="2" t="s">
        <v>197</v>
      </c>
      <c r="AV46" s="2" t="s">
        <v>199</v>
      </c>
      <c r="AW46" s="106" t="s">
        <v>204</v>
      </c>
      <c r="AX46" s="139" t="s">
        <v>209</v>
      </c>
      <c r="AY46" s="139" t="s">
        <v>213</v>
      </c>
      <c r="AZ46" s="139" t="s">
        <v>215</v>
      </c>
      <c r="BA46" s="139" t="s">
        <v>217</v>
      </c>
      <c r="BB46" s="139" t="s">
        <v>219</v>
      </c>
      <c r="BC46" s="139" t="s">
        <v>221</v>
      </c>
      <c r="BD46" s="139" t="s">
        <v>225</v>
      </c>
      <c r="BE46" s="139" t="s">
        <v>228</v>
      </c>
      <c r="BF46" s="139" t="s">
        <v>234</v>
      </c>
      <c r="BG46" s="139" t="s">
        <v>242</v>
      </c>
      <c r="BH46" s="139" t="s">
        <v>243</v>
      </c>
      <c r="BI46" s="139" t="s">
        <v>244</v>
      </c>
      <c r="BJ46" s="139" t="s">
        <v>245</v>
      </c>
      <c r="BK46" s="139" t="s">
        <v>246</v>
      </c>
      <c r="BL46" s="139" t="s">
        <v>247</v>
      </c>
      <c r="BM46" s="139" t="s">
        <v>249</v>
      </c>
      <c r="BN46" s="139" t="s">
        <v>251</v>
      </c>
      <c r="BO46" s="139" t="s">
        <v>253</v>
      </c>
      <c r="BP46" s="139" t="s">
        <v>257</v>
      </c>
      <c r="BQ46" s="139" t="s">
        <v>259</v>
      </c>
      <c r="BR46" s="139" t="s">
        <v>263</v>
      </c>
      <c r="BS46" s="139" t="s">
        <v>264</v>
      </c>
      <c r="BT46" s="139" t="s">
        <v>265</v>
      </c>
      <c r="BU46" s="139" t="s">
        <v>266</v>
      </c>
      <c r="BV46" s="139" t="s">
        <v>267</v>
      </c>
      <c r="BW46" s="139" t="s">
        <v>270</v>
      </c>
      <c r="BX46" s="139" t="s">
        <v>272</v>
      </c>
      <c r="BY46" s="139" t="s">
        <v>276</v>
      </c>
      <c r="BZ46" s="139" t="s">
        <v>277</v>
      </c>
      <c r="CA46" s="139" t="s">
        <v>279</v>
      </c>
      <c r="CB46" s="139" t="s">
        <v>281</v>
      </c>
      <c r="CC46" s="139" t="s">
        <v>282</v>
      </c>
      <c r="CD46" s="139" t="s">
        <v>288</v>
      </c>
      <c r="CE46" s="139" t="s">
        <v>289</v>
      </c>
      <c r="CF46" s="139" t="s">
        <v>292</v>
      </c>
      <c r="CG46" s="139" t="s">
        <v>294</v>
      </c>
      <c r="CH46" s="139" t="s">
        <v>297</v>
      </c>
      <c r="CI46" s="139" t="s">
        <v>301</v>
      </c>
      <c r="CJ46" s="139" t="s">
        <v>303</v>
      </c>
      <c r="CK46" s="139" t="s">
        <v>308</v>
      </c>
      <c r="CL46" s="139" t="s">
        <v>310</v>
      </c>
      <c r="CM46" s="139" t="s">
        <v>311</v>
      </c>
      <c r="CN46" s="139" t="s">
        <v>313</v>
      </c>
      <c r="CO46" s="139" t="s">
        <v>319</v>
      </c>
      <c r="CP46" s="139" t="s">
        <v>322</v>
      </c>
      <c r="CQ46" s="139" t="s">
        <v>325</v>
      </c>
      <c r="CR46" s="139" t="s">
        <v>330</v>
      </c>
      <c r="CS46" s="139" t="s">
        <v>332</v>
      </c>
      <c r="CT46" s="139" t="s">
        <v>336</v>
      </c>
      <c r="CU46" s="139" t="s">
        <v>339</v>
      </c>
      <c r="CV46" s="139" t="s">
        <v>349</v>
      </c>
      <c r="CW46" s="139" t="s">
        <v>350</v>
      </c>
      <c r="CX46" s="139" t="s">
        <v>351</v>
      </c>
      <c r="CY46" s="139" t="s">
        <v>357</v>
      </c>
      <c r="CZ46" s="139" t="s">
        <v>360</v>
      </c>
      <c r="DA46" s="106" t="str">
        <f>+DA214</f>
        <v>Aug'25</v>
      </c>
      <c r="DB46" s="3">
        <v>1</v>
      </c>
      <c r="DC46" s="3">
        <v>2</v>
      </c>
      <c r="DD46" s="3">
        <v>3</v>
      </c>
      <c r="DE46" s="3">
        <v>4</v>
      </c>
      <c r="DF46" s="3">
        <v>5</v>
      </c>
      <c r="DG46" s="3">
        <v>6</v>
      </c>
      <c r="DH46" s="3">
        <v>7</v>
      </c>
      <c r="DI46" s="3">
        <v>8</v>
      </c>
      <c r="DJ46" s="3">
        <v>9</v>
      </c>
      <c r="DK46" s="3">
        <v>10</v>
      </c>
      <c r="DL46" s="3">
        <v>11</v>
      </c>
      <c r="DM46" s="3">
        <v>12</v>
      </c>
      <c r="DN46" s="3">
        <v>13</v>
      </c>
      <c r="DO46" s="3">
        <v>14</v>
      </c>
      <c r="DP46" s="3">
        <v>15</v>
      </c>
      <c r="DQ46" s="3">
        <v>16</v>
      </c>
      <c r="DR46" s="3">
        <v>17</v>
      </c>
      <c r="DS46" s="3">
        <v>18</v>
      </c>
      <c r="DT46" s="3">
        <v>19</v>
      </c>
      <c r="DU46" s="3">
        <v>20</v>
      </c>
      <c r="DV46" s="3">
        <v>21</v>
      </c>
      <c r="DW46" s="3">
        <v>22</v>
      </c>
      <c r="DX46" s="3">
        <v>23</v>
      </c>
      <c r="DY46" s="3">
        <v>24</v>
      </c>
      <c r="DZ46" s="3">
        <v>25</v>
      </c>
      <c r="EA46" s="3">
        <v>26</v>
      </c>
      <c r="EB46" s="3">
        <v>27</v>
      </c>
      <c r="EC46" s="3">
        <v>28</v>
      </c>
      <c r="ED46" s="3">
        <v>29</v>
      </c>
      <c r="EE46" s="3">
        <v>30</v>
      </c>
      <c r="EF46" s="3">
        <v>31</v>
      </c>
    </row>
    <row r="47" spans="1:136" s="8" customFormat="1" ht="17.25" customHeight="1">
      <c r="A47" s="5" t="s">
        <v>1</v>
      </c>
      <c r="B47" s="6">
        <v>62872</v>
      </c>
      <c r="C47" s="6">
        <v>61315</v>
      </c>
      <c r="D47" s="6">
        <v>26748</v>
      </c>
      <c r="E47" s="6">
        <v>76788</v>
      </c>
      <c r="F47" s="6">
        <v>162141</v>
      </c>
      <c r="G47" s="6">
        <v>71308</v>
      </c>
      <c r="H47" s="6">
        <v>29347</v>
      </c>
      <c r="I47" s="6">
        <v>24233</v>
      </c>
      <c r="J47" s="6">
        <v>755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39660</v>
      </c>
      <c r="S47" s="6">
        <v>6743</v>
      </c>
      <c r="T47" s="6">
        <v>13343</v>
      </c>
      <c r="U47" s="6">
        <v>26822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7">
        <f>SUM(DA47:EE47)</f>
        <v>0</v>
      </c>
      <c r="AX47" s="185">
        <v>0</v>
      </c>
      <c r="AY47" s="185">
        <v>0</v>
      </c>
      <c r="AZ47" s="185">
        <v>0</v>
      </c>
      <c r="BA47" s="185">
        <v>0</v>
      </c>
      <c r="BB47" s="185">
        <v>0</v>
      </c>
      <c r="BC47" s="185">
        <v>0</v>
      </c>
      <c r="BD47" s="185">
        <v>0</v>
      </c>
      <c r="BE47" s="185">
        <v>0</v>
      </c>
      <c r="BF47" s="185">
        <v>0</v>
      </c>
      <c r="BG47" s="185">
        <v>0</v>
      </c>
      <c r="BH47" s="185">
        <v>0</v>
      </c>
      <c r="BI47" s="185">
        <v>0</v>
      </c>
      <c r="BJ47" s="185">
        <v>0</v>
      </c>
      <c r="BK47" s="185">
        <v>0</v>
      </c>
      <c r="BL47" s="185">
        <v>0</v>
      </c>
      <c r="BM47" s="185">
        <v>0</v>
      </c>
      <c r="BN47" s="185">
        <v>0</v>
      </c>
      <c r="BO47" s="185">
        <v>0</v>
      </c>
      <c r="BP47" s="185">
        <v>0</v>
      </c>
      <c r="BQ47" s="185">
        <v>0</v>
      </c>
      <c r="BR47" s="185">
        <v>0</v>
      </c>
      <c r="BS47" s="185">
        <v>0</v>
      </c>
      <c r="BT47" s="185">
        <v>0</v>
      </c>
      <c r="BU47" s="185">
        <v>0</v>
      </c>
      <c r="BV47" s="185">
        <v>0</v>
      </c>
      <c r="BW47" s="185">
        <v>0</v>
      </c>
      <c r="BX47" s="185">
        <v>0</v>
      </c>
      <c r="BY47" s="185">
        <v>0</v>
      </c>
      <c r="BZ47" s="185">
        <v>0</v>
      </c>
      <c r="CA47" s="185">
        <v>140</v>
      </c>
      <c r="CB47" s="185">
        <v>10167</v>
      </c>
      <c r="CC47" s="185">
        <v>177824</v>
      </c>
      <c r="CD47" s="185">
        <v>223127</v>
      </c>
      <c r="CE47" s="185">
        <v>315062</v>
      </c>
      <c r="CF47" s="185">
        <v>314052</v>
      </c>
      <c r="CG47" s="185">
        <v>116409</v>
      </c>
      <c r="CH47" s="185">
        <v>81575</v>
      </c>
      <c r="CI47" s="185">
        <v>25735</v>
      </c>
      <c r="CJ47" s="185">
        <v>46986</v>
      </c>
      <c r="CK47" s="185">
        <v>86217</v>
      </c>
      <c r="CL47" s="185">
        <v>152741</v>
      </c>
      <c r="CM47" s="185">
        <v>129366</v>
      </c>
      <c r="CN47" s="185">
        <v>219607</v>
      </c>
      <c r="CO47" s="185">
        <v>210405</v>
      </c>
      <c r="CP47" s="185">
        <v>191029</v>
      </c>
      <c r="CQ47" s="185">
        <v>81326</v>
      </c>
      <c r="CR47" s="185">
        <v>120515</v>
      </c>
      <c r="CS47" s="185">
        <v>-6</v>
      </c>
      <c r="CT47" s="185">
        <v>0</v>
      </c>
      <c r="CU47" s="185">
        <v>0</v>
      </c>
      <c r="CV47" s="185">
        <v>0</v>
      </c>
      <c r="CW47" s="185">
        <v>0</v>
      </c>
      <c r="CX47" s="185">
        <v>0</v>
      </c>
      <c r="CY47" s="185">
        <v>0</v>
      </c>
      <c r="CZ47" s="185">
        <v>0</v>
      </c>
      <c r="DA47" s="7">
        <f>SUM(DB47:EF47)</f>
        <v>0</v>
      </c>
      <c r="DB47" s="7">
        <f>V112D!F13</f>
        <v>0</v>
      </c>
      <c r="DC47" s="7">
        <f>V112D!G13</f>
        <v>0</v>
      </c>
      <c r="DD47" s="7">
        <f>V112D!H13</f>
        <v>0</v>
      </c>
      <c r="DE47" s="7">
        <f>V112D!I13</f>
        <v>0</v>
      </c>
      <c r="DF47" s="7">
        <f>V112D!J13</f>
        <v>0</v>
      </c>
      <c r="DG47" s="7">
        <f>V112D!K13</f>
        <v>0</v>
      </c>
      <c r="DH47" s="7">
        <f>V112D!L13</f>
        <v>0</v>
      </c>
      <c r="DI47" s="7">
        <f>V112D!M13</f>
        <v>0</v>
      </c>
      <c r="DJ47" s="7">
        <f>V112D!N13</f>
        <v>0</v>
      </c>
      <c r="DK47" s="7">
        <f>V112D!O13</f>
        <v>0</v>
      </c>
      <c r="DL47" s="7">
        <f>V112D!P13</f>
        <v>0</v>
      </c>
      <c r="DM47" s="7">
        <f>V112D!Q13</f>
        <v>0</v>
      </c>
      <c r="DN47" s="7">
        <f>V112D!R13</f>
        <v>0</v>
      </c>
      <c r="DO47" s="7">
        <f>V112D!S13</f>
        <v>0</v>
      </c>
      <c r="DP47" s="7">
        <f>V112D!T13</f>
        <v>0</v>
      </c>
      <c r="DQ47" s="7">
        <f>V112D!U13</f>
        <v>0</v>
      </c>
      <c r="DR47" s="7">
        <f>V112D!V13</f>
        <v>0</v>
      </c>
      <c r="DS47" s="7">
        <f>V112D!W13</f>
        <v>0</v>
      </c>
      <c r="DT47" s="7">
        <f>V112D!X13</f>
        <v>0</v>
      </c>
      <c r="DU47" s="7">
        <f>V112D!Y13</f>
        <v>0</v>
      </c>
      <c r="DV47" s="7">
        <f>V112D!Z13</f>
        <v>0</v>
      </c>
      <c r="DW47" s="7">
        <f>V112D!AA13</f>
        <v>0</v>
      </c>
      <c r="DX47" s="7">
        <f>V112D!AB13</f>
        <v>0</v>
      </c>
      <c r="DY47" s="7">
        <f>V112D!AC13</f>
        <v>0</v>
      </c>
      <c r="DZ47" s="7">
        <f>V112D!AD13</f>
        <v>0</v>
      </c>
      <c r="EA47" s="7">
        <f>V112D!AE13</f>
        <v>0</v>
      </c>
      <c r="EB47" s="7">
        <f>V112D!AF13</f>
        <v>0</v>
      </c>
      <c r="EC47" s="7">
        <f>V112D!AG13</f>
        <v>0</v>
      </c>
      <c r="ED47" s="7">
        <f>V112D!AH13</f>
        <v>0</v>
      </c>
      <c r="EE47" s="7">
        <f>V112D!AI13</f>
        <v>0</v>
      </c>
      <c r="EF47" s="7">
        <f>V112D!AJ13</f>
        <v>0</v>
      </c>
    </row>
    <row r="48" spans="1:136" s="8" customFormat="1" ht="17.25" customHeight="1">
      <c r="A48" s="5" t="s">
        <v>2</v>
      </c>
      <c r="B48" s="6">
        <f>B47-B49</f>
        <v>62442</v>
      </c>
      <c r="C48" s="6">
        <f t="shared" ref="C48:X48" si="19">C47-C49</f>
        <v>61052</v>
      </c>
      <c r="D48" s="6">
        <f t="shared" si="19"/>
        <v>26744</v>
      </c>
      <c r="E48" s="6">
        <f t="shared" si="19"/>
        <v>75695</v>
      </c>
      <c r="F48" s="6">
        <f t="shared" si="19"/>
        <v>160508</v>
      </c>
      <c r="G48" s="6">
        <f t="shared" si="19"/>
        <v>70465</v>
      </c>
      <c r="H48" s="6">
        <f t="shared" si="19"/>
        <v>28966</v>
      </c>
      <c r="I48" s="6">
        <f t="shared" si="19"/>
        <v>23997</v>
      </c>
      <c r="J48" s="6">
        <f t="shared" si="19"/>
        <v>715</v>
      </c>
      <c r="K48" s="6">
        <f t="shared" si="19"/>
        <v>0</v>
      </c>
      <c r="L48" s="6">
        <f t="shared" si="19"/>
        <v>0</v>
      </c>
      <c r="M48" s="6">
        <f t="shared" si="19"/>
        <v>0</v>
      </c>
      <c r="N48" s="6">
        <f t="shared" si="19"/>
        <v>0</v>
      </c>
      <c r="O48" s="6">
        <f t="shared" si="19"/>
        <v>0</v>
      </c>
      <c r="P48" s="6">
        <f t="shared" si="19"/>
        <v>0</v>
      </c>
      <c r="Q48" s="6">
        <f t="shared" si="19"/>
        <v>0</v>
      </c>
      <c r="R48" s="6">
        <f t="shared" si="19"/>
        <v>39128</v>
      </c>
      <c r="S48" s="6">
        <f t="shared" si="19"/>
        <v>6692</v>
      </c>
      <c r="T48" s="6">
        <f t="shared" si="19"/>
        <v>13239</v>
      </c>
      <c r="U48" s="6">
        <f t="shared" si="19"/>
        <v>26822</v>
      </c>
      <c r="V48" s="6">
        <f t="shared" si="19"/>
        <v>0</v>
      </c>
      <c r="W48" s="6">
        <f t="shared" si="19"/>
        <v>0</v>
      </c>
      <c r="X48" s="6">
        <f t="shared" si="19"/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7">
        <f>SUM(DA48:EE48)</f>
        <v>0</v>
      </c>
      <c r="AX48" s="185">
        <v>0</v>
      </c>
      <c r="AY48" s="185">
        <v>0</v>
      </c>
      <c r="AZ48" s="185">
        <v>0</v>
      </c>
      <c r="BA48" s="185">
        <v>0</v>
      </c>
      <c r="BB48" s="185">
        <v>0</v>
      </c>
      <c r="BC48" s="185">
        <v>0</v>
      </c>
      <c r="BD48" s="185">
        <v>0</v>
      </c>
      <c r="BE48" s="185">
        <v>0</v>
      </c>
      <c r="BF48" s="185">
        <v>0</v>
      </c>
      <c r="BG48" s="185">
        <v>0</v>
      </c>
      <c r="BH48" s="185">
        <v>0</v>
      </c>
      <c r="BI48" s="185">
        <v>0</v>
      </c>
      <c r="BJ48" s="185">
        <v>0</v>
      </c>
      <c r="BK48" s="185">
        <v>0</v>
      </c>
      <c r="BL48" s="185">
        <v>0</v>
      </c>
      <c r="BM48" s="185">
        <v>0</v>
      </c>
      <c r="BN48" s="185">
        <v>0</v>
      </c>
      <c r="BO48" s="185">
        <v>0</v>
      </c>
      <c r="BP48" s="185">
        <v>0</v>
      </c>
      <c r="BQ48" s="185">
        <v>0</v>
      </c>
      <c r="BR48" s="185">
        <v>0</v>
      </c>
      <c r="BS48" s="185">
        <v>0</v>
      </c>
      <c r="BT48" s="185">
        <v>0</v>
      </c>
      <c r="BU48" s="185">
        <v>0</v>
      </c>
      <c r="BV48" s="185">
        <v>0</v>
      </c>
      <c r="BW48" s="185">
        <v>0</v>
      </c>
      <c r="BX48" s="185">
        <v>0</v>
      </c>
      <c r="BY48" s="185">
        <v>0</v>
      </c>
      <c r="BZ48" s="185">
        <v>0</v>
      </c>
      <c r="CA48" s="185">
        <v>140</v>
      </c>
      <c r="CB48" s="185">
        <v>10159</v>
      </c>
      <c r="CC48" s="185">
        <v>177719</v>
      </c>
      <c r="CD48" s="185">
        <v>222883</v>
      </c>
      <c r="CE48" s="185">
        <v>314869</v>
      </c>
      <c r="CF48" s="185">
        <v>313818</v>
      </c>
      <c r="CG48" s="185">
        <v>116170</v>
      </c>
      <c r="CH48" s="185">
        <v>81461</v>
      </c>
      <c r="CI48" s="185">
        <v>25680</v>
      </c>
      <c r="CJ48" s="185">
        <v>46865</v>
      </c>
      <c r="CK48" s="185">
        <v>86173</v>
      </c>
      <c r="CL48" s="185">
        <v>152599</v>
      </c>
      <c r="CM48" s="185">
        <v>129310</v>
      </c>
      <c r="CN48" s="185">
        <v>219512</v>
      </c>
      <c r="CO48" s="185">
        <v>210325</v>
      </c>
      <c r="CP48" s="185">
        <v>190588</v>
      </c>
      <c r="CQ48" s="185">
        <v>81208</v>
      </c>
      <c r="CR48" s="185">
        <v>120375</v>
      </c>
      <c r="CS48" s="185">
        <v>-6</v>
      </c>
      <c r="CT48" s="185">
        <v>0</v>
      </c>
      <c r="CU48" s="185">
        <v>0</v>
      </c>
      <c r="CV48" s="185">
        <v>0</v>
      </c>
      <c r="CW48" s="185">
        <v>0</v>
      </c>
      <c r="CX48" s="185">
        <v>0</v>
      </c>
      <c r="CY48" s="185">
        <v>0</v>
      </c>
      <c r="CZ48" s="185">
        <v>0</v>
      </c>
      <c r="DA48" s="7">
        <f>SUM(DB48:EF48)</f>
        <v>0</v>
      </c>
      <c r="DB48" s="142">
        <f t="shared" ref="DB48:EF48" si="20">DB47-DB49</f>
        <v>0</v>
      </c>
      <c r="DC48" s="142">
        <f t="shared" si="20"/>
        <v>0</v>
      </c>
      <c r="DD48" s="142">
        <f t="shared" si="20"/>
        <v>0</v>
      </c>
      <c r="DE48" s="142">
        <f t="shared" si="20"/>
        <v>0</v>
      </c>
      <c r="DF48" s="142">
        <f t="shared" si="20"/>
        <v>0</v>
      </c>
      <c r="DG48" s="142">
        <f t="shared" si="20"/>
        <v>0</v>
      </c>
      <c r="DH48" s="142">
        <f t="shared" si="20"/>
        <v>0</v>
      </c>
      <c r="DI48" s="142">
        <f t="shared" si="20"/>
        <v>0</v>
      </c>
      <c r="DJ48" s="142">
        <f t="shared" si="20"/>
        <v>0</v>
      </c>
      <c r="DK48" s="142">
        <f t="shared" si="20"/>
        <v>0</v>
      </c>
      <c r="DL48" s="142">
        <f t="shared" si="20"/>
        <v>0</v>
      </c>
      <c r="DM48" s="142">
        <f t="shared" si="20"/>
        <v>0</v>
      </c>
      <c r="DN48" s="142">
        <f t="shared" si="20"/>
        <v>0</v>
      </c>
      <c r="DO48" s="142">
        <f t="shared" si="20"/>
        <v>0</v>
      </c>
      <c r="DP48" s="142">
        <f t="shared" si="20"/>
        <v>0</v>
      </c>
      <c r="DQ48" s="142">
        <f t="shared" si="20"/>
        <v>0</v>
      </c>
      <c r="DR48" s="142">
        <f t="shared" si="20"/>
        <v>0</v>
      </c>
      <c r="DS48" s="142">
        <f t="shared" si="20"/>
        <v>0</v>
      </c>
      <c r="DT48" s="142">
        <f t="shared" si="20"/>
        <v>0</v>
      </c>
      <c r="DU48" s="142">
        <f t="shared" si="20"/>
        <v>0</v>
      </c>
      <c r="DV48" s="142">
        <f t="shared" si="20"/>
        <v>0</v>
      </c>
      <c r="DW48" s="142">
        <f t="shared" si="20"/>
        <v>0</v>
      </c>
      <c r="DX48" s="142">
        <f t="shared" si="20"/>
        <v>0</v>
      </c>
      <c r="DY48" s="142">
        <f t="shared" si="20"/>
        <v>0</v>
      </c>
      <c r="DZ48" s="142">
        <f t="shared" si="20"/>
        <v>0</v>
      </c>
      <c r="EA48" s="142">
        <f t="shared" si="20"/>
        <v>0</v>
      </c>
      <c r="EB48" s="142">
        <f t="shared" si="20"/>
        <v>0</v>
      </c>
      <c r="EC48" s="142">
        <f t="shared" si="20"/>
        <v>0</v>
      </c>
      <c r="ED48" s="142">
        <f t="shared" si="20"/>
        <v>0</v>
      </c>
      <c r="EE48" s="142">
        <f t="shared" si="20"/>
        <v>0</v>
      </c>
      <c r="EF48" s="142">
        <f t="shared" si="20"/>
        <v>0</v>
      </c>
    </row>
    <row r="49" spans="1:148" s="8" customFormat="1" ht="17.25" customHeight="1">
      <c r="A49" s="5" t="s">
        <v>3</v>
      </c>
      <c r="B49" s="6">
        <f>SUM(B52:B55)</f>
        <v>430</v>
      </c>
      <c r="C49" s="6">
        <f t="shared" ref="C49:X49" si="21">SUM(C52:C55)</f>
        <v>263</v>
      </c>
      <c r="D49" s="6">
        <f t="shared" si="21"/>
        <v>4</v>
      </c>
      <c r="E49" s="6">
        <f t="shared" si="21"/>
        <v>1093</v>
      </c>
      <c r="F49" s="6">
        <f t="shared" si="21"/>
        <v>1633</v>
      </c>
      <c r="G49" s="6">
        <f t="shared" si="21"/>
        <v>843</v>
      </c>
      <c r="H49" s="6">
        <f t="shared" si="21"/>
        <v>381</v>
      </c>
      <c r="I49" s="6">
        <f t="shared" si="21"/>
        <v>236</v>
      </c>
      <c r="J49" s="6">
        <f t="shared" si="21"/>
        <v>40</v>
      </c>
      <c r="K49" s="6">
        <f t="shared" si="21"/>
        <v>0</v>
      </c>
      <c r="L49" s="6">
        <f t="shared" si="21"/>
        <v>0</v>
      </c>
      <c r="M49" s="6">
        <f t="shared" si="21"/>
        <v>0</v>
      </c>
      <c r="N49" s="6">
        <f t="shared" si="21"/>
        <v>0</v>
      </c>
      <c r="O49" s="6">
        <f t="shared" si="21"/>
        <v>0</v>
      </c>
      <c r="P49" s="6">
        <f t="shared" si="21"/>
        <v>0</v>
      </c>
      <c r="Q49" s="6">
        <f t="shared" si="21"/>
        <v>0</v>
      </c>
      <c r="R49" s="6">
        <f t="shared" si="21"/>
        <v>532</v>
      </c>
      <c r="S49" s="6">
        <f t="shared" si="21"/>
        <v>51</v>
      </c>
      <c r="T49" s="6">
        <f t="shared" si="21"/>
        <v>104</v>
      </c>
      <c r="U49" s="6">
        <f t="shared" si="21"/>
        <v>0</v>
      </c>
      <c r="V49" s="6">
        <f t="shared" si="21"/>
        <v>0</v>
      </c>
      <c r="W49" s="6">
        <f t="shared" si="21"/>
        <v>0</v>
      </c>
      <c r="X49" s="6">
        <f t="shared" si="21"/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7">
        <f t="shared" ref="AW49:DB49" si="22">SUM(AW52:AW55)</f>
        <v>0</v>
      </c>
      <c r="AX49" s="185">
        <v>0</v>
      </c>
      <c r="AY49" s="185">
        <v>0</v>
      </c>
      <c r="AZ49" s="185">
        <v>0</v>
      </c>
      <c r="BA49" s="185">
        <v>0</v>
      </c>
      <c r="BB49" s="185">
        <v>0</v>
      </c>
      <c r="BC49" s="185">
        <v>0</v>
      </c>
      <c r="BD49" s="185">
        <v>0</v>
      </c>
      <c r="BE49" s="185">
        <v>0</v>
      </c>
      <c r="BF49" s="185">
        <v>0</v>
      </c>
      <c r="BG49" s="185">
        <v>0</v>
      </c>
      <c r="BH49" s="185">
        <v>0</v>
      </c>
      <c r="BI49" s="185">
        <v>0</v>
      </c>
      <c r="BJ49" s="185">
        <v>0</v>
      </c>
      <c r="BK49" s="185">
        <v>0</v>
      </c>
      <c r="BL49" s="185">
        <v>0</v>
      </c>
      <c r="BM49" s="185">
        <v>0</v>
      </c>
      <c r="BN49" s="185">
        <v>0</v>
      </c>
      <c r="BO49" s="185">
        <v>0</v>
      </c>
      <c r="BP49" s="185">
        <v>0</v>
      </c>
      <c r="BQ49" s="185">
        <v>0</v>
      </c>
      <c r="BR49" s="185">
        <v>0</v>
      </c>
      <c r="BS49" s="185">
        <v>0</v>
      </c>
      <c r="BT49" s="185">
        <v>0</v>
      </c>
      <c r="BU49" s="185">
        <v>0</v>
      </c>
      <c r="BV49" s="185">
        <v>0</v>
      </c>
      <c r="BW49" s="185">
        <v>0</v>
      </c>
      <c r="BX49" s="185">
        <v>0</v>
      </c>
      <c r="BY49" s="185">
        <v>0</v>
      </c>
      <c r="BZ49" s="185">
        <v>0</v>
      </c>
      <c r="CA49" s="185">
        <v>0</v>
      </c>
      <c r="CB49" s="185">
        <v>8</v>
      </c>
      <c r="CC49" s="185">
        <v>105</v>
      </c>
      <c r="CD49" s="185">
        <v>244</v>
      </c>
      <c r="CE49" s="185">
        <v>193</v>
      </c>
      <c r="CF49" s="185">
        <v>234</v>
      </c>
      <c r="CG49" s="185">
        <v>239</v>
      </c>
      <c r="CH49" s="185">
        <v>114</v>
      </c>
      <c r="CI49" s="185">
        <v>55</v>
      </c>
      <c r="CJ49" s="185">
        <v>121</v>
      </c>
      <c r="CK49" s="185">
        <v>44</v>
      </c>
      <c r="CL49" s="185">
        <v>142</v>
      </c>
      <c r="CM49" s="185">
        <v>56</v>
      </c>
      <c r="CN49" s="185">
        <v>95</v>
      </c>
      <c r="CO49" s="185">
        <v>80</v>
      </c>
      <c r="CP49" s="185">
        <v>441</v>
      </c>
      <c r="CQ49" s="185">
        <v>118</v>
      </c>
      <c r="CR49" s="185">
        <v>140</v>
      </c>
      <c r="CS49" s="185">
        <v>0</v>
      </c>
      <c r="CT49" s="185">
        <v>0</v>
      </c>
      <c r="CU49" s="185">
        <v>0</v>
      </c>
      <c r="CV49" s="185">
        <v>0</v>
      </c>
      <c r="CW49" s="185">
        <v>0</v>
      </c>
      <c r="CX49" s="185">
        <v>0</v>
      </c>
      <c r="CY49" s="185">
        <v>0</v>
      </c>
      <c r="CZ49" s="185">
        <v>0</v>
      </c>
      <c r="DA49" s="7">
        <f t="shared" si="22"/>
        <v>0</v>
      </c>
      <c r="DB49" s="142">
        <f t="shared" si="22"/>
        <v>0</v>
      </c>
      <c r="DC49" s="142">
        <f t="shared" ref="DC49:EF49" si="23">SUM(DC52:DC55)</f>
        <v>0</v>
      </c>
      <c r="DD49" s="142">
        <f t="shared" si="23"/>
        <v>0</v>
      </c>
      <c r="DE49" s="142">
        <f t="shared" si="23"/>
        <v>0</v>
      </c>
      <c r="DF49" s="142">
        <f t="shared" si="23"/>
        <v>0</v>
      </c>
      <c r="DG49" s="142">
        <f t="shared" si="23"/>
        <v>0</v>
      </c>
      <c r="DH49" s="142">
        <f t="shared" si="23"/>
        <v>0</v>
      </c>
      <c r="DI49" s="142">
        <f t="shared" si="23"/>
        <v>0</v>
      </c>
      <c r="DJ49" s="142">
        <f t="shared" si="23"/>
        <v>0</v>
      </c>
      <c r="DK49" s="142">
        <f t="shared" si="23"/>
        <v>0</v>
      </c>
      <c r="DL49" s="142">
        <f t="shared" si="23"/>
        <v>0</v>
      </c>
      <c r="DM49" s="142">
        <f t="shared" si="23"/>
        <v>0</v>
      </c>
      <c r="DN49" s="142">
        <f t="shared" si="23"/>
        <v>0</v>
      </c>
      <c r="DO49" s="142">
        <f t="shared" si="23"/>
        <v>0</v>
      </c>
      <c r="DP49" s="142">
        <f t="shared" si="23"/>
        <v>0</v>
      </c>
      <c r="DQ49" s="142">
        <f t="shared" si="23"/>
        <v>0</v>
      </c>
      <c r="DR49" s="142">
        <f t="shared" si="23"/>
        <v>0</v>
      </c>
      <c r="DS49" s="142">
        <f t="shared" si="23"/>
        <v>0</v>
      </c>
      <c r="DT49" s="142">
        <f t="shared" si="23"/>
        <v>0</v>
      </c>
      <c r="DU49" s="142">
        <f t="shared" si="23"/>
        <v>0</v>
      </c>
      <c r="DV49" s="142">
        <f t="shared" si="23"/>
        <v>0</v>
      </c>
      <c r="DW49" s="142">
        <f t="shared" si="23"/>
        <v>0</v>
      </c>
      <c r="DX49" s="142">
        <f t="shared" si="23"/>
        <v>0</v>
      </c>
      <c r="DY49" s="142">
        <f t="shared" si="23"/>
        <v>0</v>
      </c>
      <c r="DZ49" s="142">
        <f t="shared" si="23"/>
        <v>0</v>
      </c>
      <c r="EA49" s="142">
        <f t="shared" si="23"/>
        <v>0</v>
      </c>
      <c r="EB49" s="142">
        <f t="shared" si="23"/>
        <v>0</v>
      </c>
      <c r="EC49" s="142">
        <f t="shared" si="23"/>
        <v>0</v>
      </c>
      <c r="ED49" s="142">
        <f t="shared" si="23"/>
        <v>0</v>
      </c>
      <c r="EE49" s="142">
        <f t="shared" si="23"/>
        <v>0</v>
      </c>
      <c r="EF49" s="142">
        <f t="shared" si="23"/>
        <v>0</v>
      </c>
    </row>
    <row r="50" spans="1:148" s="8" customFormat="1" ht="17.25" customHeight="1">
      <c r="A50" s="5" t="s">
        <v>10</v>
      </c>
      <c r="B50" s="9">
        <f>B49/B47</f>
        <v>6.8392925308563427E-3</v>
      </c>
      <c r="C50" s="9">
        <f t="shared" ref="C50:X50" si="24">C49/C47</f>
        <v>4.2893256136345105E-3</v>
      </c>
      <c r="D50" s="9">
        <f t="shared" si="24"/>
        <v>1.4954389113204725E-4</v>
      </c>
      <c r="E50" s="9">
        <f t="shared" si="24"/>
        <v>1.4233994895035683E-2</v>
      </c>
      <c r="F50" s="9">
        <f t="shared" si="24"/>
        <v>1.0071480994936505E-2</v>
      </c>
      <c r="G50" s="9">
        <f t="shared" si="24"/>
        <v>1.182195546081786E-2</v>
      </c>
      <c r="H50" s="9">
        <f t="shared" si="24"/>
        <v>1.2982587658022966E-2</v>
      </c>
      <c r="I50" s="9">
        <f t="shared" si="24"/>
        <v>9.7387859530392445E-3</v>
      </c>
      <c r="J50" s="9">
        <f t="shared" si="24"/>
        <v>5.2980132450331126E-2</v>
      </c>
      <c r="K50" s="9" t="e">
        <f t="shared" si="24"/>
        <v>#DIV/0!</v>
      </c>
      <c r="L50" s="9" t="e">
        <f t="shared" si="24"/>
        <v>#DIV/0!</v>
      </c>
      <c r="M50" s="9" t="e">
        <f t="shared" si="24"/>
        <v>#DIV/0!</v>
      </c>
      <c r="N50" s="9" t="e">
        <f t="shared" si="24"/>
        <v>#DIV/0!</v>
      </c>
      <c r="O50" s="9" t="e">
        <f t="shared" si="24"/>
        <v>#DIV/0!</v>
      </c>
      <c r="P50" s="9" t="e">
        <f t="shared" si="24"/>
        <v>#DIV/0!</v>
      </c>
      <c r="Q50" s="9" t="e">
        <f t="shared" si="24"/>
        <v>#DIV/0!</v>
      </c>
      <c r="R50" s="9">
        <f t="shared" si="24"/>
        <v>1.3414019162884518E-2</v>
      </c>
      <c r="S50" s="9">
        <f t="shared" si="24"/>
        <v>7.5633990805279551E-3</v>
      </c>
      <c r="T50" s="9">
        <f t="shared" si="24"/>
        <v>7.7943490969047437E-3</v>
      </c>
      <c r="U50" s="9">
        <f t="shared" si="24"/>
        <v>0</v>
      </c>
      <c r="V50" s="9" t="e">
        <f t="shared" si="24"/>
        <v>#DIV/0!</v>
      </c>
      <c r="W50" s="9" t="e">
        <f t="shared" si="24"/>
        <v>#DIV/0!</v>
      </c>
      <c r="X50" s="9" t="e">
        <f t="shared" si="24"/>
        <v>#DIV/0!</v>
      </c>
      <c r="Y50" s="9" t="e">
        <v>#DIV/0!</v>
      </c>
      <c r="Z50" s="9" t="e">
        <v>#DIV/0!</v>
      </c>
      <c r="AA50" s="9" t="e">
        <v>#DIV/0!</v>
      </c>
      <c r="AB50" s="9" t="e">
        <v>#DIV/0!</v>
      </c>
      <c r="AC50" s="9" t="e">
        <v>#DIV/0!</v>
      </c>
      <c r="AD50" s="9" t="e">
        <v>#DIV/0!</v>
      </c>
      <c r="AE50" s="9" t="e">
        <v>#DIV/0!</v>
      </c>
      <c r="AF50" s="9" t="e">
        <v>#DIV/0!</v>
      </c>
      <c r="AG50" s="9" t="e">
        <v>#DIV/0!</v>
      </c>
      <c r="AH50" s="9" t="e">
        <v>#DIV/0!</v>
      </c>
      <c r="AI50" s="9" t="e">
        <v>#DIV/0!</v>
      </c>
      <c r="AJ50" s="9" t="e">
        <v>#DIV/0!</v>
      </c>
      <c r="AK50" s="9" t="e">
        <v>#DIV/0!</v>
      </c>
      <c r="AL50" s="9" t="e">
        <v>#DIV/0!</v>
      </c>
      <c r="AM50" s="9" t="e">
        <v>#DIV/0!</v>
      </c>
      <c r="AN50" s="9" t="e">
        <v>#DIV/0!</v>
      </c>
      <c r="AO50" s="9" t="e">
        <v>#DIV/0!</v>
      </c>
      <c r="AP50" s="9" t="e">
        <v>#DIV/0!</v>
      </c>
      <c r="AQ50" s="9" t="e">
        <v>#DIV/0!</v>
      </c>
      <c r="AR50" s="9" t="e">
        <v>#DIV/0!</v>
      </c>
      <c r="AS50" s="9" t="e">
        <v>#DIV/0!</v>
      </c>
      <c r="AT50" s="9" t="e">
        <v>#DIV/0!</v>
      </c>
      <c r="AU50" s="9" t="e">
        <v>#DIV/0!</v>
      </c>
      <c r="AV50" s="9" t="e">
        <v>#DIV/0!</v>
      </c>
      <c r="AW50" s="10" t="e">
        <f t="shared" ref="AW50:DB50" si="25">AW49/AW47</f>
        <v>#DIV/0!</v>
      </c>
      <c r="AX50" s="186" t="e">
        <f t="shared" si="25"/>
        <v>#DIV/0!</v>
      </c>
      <c r="AY50" s="186" t="e">
        <f t="shared" ref="AY50:BZ50" si="26">AY49/AY47</f>
        <v>#DIV/0!</v>
      </c>
      <c r="AZ50" s="186" t="e">
        <f t="shared" si="26"/>
        <v>#DIV/0!</v>
      </c>
      <c r="BA50" s="186" t="e">
        <f t="shared" si="26"/>
        <v>#DIV/0!</v>
      </c>
      <c r="BB50" s="186" t="e">
        <f t="shared" si="26"/>
        <v>#DIV/0!</v>
      </c>
      <c r="BC50" s="186" t="e">
        <f t="shared" si="26"/>
        <v>#DIV/0!</v>
      </c>
      <c r="BD50" s="186" t="e">
        <f t="shared" si="26"/>
        <v>#DIV/0!</v>
      </c>
      <c r="BE50" s="186" t="e">
        <f t="shared" si="26"/>
        <v>#DIV/0!</v>
      </c>
      <c r="BF50" s="186" t="e">
        <f t="shared" si="26"/>
        <v>#DIV/0!</v>
      </c>
      <c r="BG50" s="186" t="e">
        <f t="shared" si="26"/>
        <v>#DIV/0!</v>
      </c>
      <c r="BH50" s="186" t="e">
        <f t="shared" si="26"/>
        <v>#DIV/0!</v>
      </c>
      <c r="BI50" s="186" t="e">
        <f t="shared" si="26"/>
        <v>#DIV/0!</v>
      </c>
      <c r="BJ50" s="186" t="e">
        <f t="shared" si="26"/>
        <v>#DIV/0!</v>
      </c>
      <c r="BK50" s="186" t="e">
        <f t="shared" si="26"/>
        <v>#DIV/0!</v>
      </c>
      <c r="BL50" s="186" t="e">
        <f t="shared" si="26"/>
        <v>#DIV/0!</v>
      </c>
      <c r="BM50" s="186" t="e">
        <f t="shared" si="26"/>
        <v>#DIV/0!</v>
      </c>
      <c r="BN50" s="186" t="e">
        <f t="shared" si="26"/>
        <v>#DIV/0!</v>
      </c>
      <c r="BO50" s="186" t="e">
        <f t="shared" si="26"/>
        <v>#DIV/0!</v>
      </c>
      <c r="BP50" s="186" t="e">
        <f t="shared" si="26"/>
        <v>#DIV/0!</v>
      </c>
      <c r="BQ50" s="186" t="e">
        <f t="shared" si="26"/>
        <v>#DIV/0!</v>
      </c>
      <c r="BR50" s="186" t="e">
        <f t="shared" si="26"/>
        <v>#DIV/0!</v>
      </c>
      <c r="BS50" s="186" t="e">
        <f t="shared" si="26"/>
        <v>#DIV/0!</v>
      </c>
      <c r="BT50" s="186" t="e">
        <f t="shared" si="26"/>
        <v>#DIV/0!</v>
      </c>
      <c r="BU50" s="186" t="e">
        <f t="shared" si="26"/>
        <v>#DIV/0!</v>
      </c>
      <c r="BV50" s="186" t="e">
        <f t="shared" si="26"/>
        <v>#DIV/0!</v>
      </c>
      <c r="BW50" s="186" t="e">
        <f t="shared" si="26"/>
        <v>#DIV/0!</v>
      </c>
      <c r="BX50" s="186" t="e">
        <f t="shared" si="26"/>
        <v>#DIV/0!</v>
      </c>
      <c r="BY50" s="186" t="e">
        <f t="shared" si="26"/>
        <v>#DIV/0!</v>
      </c>
      <c r="BZ50" s="186" t="e">
        <f t="shared" si="26"/>
        <v>#DIV/0!</v>
      </c>
      <c r="CA50" s="186">
        <v>0</v>
      </c>
      <c r="CB50" s="186">
        <v>7.8685944723123837E-4</v>
      </c>
      <c r="CC50" s="186">
        <v>5.9047147741587188E-4</v>
      </c>
      <c r="CD50" s="186">
        <v>1.0935476208616618E-3</v>
      </c>
      <c r="CE50" s="186">
        <v>6.1257784182160971E-4</v>
      </c>
      <c r="CF50" s="186">
        <v>7.4509953765618437E-4</v>
      </c>
      <c r="CG50" s="186">
        <v>2.0531058595125808E-3</v>
      </c>
      <c r="CH50" s="186">
        <v>1.3974869751762183E-3</v>
      </c>
      <c r="CI50" s="186">
        <v>2.1371672819117931E-3</v>
      </c>
      <c r="CJ50" s="186">
        <v>2.5752351764355341E-3</v>
      </c>
      <c r="CK50" s="186">
        <v>5.1034018812995115E-4</v>
      </c>
      <c r="CL50" s="186">
        <v>9.296783443869033E-4</v>
      </c>
      <c r="CM50" s="186">
        <v>4.3288035496189106E-4</v>
      </c>
      <c r="CN50" s="186">
        <v>4.3259094655452693E-4</v>
      </c>
      <c r="CO50" s="186">
        <v>3.8021910125709938E-4</v>
      </c>
      <c r="CP50" s="186">
        <v>2.308550010731355E-3</v>
      </c>
      <c r="CQ50" s="186">
        <v>1.4509504955364828E-3</v>
      </c>
      <c r="CR50" s="186">
        <v>1.1616811185329627E-3</v>
      </c>
      <c r="CS50" s="186">
        <v>0</v>
      </c>
      <c r="CT50" s="186" t="e">
        <v>#DIV/0!</v>
      </c>
      <c r="CU50" s="186" t="e">
        <v>#DIV/0!</v>
      </c>
      <c r="CV50" s="186" t="e">
        <v>#DIV/0!</v>
      </c>
      <c r="CW50" s="186" t="e">
        <v>#DIV/0!</v>
      </c>
      <c r="CX50" s="186" t="e">
        <v>#DIV/0!</v>
      </c>
      <c r="CY50" s="186" t="e">
        <v>#DIV/0!</v>
      </c>
      <c r="CZ50" s="186" t="e">
        <v>#DIV/0!</v>
      </c>
      <c r="DA50" s="10" t="e">
        <f t="shared" si="25"/>
        <v>#DIV/0!</v>
      </c>
      <c r="DB50" s="144" t="e">
        <f t="shared" si="25"/>
        <v>#DIV/0!</v>
      </c>
      <c r="DC50" s="144" t="e">
        <f t="shared" ref="DC50:EF50" si="27">DC49/DC47</f>
        <v>#DIV/0!</v>
      </c>
      <c r="DD50" s="144" t="e">
        <f t="shared" si="27"/>
        <v>#DIV/0!</v>
      </c>
      <c r="DE50" s="144" t="e">
        <f t="shared" si="27"/>
        <v>#DIV/0!</v>
      </c>
      <c r="DF50" s="144" t="e">
        <f t="shared" si="27"/>
        <v>#DIV/0!</v>
      </c>
      <c r="DG50" s="144" t="e">
        <f t="shared" si="27"/>
        <v>#DIV/0!</v>
      </c>
      <c r="DH50" s="144" t="e">
        <f t="shared" si="27"/>
        <v>#DIV/0!</v>
      </c>
      <c r="DI50" s="144" t="e">
        <f t="shared" si="27"/>
        <v>#DIV/0!</v>
      </c>
      <c r="DJ50" s="144" t="e">
        <f t="shared" si="27"/>
        <v>#DIV/0!</v>
      </c>
      <c r="DK50" s="144" t="e">
        <f t="shared" si="27"/>
        <v>#DIV/0!</v>
      </c>
      <c r="DL50" s="144" t="e">
        <f t="shared" si="27"/>
        <v>#DIV/0!</v>
      </c>
      <c r="DM50" s="144" t="e">
        <f t="shared" si="27"/>
        <v>#DIV/0!</v>
      </c>
      <c r="DN50" s="144" t="e">
        <f t="shared" si="27"/>
        <v>#DIV/0!</v>
      </c>
      <c r="DO50" s="144" t="e">
        <f t="shared" si="27"/>
        <v>#DIV/0!</v>
      </c>
      <c r="DP50" s="144" t="e">
        <f t="shared" si="27"/>
        <v>#DIV/0!</v>
      </c>
      <c r="DQ50" s="144" t="e">
        <f t="shared" si="27"/>
        <v>#DIV/0!</v>
      </c>
      <c r="DR50" s="144" t="e">
        <f t="shared" si="27"/>
        <v>#DIV/0!</v>
      </c>
      <c r="DS50" s="144" t="e">
        <f t="shared" si="27"/>
        <v>#DIV/0!</v>
      </c>
      <c r="DT50" s="144" t="e">
        <f t="shared" si="27"/>
        <v>#DIV/0!</v>
      </c>
      <c r="DU50" s="144" t="e">
        <f t="shared" si="27"/>
        <v>#DIV/0!</v>
      </c>
      <c r="DV50" s="144" t="e">
        <f t="shared" si="27"/>
        <v>#DIV/0!</v>
      </c>
      <c r="DW50" s="144" t="e">
        <f t="shared" si="27"/>
        <v>#DIV/0!</v>
      </c>
      <c r="DX50" s="144" t="e">
        <f t="shared" si="27"/>
        <v>#DIV/0!</v>
      </c>
      <c r="DY50" s="144" t="e">
        <f t="shared" si="27"/>
        <v>#DIV/0!</v>
      </c>
      <c r="DZ50" s="144" t="e">
        <f t="shared" si="27"/>
        <v>#DIV/0!</v>
      </c>
      <c r="EA50" s="144" t="e">
        <f t="shared" si="27"/>
        <v>#DIV/0!</v>
      </c>
      <c r="EB50" s="144" t="e">
        <f t="shared" si="27"/>
        <v>#DIV/0!</v>
      </c>
      <c r="EC50" s="144" t="e">
        <f t="shared" si="27"/>
        <v>#DIV/0!</v>
      </c>
      <c r="ED50" s="144" t="e">
        <f t="shared" si="27"/>
        <v>#DIV/0!</v>
      </c>
      <c r="EE50" s="144" t="e">
        <f t="shared" si="27"/>
        <v>#DIV/0!</v>
      </c>
      <c r="EF50" s="144" t="e">
        <f t="shared" si="27"/>
        <v>#DIV/0!</v>
      </c>
    </row>
    <row r="51" spans="1:148" ht="12" customHeight="1">
      <c r="A51" s="11" t="s">
        <v>5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</row>
    <row r="52" spans="1:148" s="8" customFormat="1" ht="17.25" customHeight="1">
      <c r="A52" s="12" t="s">
        <v>6</v>
      </c>
      <c r="B52" s="6">
        <v>398</v>
      </c>
      <c r="C52" s="6">
        <v>256</v>
      </c>
      <c r="D52" s="6">
        <v>4</v>
      </c>
      <c r="E52" s="6">
        <v>1022</v>
      </c>
      <c r="F52" s="6">
        <v>1591</v>
      </c>
      <c r="G52" s="6">
        <v>830</v>
      </c>
      <c r="H52" s="6">
        <v>371</v>
      </c>
      <c r="I52" s="6">
        <v>232</v>
      </c>
      <c r="J52" s="6">
        <v>39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531</v>
      </c>
      <c r="S52" s="6">
        <v>51</v>
      </c>
      <c r="T52" s="6">
        <v>103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25">
        <f>SUM(DA52:EE52)</f>
        <v>0</v>
      </c>
      <c r="AX52" s="185">
        <v>0</v>
      </c>
      <c r="AY52" s="185">
        <v>0</v>
      </c>
      <c r="AZ52" s="185">
        <v>0</v>
      </c>
      <c r="BA52" s="185">
        <v>0</v>
      </c>
      <c r="BB52" s="185">
        <v>0</v>
      </c>
      <c r="BC52" s="185">
        <v>0</v>
      </c>
      <c r="BD52" s="185">
        <v>0</v>
      </c>
      <c r="BE52" s="185">
        <v>0</v>
      </c>
      <c r="BF52" s="185">
        <v>0</v>
      </c>
      <c r="BG52" s="185">
        <v>0</v>
      </c>
      <c r="BH52" s="185">
        <v>0</v>
      </c>
      <c r="BI52" s="185">
        <v>0</v>
      </c>
      <c r="BJ52" s="185">
        <v>0</v>
      </c>
      <c r="BK52" s="185">
        <v>0</v>
      </c>
      <c r="BL52" s="185">
        <v>0</v>
      </c>
      <c r="BM52" s="185">
        <v>0</v>
      </c>
      <c r="BN52" s="185">
        <v>0</v>
      </c>
      <c r="BO52" s="185">
        <v>0</v>
      </c>
      <c r="BP52" s="185">
        <v>0</v>
      </c>
      <c r="BQ52" s="185">
        <v>0</v>
      </c>
      <c r="BR52" s="185">
        <v>0</v>
      </c>
      <c r="BS52" s="185">
        <v>0</v>
      </c>
      <c r="BT52" s="185">
        <v>0</v>
      </c>
      <c r="BU52" s="185">
        <v>0</v>
      </c>
      <c r="BV52" s="185">
        <v>0</v>
      </c>
      <c r="BW52" s="185">
        <v>0</v>
      </c>
      <c r="BX52" s="185">
        <v>0</v>
      </c>
      <c r="BY52" s="185">
        <v>0</v>
      </c>
      <c r="BZ52" s="185">
        <v>0</v>
      </c>
      <c r="CA52" s="185">
        <v>0</v>
      </c>
      <c r="CB52" s="185">
        <v>8</v>
      </c>
      <c r="CC52" s="185">
        <v>102</v>
      </c>
      <c r="CD52" s="185">
        <v>243</v>
      </c>
      <c r="CE52" s="185">
        <v>187</v>
      </c>
      <c r="CF52" s="185">
        <v>224</v>
      </c>
      <c r="CG52" s="185">
        <v>236</v>
      </c>
      <c r="CH52" s="185">
        <v>112</v>
      </c>
      <c r="CI52" s="185">
        <v>54</v>
      </c>
      <c r="CJ52" s="185">
        <v>120</v>
      </c>
      <c r="CK52" s="185">
        <v>43</v>
      </c>
      <c r="CL52" s="185">
        <v>139</v>
      </c>
      <c r="CM52" s="185">
        <v>54</v>
      </c>
      <c r="CN52" s="185">
        <v>95</v>
      </c>
      <c r="CO52" s="185">
        <v>78</v>
      </c>
      <c r="CP52" s="185">
        <v>439</v>
      </c>
      <c r="CQ52" s="185">
        <v>117</v>
      </c>
      <c r="CR52" s="185">
        <v>140</v>
      </c>
      <c r="CS52" s="185">
        <v>0</v>
      </c>
      <c r="CT52" s="185">
        <v>0</v>
      </c>
      <c r="CU52" s="185">
        <v>0</v>
      </c>
      <c r="CV52" s="185">
        <v>0</v>
      </c>
      <c r="CW52" s="185">
        <v>0</v>
      </c>
      <c r="CX52" s="185">
        <v>0</v>
      </c>
      <c r="CY52" s="185">
        <v>0</v>
      </c>
      <c r="CZ52" s="185">
        <v>0</v>
      </c>
      <c r="DA52" s="25">
        <f>SUM(DB52:EF52)</f>
        <v>0</v>
      </c>
      <c r="DB52" s="25">
        <f>V112D!F30</f>
        <v>0</v>
      </c>
      <c r="DC52" s="25">
        <f>V112D!G30</f>
        <v>0</v>
      </c>
      <c r="DD52" s="25">
        <f>V112D!H30</f>
        <v>0</v>
      </c>
      <c r="DE52" s="25">
        <f>V112D!I30</f>
        <v>0</v>
      </c>
      <c r="DF52" s="25">
        <f>V112D!J30</f>
        <v>0</v>
      </c>
      <c r="DG52" s="25">
        <f>V112D!K30</f>
        <v>0</v>
      </c>
      <c r="DH52" s="25">
        <f>V112D!L30</f>
        <v>0</v>
      </c>
      <c r="DI52" s="25">
        <f>V112D!M30</f>
        <v>0</v>
      </c>
      <c r="DJ52" s="25">
        <f>V112D!N30</f>
        <v>0</v>
      </c>
      <c r="DK52" s="25">
        <f>V112D!O30</f>
        <v>0</v>
      </c>
      <c r="DL52" s="25">
        <f>V112D!P30</f>
        <v>0</v>
      </c>
      <c r="DM52" s="25">
        <f>V112D!Q30</f>
        <v>0</v>
      </c>
      <c r="DN52" s="25">
        <f>V112D!R30</f>
        <v>0</v>
      </c>
      <c r="DO52" s="25">
        <f>V112D!S30</f>
        <v>0</v>
      </c>
      <c r="DP52" s="25">
        <f>V112D!T30</f>
        <v>0</v>
      </c>
      <c r="DQ52" s="25">
        <f>V112D!U30</f>
        <v>0</v>
      </c>
      <c r="DR52" s="25">
        <f>V112D!V30</f>
        <v>0</v>
      </c>
      <c r="DS52" s="25">
        <f>V112D!W30</f>
        <v>0</v>
      </c>
      <c r="DT52" s="25">
        <f>V112D!X30</f>
        <v>0</v>
      </c>
      <c r="DU52" s="25">
        <f>V112D!Y30</f>
        <v>0</v>
      </c>
      <c r="DV52" s="25">
        <f>V112D!Z30</f>
        <v>0</v>
      </c>
      <c r="DW52" s="25">
        <f>V112D!AA30</f>
        <v>0</v>
      </c>
      <c r="DX52" s="25">
        <f>V112D!AB30</f>
        <v>0</v>
      </c>
      <c r="DY52" s="25">
        <f>V112D!AC30</f>
        <v>0</v>
      </c>
      <c r="DZ52" s="25">
        <f>V112D!AD30</f>
        <v>0</v>
      </c>
      <c r="EA52" s="25">
        <f>V112D!AE30</f>
        <v>0</v>
      </c>
      <c r="EB52" s="25">
        <f>V112D!AF30</f>
        <v>0</v>
      </c>
      <c r="EC52" s="25">
        <f>V112D!AG30</f>
        <v>0</v>
      </c>
      <c r="ED52" s="25">
        <f>V112D!AH30</f>
        <v>0</v>
      </c>
      <c r="EE52" s="25">
        <f>V112D!AI30</f>
        <v>0</v>
      </c>
      <c r="EF52" s="25">
        <f>V112D!AJ30</f>
        <v>0</v>
      </c>
    </row>
    <row r="53" spans="1:148" s="8" customFormat="1" ht="17.25" customHeight="1">
      <c r="A53" s="12" t="s">
        <v>7</v>
      </c>
      <c r="B53" s="6">
        <v>0</v>
      </c>
      <c r="C53" s="6">
        <v>1</v>
      </c>
      <c r="D53" s="6">
        <v>0</v>
      </c>
      <c r="E53" s="6">
        <v>12</v>
      </c>
      <c r="F53" s="6">
        <v>11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25">
        <f>SUM(DA53:EE53)</f>
        <v>0</v>
      </c>
      <c r="AX53" s="185">
        <v>0</v>
      </c>
      <c r="AY53" s="185">
        <v>0</v>
      </c>
      <c r="AZ53" s="185">
        <v>0</v>
      </c>
      <c r="BA53" s="185">
        <v>0</v>
      </c>
      <c r="BB53" s="185">
        <v>0</v>
      </c>
      <c r="BC53" s="185">
        <v>0</v>
      </c>
      <c r="BD53" s="185">
        <v>0</v>
      </c>
      <c r="BE53" s="185">
        <v>0</v>
      </c>
      <c r="BF53" s="185">
        <v>0</v>
      </c>
      <c r="BG53" s="185">
        <v>0</v>
      </c>
      <c r="BH53" s="185">
        <v>0</v>
      </c>
      <c r="BI53" s="185">
        <v>0</v>
      </c>
      <c r="BJ53" s="185">
        <v>0</v>
      </c>
      <c r="BK53" s="185">
        <v>0</v>
      </c>
      <c r="BL53" s="185">
        <v>0</v>
      </c>
      <c r="BM53" s="185">
        <v>0</v>
      </c>
      <c r="BN53" s="185">
        <v>0</v>
      </c>
      <c r="BO53" s="185">
        <v>0</v>
      </c>
      <c r="BP53" s="185">
        <v>0</v>
      </c>
      <c r="BQ53" s="185">
        <v>0</v>
      </c>
      <c r="BR53" s="185">
        <v>0</v>
      </c>
      <c r="BS53" s="185">
        <v>0</v>
      </c>
      <c r="BT53" s="185">
        <v>0</v>
      </c>
      <c r="BU53" s="185">
        <v>0</v>
      </c>
      <c r="BV53" s="185">
        <v>0</v>
      </c>
      <c r="BW53" s="185">
        <v>0</v>
      </c>
      <c r="BX53" s="185">
        <v>0</v>
      </c>
      <c r="BY53" s="185">
        <v>0</v>
      </c>
      <c r="BZ53" s="185">
        <v>0</v>
      </c>
      <c r="CA53" s="185">
        <v>0</v>
      </c>
      <c r="CB53" s="185">
        <v>0</v>
      </c>
      <c r="CC53" s="185">
        <v>0</v>
      </c>
      <c r="CD53" s="185">
        <v>0</v>
      </c>
      <c r="CE53" s="185">
        <v>0</v>
      </c>
      <c r="CF53" s="185">
        <v>0</v>
      </c>
      <c r="CG53" s="185">
        <v>0</v>
      </c>
      <c r="CH53" s="185">
        <v>0</v>
      </c>
      <c r="CI53" s="185">
        <v>0</v>
      </c>
      <c r="CJ53" s="185">
        <v>0</v>
      </c>
      <c r="CK53" s="185">
        <v>0</v>
      </c>
      <c r="CL53" s="185">
        <v>0</v>
      </c>
      <c r="CM53" s="185">
        <v>0</v>
      </c>
      <c r="CN53" s="185">
        <v>0</v>
      </c>
      <c r="CO53" s="185">
        <v>1</v>
      </c>
      <c r="CP53" s="185">
        <v>0</v>
      </c>
      <c r="CQ53" s="185">
        <v>0</v>
      </c>
      <c r="CR53" s="185">
        <v>0</v>
      </c>
      <c r="CS53" s="185">
        <v>0</v>
      </c>
      <c r="CT53" s="185">
        <v>0</v>
      </c>
      <c r="CU53" s="185">
        <v>0</v>
      </c>
      <c r="CV53" s="185">
        <v>0</v>
      </c>
      <c r="CW53" s="185">
        <v>0</v>
      </c>
      <c r="CX53" s="185">
        <v>0</v>
      </c>
      <c r="CY53" s="185">
        <v>0</v>
      </c>
      <c r="CZ53" s="185">
        <v>0</v>
      </c>
      <c r="DA53" s="25">
        <f>SUM(DB53:EF53)</f>
        <v>0</v>
      </c>
      <c r="DB53" s="25">
        <f>V112D!F31</f>
        <v>0</v>
      </c>
      <c r="DC53" s="25">
        <f>V112D!G31</f>
        <v>0</v>
      </c>
      <c r="DD53" s="25">
        <f>V112D!H31</f>
        <v>0</v>
      </c>
      <c r="DE53" s="25">
        <f>V112D!I31</f>
        <v>0</v>
      </c>
      <c r="DF53" s="25">
        <f>V112D!J31</f>
        <v>0</v>
      </c>
      <c r="DG53" s="25">
        <f>V112D!K31</f>
        <v>0</v>
      </c>
      <c r="DH53" s="25">
        <f>V112D!L31</f>
        <v>0</v>
      </c>
      <c r="DI53" s="25">
        <f>V112D!M31</f>
        <v>0</v>
      </c>
      <c r="DJ53" s="25">
        <f>V112D!N31</f>
        <v>0</v>
      </c>
      <c r="DK53" s="25">
        <f>V112D!O31</f>
        <v>0</v>
      </c>
      <c r="DL53" s="25">
        <f>V112D!P31</f>
        <v>0</v>
      </c>
      <c r="DM53" s="25">
        <f>V112D!Q31</f>
        <v>0</v>
      </c>
      <c r="DN53" s="25">
        <f>V112D!R31</f>
        <v>0</v>
      </c>
      <c r="DO53" s="25">
        <f>V112D!S31</f>
        <v>0</v>
      </c>
      <c r="DP53" s="25">
        <f>V112D!T31</f>
        <v>0</v>
      </c>
      <c r="DQ53" s="25">
        <f>V112D!U31</f>
        <v>0</v>
      </c>
      <c r="DR53" s="25">
        <f>V112D!V31</f>
        <v>0</v>
      </c>
      <c r="DS53" s="25">
        <f>V112D!W31</f>
        <v>0</v>
      </c>
      <c r="DT53" s="25">
        <f>V112D!X31</f>
        <v>0</v>
      </c>
      <c r="DU53" s="25">
        <f>V112D!Y31</f>
        <v>0</v>
      </c>
      <c r="DV53" s="25">
        <f>V112D!Z31</f>
        <v>0</v>
      </c>
      <c r="DW53" s="25">
        <f>V112D!AA31</f>
        <v>0</v>
      </c>
      <c r="DX53" s="25">
        <f>V112D!AB31</f>
        <v>0</v>
      </c>
      <c r="DY53" s="25">
        <f>V112D!AC31</f>
        <v>0</v>
      </c>
      <c r="DZ53" s="25">
        <f>V112D!AD31</f>
        <v>0</v>
      </c>
      <c r="EA53" s="25">
        <f>V112D!AE31</f>
        <v>0</v>
      </c>
      <c r="EB53" s="25">
        <f>V112D!AF31</f>
        <v>0</v>
      </c>
      <c r="EC53" s="25">
        <f>V112D!AG31</f>
        <v>0</v>
      </c>
      <c r="ED53" s="25">
        <f>V112D!AH31</f>
        <v>0</v>
      </c>
      <c r="EE53" s="25">
        <f>V112D!AI31</f>
        <v>0</v>
      </c>
      <c r="EF53" s="25">
        <f>V112D!AJ31</f>
        <v>0</v>
      </c>
    </row>
    <row r="54" spans="1:148" s="8" customFormat="1" ht="17.25" customHeight="1">
      <c r="A54" s="12" t="s">
        <v>8</v>
      </c>
      <c r="B54" s="6">
        <v>9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25">
        <f>SUM(DA54:EE54)</f>
        <v>0</v>
      </c>
      <c r="AX54" s="185">
        <v>0</v>
      </c>
      <c r="AY54" s="185">
        <v>0</v>
      </c>
      <c r="AZ54" s="185">
        <v>0</v>
      </c>
      <c r="BA54" s="185">
        <v>0</v>
      </c>
      <c r="BB54" s="185">
        <v>0</v>
      </c>
      <c r="BC54" s="185">
        <v>0</v>
      </c>
      <c r="BD54" s="185">
        <v>0</v>
      </c>
      <c r="BE54" s="185">
        <v>0</v>
      </c>
      <c r="BF54" s="185">
        <v>0</v>
      </c>
      <c r="BG54" s="185">
        <v>0</v>
      </c>
      <c r="BH54" s="185">
        <v>0</v>
      </c>
      <c r="BI54" s="185">
        <v>0</v>
      </c>
      <c r="BJ54" s="185">
        <v>0</v>
      </c>
      <c r="BK54" s="185">
        <v>0</v>
      </c>
      <c r="BL54" s="185">
        <v>0</v>
      </c>
      <c r="BM54" s="185">
        <v>0</v>
      </c>
      <c r="BN54" s="185">
        <v>0</v>
      </c>
      <c r="BO54" s="185">
        <v>0</v>
      </c>
      <c r="BP54" s="185">
        <v>0</v>
      </c>
      <c r="BQ54" s="185">
        <v>0</v>
      </c>
      <c r="BR54" s="185">
        <v>0</v>
      </c>
      <c r="BS54" s="185">
        <v>0</v>
      </c>
      <c r="BT54" s="185">
        <v>0</v>
      </c>
      <c r="BU54" s="185">
        <v>0</v>
      </c>
      <c r="BV54" s="185">
        <v>0</v>
      </c>
      <c r="BW54" s="185">
        <v>0</v>
      </c>
      <c r="BX54" s="185">
        <v>0</v>
      </c>
      <c r="BY54" s="185">
        <v>0</v>
      </c>
      <c r="BZ54" s="185">
        <v>0</v>
      </c>
      <c r="CA54" s="185">
        <v>0</v>
      </c>
      <c r="CB54" s="185">
        <v>0</v>
      </c>
      <c r="CC54" s="185">
        <v>0</v>
      </c>
      <c r="CD54" s="185">
        <v>0</v>
      </c>
      <c r="CE54" s="185">
        <v>0</v>
      </c>
      <c r="CF54" s="185">
        <v>0</v>
      </c>
      <c r="CG54" s="185">
        <v>0</v>
      </c>
      <c r="CH54" s="185">
        <v>0</v>
      </c>
      <c r="CI54" s="185">
        <v>0</v>
      </c>
      <c r="CJ54" s="185">
        <v>0</v>
      </c>
      <c r="CK54" s="185">
        <v>0</v>
      </c>
      <c r="CL54" s="185">
        <v>0</v>
      </c>
      <c r="CM54" s="185">
        <v>0</v>
      </c>
      <c r="CN54" s="185">
        <v>0</v>
      </c>
      <c r="CO54" s="185">
        <v>0</v>
      </c>
      <c r="CP54" s="185">
        <v>0</v>
      </c>
      <c r="CQ54" s="185">
        <v>0</v>
      </c>
      <c r="CR54" s="185">
        <v>0</v>
      </c>
      <c r="CS54" s="185">
        <v>0</v>
      </c>
      <c r="CT54" s="185">
        <v>0</v>
      </c>
      <c r="CU54" s="185">
        <v>0</v>
      </c>
      <c r="CV54" s="185">
        <v>0</v>
      </c>
      <c r="CW54" s="185">
        <v>0</v>
      </c>
      <c r="CX54" s="185">
        <v>0</v>
      </c>
      <c r="CY54" s="185">
        <v>0</v>
      </c>
      <c r="CZ54" s="185">
        <v>0</v>
      </c>
      <c r="DA54" s="25">
        <f>SUM(DB54:EF54)</f>
        <v>0</v>
      </c>
      <c r="DB54" s="25">
        <f>V112D!F32</f>
        <v>0</v>
      </c>
      <c r="DC54" s="25">
        <f>V112D!G32</f>
        <v>0</v>
      </c>
      <c r="DD54" s="25">
        <f>V112D!H32</f>
        <v>0</v>
      </c>
      <c r="DE54" s="25">
        <f>V112D!I32</f>
        <v>0</v>
      </c>
      <c r="DF54" s="25">
        <f>V112D!J32</f>
        <v>0</v>
      </c>
      <c r="DG54" s="25">
        <f>V112D!K32</f>
        <v>0</v>
      </c>
      <c r="DH54" s="25">
        <f>V112D!L32</f>
        <v>0</v>
      </c>
      <c r="DI54" s="25">
        <f>V112D!M32</f>
        <v>0</v>
      </c>
      <c r="DJ54" s="25">
        <f>V112D!N32</f>
        <v>0</v>
      </c>
      <c r="DK54" s="25">
        <f>V112D!O32</f>
        <v>0</v>
      </c>
      <c r="DL54" s="25">
        <f>V112D!P32</f>
        <v>0</v>
      </c>
      <c r="DM54" s="25">
        <f>V112D!Q32</f>
        <v>0</v>
      </c>
      <c r="DN54" s="25">
        <f>V112D!R32</f>
        <v>0</v>
      </c>
      <c r="DO54" s="25">
        <f>V112D!S32</f>
        <v>0</v>
      </c>
      <c r="DP54" s="25">
        <f>V112D!T32</f>
        <v>0</v>
      </c>
      <c r="DQ54" s="25">
        <f>V112D!U32</f>
        <v>0</v>
      </c>
      <c r="DR54" s="25">
        <f>V112D!V32</f>
        <v>0</v>
      </c>
      <c r="DS54" s="25">
        <f>V112D!W32</f>
        <v>0</v>
      </c>
      <c r="DT54" s="25">
        <f>V112D!X32</f>
        <v>0</v>
      </c>
      <c r="DU54" s="25">
        <f>V112D!Y32</f>
        <v>0</v>
      </c>
      <c r="DV54" s="25">
        <f>V112D!Z32</f>
        <v>0</v>
      </c>
      <c r="DW54" s="25">
        <f>V112D!AA32</f>
        <v>0</v>
      </c>
      <c r="DX54" s="25">
        <f>V112D!AB32</f>
        <v>0</v>
      </c>
      <c r="DY54" s="25">
        <f>V112D!AC32</f>
        <v>0</v>
      </c>
      <c r="DZ54" s="25">
        <f>V112D!AD32</f>
        <v>0</v>
      </c>
      <c r="EA54" s="25">
        <f>V112D!AE32</f>
        <v>0</v>
      </c>
      <c r="EB54" s="25">
        <f>V112D!AF32</f>
        <v>0</v>
      </c>
      <c r="EC54" s="25">
        <f>V112D!AG32</f>
        <v>0</v>
      </c>
      <c r="ED54" s="25">
        <f>V112D!AH32</f>
        <v>0</v>
      </c>
      <c r="EE54" s="25">
        <f>V112D!AI32</f>
        <v>0</v>
      </c>
      <c r="EF54" s="25">
        <f>V112D!AJ32</f>
        <v>0</v>
      </c>
    </row>
    <row r="55" spans="1:148" s="8" customFormat="1" ht="17.25" customHeight="1">
      <c r="A55" s="12" t="s">
        <v>9</v>
      </c>
      <c r="B55" s="6">
        <v>23</v>
      </c>
      <c r="C55" s="6">
        <v>6</v>
      </c>
      <c r="D55" s="6">
        <v>0</v>
      </c>
      <c r="E55" s="6">
        <v>59</v>
      </c>
      <c r="F55" s="6">
        <v>31</v>
      </c>
      <c r="G55" s="6">
        <v>13</v>
      </c>
      <c r="H55" s="6">
        <v>10</v>
      </c>
      <c r="I55" s="6">
        <v>4</v>
      </c>
      <c r="J55" s="6">
        <v>1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1</v>
      </c>
      <c r="S55" s="6">
        <v>0</v>
      </c>
      <c r="T55" s="6">
        <v>1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25">
        <f>SUM(DA55:EE55)</f>
        <v>0</v>
      </c>
      <c r="AX55" s="185">
        <v>0</v>
      </c>
      <c r="AY55" s="185">
        <v>0</v>
      </c>
      <c r="AZ55" s="185">
        <v>0</v>
      </c>
      <c r="BA55" s="185">
        <v>0</v>
      </c>
      <c r="BB55" s="185">
        <v>0</v>
      </c>
      <c r="BC55" s="185">
        <v>0</v>
      </c>
      <c r="BD55" s="185">
        <v>0</v>
      </c>
      <c r="BE55" s="185">
        <v>0</v>
      </c>
      <c r="BF55" s="185">
        <v>0</v>
      </c>
      <c r="BG55" s="185">
        <v>0</v>
      </c>
      <c r="BH55" s="185">
        <v>0</v>
      </c>
      <c r="BI55" s="185">
        <v>0</v>
      </c>
      <c r="BJ55" s="185">
        <v>0</v>
      </c>
      <c r="BK55" s="185">
        <v>0</v>
      </c>
      <c r="BL55" s="185">
        <v>0</v>
      </c>
      <c r="BM55" s="185">
        <v>0</v>
      </c>
      <c r="BN55" s="185">
        <v>0</v>
      </c>
      <c r="BO55" s="185">
        <v>0</v>
      </c>
      <c r="BP55" s="185">
        <v>0</v>
      </c>
      <c r="BQ55" s="185">
        <v>0</v>
      </c>
      <c r="BR55" s="185">
        <v>0</v>
      </c>
      <c r="BS55" s="185">
        <v>0</v>
      </c>
      <c r="BT55" s="185">
        <v>0</v>
      </c>
      <c r="BU55" s="185">
        <v>0</v>
      </c>
      <c r="BV55" s="185">
        <v>0</v>
      </c>
      <c r="BW55" s="185">
        <v>0</v>
      </c>
      <c r="BX55" s="185">
        <v>0</v>
      </c>
      <c r="BY55" s="185">
        <v>0</v>
      </c>
      <c r="BZ55" s="185">
        <v>0</v>
      </c>
      <c r="CA55" s="185">
        <v>0</v>
      </c>
      <c r="CB55" s="185">
        <v>0</v>
      </c>
      <c r="CC55" s="185">
        <v>3</v>
      </c>
      <c r="CD55" s="185">
        <v>1</v>
      </c>
      <c r="CE55" s="185">
        <v>6</v>
      </c>
      <c r="CF55" s="185">
        <v>10</v>
      </c>
      <c r="CG55" s="185">
        <v>3</v>
      </c>
      <c r="CH55" s="185">
        <v>2</v>
      </c>
      <c r="CI55" s="185">
        <v>1</v>
      </c>
      <c r="CJ55" s="185">
        <v>1</v>
      </c>
      <c r="CK55" s="185">
        <v>1</v>
      </c>
      <c r="CL55" s="185">
        <v>3</v>
      </c>
      <c r="CM55" s="185">
        <v>2</v>
      </c>
      <c r="CN55" s="185">
        <v>0</v>
      </c>
      <c r="CO55" s="185">
        <v>1</v>
      </c>
      <c r="CP55" s="185">
        <v>2</v>
      </c>
      <c r="CQ55" s="185">
        <v>1</v>
      </c>
      <c r="CR55" s="185">
        <v>0</v>
      </c>
      <c r="CS55" s="185">
        <v>0</v>
      </c>
      <c r="CT55" s="185">
        <v>0</v>
      </c>
      <c r="CU55" s="185">
        <v>0</v>
      </c>
      <c r="CV55" s="185">
        <v>0</v>
      </c>
      <c r="CW55" s="185">
        <v>0</v>
      </c>
      <c r="CX55" s="185">
        <v>0</v>
      </c>
      <c r="CY55" s="185">
        <v>0</v>
      </c>
      <c r="CZ55" s="185">
        <v>0</v>
      </c>
      <c r="DA55" s="25">
        <f>SUM(DB55:EF55)</f>
        <v>0</v>
      </c>
      <c r="DB55" s="25">
        <f>V112D!F33</f>
        <v>0</v>
      </c>
      <c r="DC55" s="25">
        <f>V112D!G33</f>
        <v>0</v>
      </c>
      <c r="DD55" s="25">
        <f>V112D!H33</f>
        <v>0</v>
      </c>
      <c r="DE55" s="25">
        <f>V112D!I33</f>
        <v>0</v>
      </c>
      <c r="DF55" s="25">
        <f>V112D!J33</f>
        <v>0</v>
      </c>
      <c r="DG55" s="25">
        <f>V112D!K33</f>
        <v>0</v>
      </c>
      <c r="DH55" s="25">
        <f>V112D!L33</f>
        <v>0</v>
      </c>
      <c r="DI55" s="25">
        <f>V112D!M33</f>
        <v>0</v>
      </c>
      <c r="DJ55" s="25">
        <f>V112D!N33</f>
        <v>0</v>
      </c>
      <c r="DK55" s="25">
        <f>V112D!O33</f>
        <v>0</v>
      </c>
      <c r="DL55" s="25">
        <f>V112D!P33</f>
        <v>0</v>
      </c>
      <c r="DM55" s="25">
        <f>V112D!Q33</f>
        <v>0</v>
      </c>
      <c r="DN55" s="25">
        <f>V112D!R33</f>
        <v>0</v>
      </c>
      <c r="DO55" s="25">
        <f>V112D!S33</f>
        <v>0</v>
      </c>
      <c r="DP55" s="25">
        <f>V112D!T33</f>
        <v>0</v>
      </c>
      <c r="DQ55" s="25">
        <f>V112D!U33</f>
        <v>0</v>
      </c>
      <c r="DR55" s="25">
        <f>V112D!V33</f>
        <v>0</v>
      </c>
      <c r="DS55" s="25">
        <f>V112D!W33</f>
        <v>0</v>
      </c>
      <c r="DT55" s="25">
        <f>V112D!X33</f>
        <v>0</v>
      </c>
      <c r="DU55" s="25">
        <f>V112D!Y33</f>
        <v>0</v>
      </c>
      <c r="DV55" s="25">
        <f>V112D!Z33</f>
        <v>0</v>
      </c>
      <c r="DW55" s="25">
        <f>V112D!AA33</f>
        <v>0</v>
      </c>
      <c r="DX55" s="25">
        <f>V112D!AB33</f>
        <v>0</v>
      </c>
      <c r="DY55" s="25">
        <f>V112D!AC33</f>
        <v>0</v>
      </c>
      <c r="DZ55" s="25">
        <f>V112D!AD33</f>
        <v>0</v>
      </c>
      <c r="EA55" s="25">
        <f>V112D!AE33</f>
        <v>0</v>
      </c>
      <c r="EB55" s="25">
        <f>V112D!AF33</f>
        <v>0</v>
      </c>
      <c r="EC55" s="25">
        <f>V112D!AG33</f>
        <v>0</v>
      </c>
      <c r="ED55" s="25">
        <f>V112D!AH33</f>
        <v>0</v>
      </c>
      <c r="EE55" s="25">
        <f>V112D!AI33</f>
        <v>0</v>
      </c>
      <c r="EF55" s="25">
        <f>V112D!AJ33</f>
        <v>0</v>
      </c>
    </row>
    <row r="56" spans="1:148" ht="17.25" customHeight="1">
      <c r="A56" s="261" t="s">
        <v>214</v>
      </c>
      <c r="B56" s="261"/>
      <c r="C56" s="261"/>
      <c r="D56" s="261"/>
      <c r="E56" s="261"/>
      <c r="F56" s="261"/>
      <c r="G56" s="261"/>
      <c r="H56" s="261"/>
      <c r="I56" s="261"/>
      <c r="J56" s="261"/>
      <c r="K56" s="261"/>
      <c r="L56" s="261"/>
      <c r="M56" s="261"/>
      <c r="N56" s="261"/>
      <c r="O56" s="261"/>
      <c r="P56" s="261"/>
      <c r="Q56" s="261"/>
      <c r="R56" s="261"/>
      <c r="S56" s="261"/>
      <c r="T56" s="261"/>
      <c r="U56" s="261"/>
      <c r="V56" s="261"/>
      <c r="W56" s="261"/>
      <c r="X56" s="261"/>
      <c r="Y56" s="261"/>
      <c r="Z56" s="261"/>
      <c r="AA56" s="261"/>
      <c r="AB56" s="261"/>
      <c r="AC56" s="261"/>
      <c r="AD56" s="261"/>
      <c r="AE56" s="261"/>
      <c r="AF56" s="261"/>
      <c r="AG56" s="261"/>
      <c r="AH56" s="261"/>
      <c r="AI56" s="261"/>
      <c r="AJ56" s="261"/>
      <c r="AK56" s="261"/>
      <c r="AL56" s="261">
        <v>2E-3</v>
      </c>
      <c r="AM56" s="261">
        <v>2E-3</v>
      </c>
      <c r="AN56" s="261">
        <v>2E-3</v>
      </c>
      <c r="AO56" s="261">
        <v>2E-3</v>
      </c>
      <c r="AP56" s="261">
        <v>2E-3</v>
      </c>
      <c r="AQ56" s="261">
        <v>2E-3</v>
      </c>
      <c r="AR56" s="261">
        <v>2E-3</v>
      </c>
      <c r="AS56" s="261">
        <v>2E-3</v>
      </c>
      <c r="AT56" s="261">
        <v>2E-3</v>
      </c>
      <c r="AU56" s="261">
        <v>2E-3</v>
      </c>
      <c r="AV56" s="261">
        <v>2E-3</v>
      </c>
      <c r="AW56" s="261">
        <v>2E-3</v>
      </c>
      <c r="AX56" s="261">
        <v>5.0000000000000001E-3</v>
      </c>
      <c r="AY56" s="261">
        <v>5.0000000000000001E-3</v>
      </c>
      <c r="AZ56" s="261">
        <v>5.0000000000000001E-3</v>
      </c>
      <c r="BA56" s="261">
        <v>5.0000000000000001E-3</v>
      </c>
      <c r="BB56" s="261">
        <v>5.0000000000000001E-3</v>
      </c>
      <c r="BC56" s="261">
        <v>5.0000000000000001E-3</v>
      </c>
      <c r="BD56" s="261">
        <v>5.0000000000000001E-3</v>
      </c>
      <c r="BE56" s="261">
        <v>5.0000000000000001E-3</v>
      </c>
      <c r="BF56" s="261">
        <v>5.0000000000000001E-3</v>
      </c>
      <c r="BG56" s="261">
        <v>5.0000000000000001E-3</v>
      </c>
      <c r="BH56" s="261">
        <v>5.0000000000000001E-3</v>
      </c>
      <c r="BI56" s="261">
        <v>5.0000000000000001E-3</v>
      </c>
      <c r="BJ56" s="261">
        <v>2E-3</v>
      </c>
      <c r="BK56" s="261">
        <v>2E-3</v>
      </c>
      <c r="BL56" s="261">
        <v>2E-3</v>
      </c>
      <c r="BM56" s="261">
        <v>2E-3</v>
      </c>
      <c r="BN56" s="261">
        <v>2E-3</v>
      </c>
      <c r="BO56" s="261">
        <v>2E-3</v>
      </c>
      <c r="BP56" s="261">
        <v>2E-3</v>
      </c>
      <c r="BQ56" s="261">
        <v>2E-3</v>
      </c>
      <c r="BR56" s="261">
        <v>2E-3</v>
      </c>
      <c r="BS56" s="261">
        <v>2E-3</v>
      </c>
      <c r="BT56" s="261">
        <v>2E-3</v>
      </c>
      <c r="BU56" s="261">
        <v>2E-3</v>
      </c>
      <c r="BV56" s="261">
        <v>2E-3</v>
      </c>
      <c r="BW56" s="261">
        <v>2E-3</v>
      </c>
      <c r="BX56" s="261">
        <v>2E-3</v>
      </c>
      <c r="BY56" s="261">
        <v>5.0000000000000001E-4</v>
      </c>
      <c r="BZ56" s="261">
        <v>5.0000000000000001E-4</v>
      </c>
      <c r="CA56" s="261">
        <v>5.0000000000000001E-4</v>
      </c>
      <c r="CB56" s="261">
        <v>5.0000000000000001E-4</v>
      </c>
      <c r="CC56" s="261">
        <v>5.0000000000000001E-4</v>
      </c>
      <c r="CD56" s="261">
        <v>5.0000000000000001E-4</v>
      </c>
      <c r="CE56" s="261">
        <v>5.0000000000000001E-4</v>
      </c>
      <c r="CF56" s="261">
        <v>5.0000000000000001E-4</v>
      </c>
      <c r="CG56" s="261">
        <v>5.0000000000000001E-4</v>
      </c>
      <c r="CH56" s="261">
        <v>5.0000000000000001E-4</v>
      </c>
      <c r="CI56" s="261">
        <v>5.0000000000000001E-4</v>
      </c>
      <c r="CJ56" s="261">
        <v>5.0000000000000001E-4</v>
      </c>
      <c r="CK56" s="261">
        <v>5.0000000000000001E-4</v>
      </c>
      <c r="CL56" s="261">
        <v>5.0000000000000001E-4</v>
      </c>
      <c r="CM56" s="261">
        <v>5.0000000000000001E-4</v>
      </c>
      <c r="CN56" s="261">
        <v>5.0000000000000001E-4</v>
      </c>
      <c r="CO56" s="261">
        <v>5.0000000000000001E-4</v>
      </c>
      <c r="CP56" s="261">
        <v>5.0000000000000001E-4</v>
      </c>
      <c r="CQ56" s="261">
        <v>5.0000000000000001E-4</v>
      </c>
      <c r="CR56" s="261">
        <v>5.0000000000000001E-4</v>
      </c>
      <c r="CS56" s="261">
        <v>5.0000000000000001E-4</v>
      </c>
      <c r="CT56" s="261">
        <v>5.0000000000000001E-4</v>
      </c>
      <c r="CU56" s="261">
        <v>5.0000000000000001E-4</v>
      </c>
      <c r="CV56" s="261">
        <v>5.0000000000000001E-4</v>
      </c>
      <c r="CW56" s="261">
        <v>5.0000000000000001E-4</v>
      </c>
      <c r="CX56" s="261">
        <v>5.0000000000000001E-4</v>
      </c>
      <c r="CY56" s="261">
        <v>5.0000000000000001E-4</v>
      </c>
      <c r="CZ56" s="261">
        <v>5.0000000000000001E-4</v>
      </c>
      <c r="DA56" s="261">
        <v>5.0000000000000001E-4</v>
      </c>
      <c r="DB56" s="261">
        <v>5.0000000000000001E-4</v>
      </c>
      <c r="DC56" s="261">
        <v>5.0000000000000001E-4</v>
      </c>
      <c r="DD56" s="261">
        <v>5.0000000000000001E-4</v>
      </c>
      <c r="DE56" s="261">
        <v>5.0000000000000001E-4</v>
      </c>
      <c r="DF56" s="261">
        <v>5.0000000000000001E-4</v>
      </c>
      <c r="DG56" s="261">
        <v>5.0000000000000001E-4</v>
      </c>
      <c r="DH56" s="261">
        <v>5.0000000000000001E-4</v>
      </c>
      <c r="DI56" s="261">
        <v>5.0000000000000001E-4</v>
      </c>
      <c r="DJ56" s="261">
        <v>5.0000000000000001E-4</v>
      </c>
      <c r="DK56" s="261">
        <v>5.0000000000000001E-4</v>
      </c>
      <c r="DL56" s="261">
        <v>5.0000000000000001E-4</v>
      </c>
      <c r="DM56" s="261">
        <v>5.0000000000000001E-4</v>
      </c>
      <c r="DN56" s="261">
        <v>5.0000000000000001E-4</v>
      </c>
      <c r="DO56" s="261">
        <v>5.0000000000000001E-4</v>
      </c>
      <c r="DP56" s="261">
        <v>5.0000000000000001E-4</v>
      </c>
      <c r="DQ56" s="261">
        <v>5.0000000000000001E-4</v>
      </c>
      <c r="DR56" s="261">
        <v>5.0000000000000001E-4</v>
      </c>
      <c r="DS56" s="261">
        <v>5.0000000000000001E-4</v>
      </c>
      <c r="DT56" s="261">
        <v>5.0000000000000001E-4</v>
      </c>
      <c r="DU56" s="261">
        <v>5.0000000000000001E-4</v>
      </c>
      <c r="DV56" s="261">
        <v>5.0000000000000001E-4</v>
      </c>
      <c r="DW56" s="261">
        <v>5.0000000000000001E-4</v>
      </c>
      <c r="DX56" s="261">
        <v>5.0000000000000001E-4</v>
      </c>
      <c r="DY56" s="261">
        <v>5.0000000000000001E-4</v>
      </c>
      <c r="DZ56" s="261">
        <v>5.0000000000000001E-4</v>
      </c>
      <c r="EA56" s="261">
        <v>5.0000000000000001E-4</v>
      </c>
      <c r="EB56" s="261">
        <v>5.0000000000000001E-4</v>
      </c>
      <c r="EC56" s="261">
        <v>5.0000000000000001E-4</v>
      </c>
      <c r="ED56" s="261">
        <v>5.0000000000000001E-4</v>
      </c>
      <c r="EE56" s="261">
        <v>5.0000000000000001E-4</v>
      </c>
      <c r="EF56" s="261">
        <v>5.0000000000000001E-4</v>
      </c>
      <c r="EG56" s="261">
        <v>5.0000000000000001E-4</v>
      </c>
      <c r="EH56" s="261">
        <v>5.0000000000000001E-4</v>
      </c>
      <c r="EI56" s="261">
        <v>5.0000000000000001E-4</v>
      </c>
      <c r="EJ56" s="261">
        <v>5.0000000000000001E-4</v>
      </c>
      <c r="EK56" s="261">
        <v>5.0000000000000001E-4</v>
      </c>
      <c r="EL56" s="261">
        <v>5.0000000000000001E-4</v>
      </c>
      <c r="EM56" s="261">
        <v>5.0000000000000001E-4</v>
      </c>
      <c r="EN56" s="261">
        <v>5.0000000000000001E-4</v>
      </c>
      <c r="EO56" s="261">
        <v>5.0000000000000001E-4</v>
      </c>
      <c r="EP56" s="261">
        <v>5.0000000000000001E-4</v>
      </c>
      <c r="EQ56" s="261">
        <v>5.0000000000000001E-4</v>
      </c>
      <c r="ER56" s="261">
        <v>5.0000000000000001E-4</v>
      </c>
    </row>
    <row r="57" spans="1:148" ht="27" customHeight="1">
      <c r="A57" s="284" t="s">
        <v>112</v>
      </c>
      <c r="B57" s="285"/>
      <c r="C57" s="285"/>
      <c r="D57" s="285"/>
      <c r="E57" s="285"/>
      <c r="F57" s="285"/>
      <c r="G57" s="285"/>
      <c r="H57" s="285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  <c r="AA57" s="285"/>
      <c r="AB57" s="285"/>
      <c r="AC57" s="285"/>
      <c r="AD57" s="285"/>
      <c r="AE57" s="285"/>
      <c r="AF57" s="285"/>
      <c r="AG57" s="285"/>
      <c r="AH57" s="285"/>
      <c r="AI57" s="285"/>
      <c r="AJ57" s="285"/>
      <c r="AK57" s="285"/>
      <c r="AL57" s="285"/>
      <c r="AM57" s="285"/>
      <c r="AN57" s="285"/>
      <c r="AO57" s="285"/>
      <c r="AP57" s="285"/>
      <c r="AQ57" s="285"/>
      <c r="AR57" s="285"/>
      <c r="AS57" s="285"/>
      <c r="AT57" s="285"/>
      <c r="AU57" s="285"/>
      <c r="AV57" s="285"/>
      <c r="AW57" s="285"/>
      <c r="AX57" s="285"/>
      <c r="AY57" s="285"/>
      <c r="AZ57" s="285"/>
      <c r="BA57" s="285"/>
      <c r="BB57" s="285"/>
      <c r="BC57" s="285"/>
      <c r="BD57" s="285"/>
      <c r="BE57" s="285"/>
      <c r="BF57" s="285"/>
      <c r="BG57" s="285"/>
      <c r="BH57" s="285"/>
      <c r="BI57" s="285"/>
      <c r="BJ57" s="285"/>
      <c r="BK57" s="285"/>
      <c r="BL57" s="285"/>
      <c r="BM57" s="285"/>
      <c r="BN57" s="285"/>
      <c r="BO57" s="285"/>
      <c r="BP57" s="285"/>
      <c r="BQ57" s="285"/>
      <c r="BR57" s="285"/>
      <c r="BS57" s="285"/>
      <c r="BT57" s="285"/>
      <c r="BU57" s="285"/>
      <c r="BV57" s="285"/>
      <c r="BW57" s="285"/>
      <c r="BX57" s="285"/>
      <c r="BY57" s="285"/>
      <c r="BZ57" s="285"/>
      <c r="CA57" s="285"/>
      <c r="CB57" s="285"/>
      <c r="CC57" s="285"/>
      <c r="CD57" s="285"/>
      <c r="CE57" s="285"/>
      <c r="CF57" s="285"/>
      <c r="CG57" s="285"/>
      <c r="CH57" s="285"/>
      <c r="CI57" s="285"/>
      <c r="CJ57" s="285"/>
      <c r="CK57" s="285"/>
      <c r="CL57" s="285"/>
      <c r="CM57" s="285"/>
      <c r="CN57" s="285"/>
      <c r="CO57" s="285"/>
      <c r="CP57" s="285"/>
      <c r="CQ57" s="285"/>
      <c r="CR57" s="285"/>
      <c r="CS57" s="285"/>
      <c r="CT57" s="285"/>
      <c r="CU57" s="285"/>
      <c r="CV57" s="285"/>
      <c r="CW57" s="285"/>
      <c r="CX57" s="285"/>
      <c r="CY57" s="285"/>
      <c r="CZ57" s="285"/>
      <c r="DA57" s="285"/>
      <c r="DB57" s="285"/>
      <c r="DC57" s="285"/>
      <c r="DD57" s="285"/>
      <c r="DE57" s="285"/>
      <c r="DF57" s="285"/>
      <c r="DG57" s="285"/>
      <c r="DH57" s="285"/>
      <c r="DI57" s="285"/>
      <c r="DJ57" s="285"/>
      <c r="DK57" s="285"/>
      <c r="DL57" s="285"/>
      <c r="DM57" s="285"/>
      <c r="DN57" s="285"/>
      <c r="DO57" s="285"/>
      <c r="DP57" s="285"/>
      <c r="DQ57" s="285"/>
      <c r="DR57" s="285"/>
      <c r="DS57" s="285"/>
      <c r="DT57" s="285"/>
      <c r="DU57" s="285"/>
      <c r="DV57" s="285"/>
      <c r="DW57" s="285"/>
      <c r="DX57" s="285"/>
      <c r="DY57" s="285"/>
      <c r="DZ57" s="285"/>
      <c r="EA57" s="285"/>
      <c r="EB57" s="285"/>
      <c r="EC57" s="285"/>
      <c r="ED57" s="285"/>
      <c r="EE57" s="285"/>
      <c r="EF57" s="285"/>
    </row>
    <row r="74" spans="1:136" s="4" customFormat="1" ht="17.25" customHeight="1">
      <c r="A74" s="13" t="s">
        <v>0</v>
      </c>
      <c r="B74" s="2" t="s">
        <v>12</v>
      </c>
      <c r="C74" s="2" t="s">
        <v>20</v>
      </c>
      <c r="D74" s="2" t="s">
        <v>21</v>
      </c>
      <c r="E74" s="2" t="s">
        <v>22</v>
      </c>
      <c r="F74" s="2" t="s">
        <v>23</v>
      </c>
      <c r="G74" s="2" t="s">
        <v>24</v>
      </c>
      <c r="H74" s="2" t="s">
        <v>25</v>
      </c>
      <c r="I74" s="2" t="s">
        <v>26</v>
      </c>
      <c r="J74" s="2" t="s">
        <v>27</v>
      </c>
      <c r="K74" s="2" t="s">
        <v>28</v>
      </c>
      <c r="L74" s="2" t="s">
        <v>29</v>
      </c>
      <c r="M74" s="2" t="s">
        <v>30</v>
      </c>
      <c r="N74" s="2" t="s">
        <v>11</v>
      </c>
      <c r="O74" s="2" t="s">
        <v>13</v>
      </c>
      <c r="P74" s="2" t="s">
        <v>14</v>
      </c>
      <c r="Q74" s="2" t="s">
        <v>15</v>
      </c>
      <c r="R74" s="2" t="s">
        <v>16</v>
      </c>
      <c r="S74" s="2" t="s">
        <v>17</v>
      </c>
      <c r="T74" s="2" t="s">
        <v>18</v>
      </c>
      <c r="U74" s="2" t="s">
        <v>19</v>
      </c>
      <c r="V74" s="2" t="s">
        <v>109</v>
      </c>
      <c r="W74" s="2" t="s">
        <v>111</v>
      </c>
      <c r="X74" s="2" t="s">
        <v>117</v>
      </c>
      <c r="Y74" s="2" t="s">
        <v>118</v>
      </c>
      <c r="Z74" s="2" t="s">
        <v>120</v>
      </c>
      <c r="AA74" s="2" t="s">
        <v>123</v>
      </c>
      <c r="AB74" s="2" t="s">
        <v>130</v>
      </c>
      <c r="AC74" s="2" t="s">
        <v>134</v>
      </c>
      <c r="AD74" s="2" t="s">
        <v>142</v>
      </c>
      <c r="AE74" s="2" t="s">
        <v>143</v>
      </c>
      <c r="AF74" s="2" t="s">
        <v>148</v>
      </c>
      <c r="AG74" s="2" t="s">
        <v>153</v>
      </c>
      <c r="AH74" s="2" t="s">
        <v>154</v>
      </c>
      <c r="AI74" s="2" t="s">
        <v>156</v>
      </c>
      <c r="AJ74" s="2" t="s">
        <v>157</v>
      </c>
      <c r="AK74" s="2" t="s">
        <v>159</v>
      </c>
      <c r="AL74" s="2" t="s">
        <v>163</v>
      </c>
      <c r="AM74" s="2" t="s">
        <v>166</v>
      </c>
      <c r="AN74" s="2" t="s">
        <v>169</v>
      </c>
      <c r="AO74" s="2" t="s">
        <v>177</v>
      </c>
      <c r="AP74" s="2" t="s">
        <v>182</v>
      </c>
      <c r="AQ74" s="2" t="s">
        <v>186</v>
      </c>
      <c r="AR74" s="2" t="s">
        <v>189</v>
      </c>
      <c r="AS74" s="2" t="s">
        <v>190</v>
      </c>
      <c r="AT74" s="2" t="s">
        <v>195</v>
      </c>
      <c r="AU74" s="2" t="s">
        <v>197</v>
      </c>
      <c r="AV74" s="2" t="s">
        <v>199</v>
      </c>
      <c r="AW74" s="139" t="s">
        <v>204</v>
      </c>
      <c r="AX74" s="139" t="s">
        <v>209</v>
      </c>
      <c r="AY74" s="184" t="s">
        <v>213</v>
      </c>
      <c r="AZ74" s="184" t="s">
        <v>215</v>
      </c>
      <c r="BA74" s="184" t="s">
        <v>217</v>
      </c>
      <c r="BB74" s="139" t="s">
        <v>219</v>
      </c>
      <c r="BC74" s="184" t="s">
        <v>221</v>
      </c>
      <c r="BD74" s="139" t="s">
        <v>225</v>
      </c>
      <c r="BE74" s="184" t="s">
        <v>228</v>
      </c>
      <c r="BF74" s="184" t="s">
        <v>234</v>
      </c>
      <c r="BG74" s="139" t="s">
        <v>242</v>
      </c>
      <c r="BH74" s="184" t="s">
        <v>243</v>
      </c>
      <c r="BI74" s="184" t="s">
        <v>244</v>
      </c>
      <c r="BJ74" s="184" t="s">
        <v>245</v>
      </c>
      <c r="BK74" s="139" t="s">
        <v>246</v>
      </c>
      <c r="BL74" s="184" t="s">
        <v>247</v>
      </c>
      <c r="BM74" s="184" t="s">
        <v>249</v>
      </c>
      <c r="BN74" s="184" t="s">
        <v>251</v>
      </c>
      <c r="BO74" s="184" t="s">
        <v>253</v>
      </c>
      <c r="BP74" s="184" t="s">
        <v>257</v>
      </c>
      <c r="BQ74" s="184" t="s">
        <v>259</v>
      </c>
      <c r="BR74" s="184" t="s">
        <v>263</v>
      </c>
      <c r="BS74" s="184" t="s">
        <v>264</v>
      </c>
      <c r="BT74" s="184" t="s">
        <v>265</v>
      </c>
      <c r="BU74" s="184" t="s">
        <v>266</v>
      </c>
      <c r="BV74" s="184" t="s">
        <v>267</v>
      </c>
      <c r="BW74" s="184" t="s">
        <v>270</v>
      </c>
      <c r="BX74" s="184" t="s">
        <v>272</v>
      </c>
      <c r="BY74" s="184" t="s">
        <v>276</v>
      </c>
      <c r="BZ74" s="184" t="s">
        <v>277</v>
      </c>
      <c r="CA74" s="184" t="s">
        <v>279</v>
      </c>
      <c r="CB74" s="184" t="s">
        <v>281</v>
      </c>
      <c r="CC74" s="184" t="s">
        <v>282</v>
      </c>
      <c r="CD74" s="184" t="s">
        <v>288</v>
      </c>
      <c r="CE74" s="184" t="s">
        <v>289</v>
      </c>
      <c r="CF74" s="184" t="s">
        <v>292</v>
      </c>
      <c r="CG74" s="184" t="s">
        <v>294</v>
      </c>
      <c r="CH74" s="184" t="s">
        <v>297</v>
      </c>
      <c r="CI74" s="184" t="s">
        <v>301</v>
      </c>
      <c r="CJ74" s="184" t="s">
        <v>303</v>
      </c>
      <c r="CK74" s="184" t="s">
        <v>308</v>
      </c>
      <c r="CL74" s="184" t="s">
        <v>310</v>
      </c>
      <c r="CM74" s="184" t="s">
        <v>311</v>
      </c>
      <c r="CN74" s="184" t="s">
        <v>313</v>
      </c>
      <c r="CO74" s="184" t="s">
        <v>319</v>
      </c>
      <c r="CP74" s="184" t="s">
        <v>322</v>
      </c>
      <c r="CQ74" s="184" t="s">
        <v>325</v>
      </c>
      <c r="CR74" s="184" t="s">
        <v>330</v>
      </c>
      <c r="CS74" s="184" t="s">
        <v>332</v>
      </c>
      <c r="CT74" s="184" t="s">
        <v>336</v>
      </c>
      <c r="CU74" s="184" t="s">
        <v>339</v>
      </c>
      <c r="CV74" s="184" t="s">
        <v>349</v>
      </c>
      <c r="CW74" s="184" t="s">
        <v>350</v>
      </c>
      <c r="CX74" s="184" t="s">
        <v>351</v>
      </c>
      <c r="CY74" s="184" t="s">
        <v>357</v>
      </c>
      <c r="CZ74" s="184" t="s">
        <v>360</v>
      </c>
      <c r="DA74" s="106" t="str">
        <f>+$DA$214</f>
        <v>Aug'25</v>
      </c>
      <c r="DB74" s="3">
        <v>1</v>
      </c>
      <c r="DC74" s="3">
        <v>2</v>
      </c>
      <c r="DD74" s="3">
        <v>3</v>
      </c>
      <c r="DE74" s="3">
        <v>4</v>
      </c>
      <c r="DF74" s="3">
        <v>5</v>
      </c>
      <c r="DG74" s="3">
        <v>6</v>
      </c>
      <c r="DH74" s="3">
        <v>7</v>
      </c>
      <c r="DI74" s="3">
        <v>8</v>
      </c>
      <c r="DJ74" s="3">
        <v>9</v>
      </c>
      <c r="DK74" s="3">
        <v>10</v>
      </c>
      <c r="DL74" s="3">
        <v>11</v>
      </c>
      <c r="DM74" s="3">
        <v>12</v>
      </c>
      <c r="DN74" s="3">
        <v>13</v>
      </c>
      <c r="DO74" s="3">
        <v>14</v>
      </c>
      <c r="DP74" s="3">
        <v>15</v>
      </c>
      <c r="DQ74" s="3">
        <v>16</v>
      </c>
      <c r="DR74" s="3">
        <v>17</v>
      </c>
      <c r="DS74" s="3">
        <v>18</v>
      </c>
      <c r="DT74" s="3">
        <v>19</v>
      </c>
      <c r="DU74" s="3">
        <v>20</v>
      </c>
      <c r="DV74" s="3">
        <v>21</v>
      </c>
      <c r="DW74" s="3">
        <v>22</v>
      </c>
      <c r="DX74" s="3">
        <v>23</v>
      </c>
      <c r="DY74" s="3">
        <v>24</v>
      </c>
      <c r="DZ74" s="3">
        <v>25</v>
      </c>
      <c r="EA74" s="3">
        <v>26</v>
      </c>
      <c r="EB74" s="3">
        <v>27</v>
      </c>
      <c r="EC74" s="3">
        <v>28</v>
      </c>
      <c r="ED74" s="3">
        <v>29</v>
      </c>
      <c r="EE74" s="3">
        <v>30</v>
      </c>
      <c r="EF74" s="3">
        <v>31</v>
      </c>
    </row>
    <row r="75" spans="1:136" ht="17.25" customHeight="1">
      <c r="A75" s="140" t="s">
        <v>1</v>
      </c>
      <c r="B75" s="141"/>
      <c r="C75" s="141"/>
      <c r="D75" s="141"/>
      <c r="E75" s="141"/>
      <c r="F75" s="141"/>
      <c r="G75" s="141"/>
      <c r="H75" s="141">
        <v>35707</v>
      </c>
      <c r="I75" s="141">
        <v>38146</v>
      </c>
      <c r="J75" s="141">
        <v>1073</v>
      </c>
      <c r="K75" s="141">
        <v>0</v>
      </c>
      <c r="L75" s="141">
        <v>1735</v>
      </c>
      <c r="M75" s="141">
        <v>12342</v>
      </c>
      <c r="N75" s="141">
        <v>21761</v>
      </c>
      <c r="O75" s="141">
        <v>18686</v>
      </c>
      <c r="P75" s="141">
        <v>21805</v>
      </c>
      <c r="Q75" s="141">
        <v>0</v>
      </c>
      <c r="R75" s="141">
        <v>0</v>
      </c>
      <c r="S75" s="141">
        <v>12077</v>
      </c>
      <c r="T75" s="141">
        <v>285</v>
      </c>
      <c r="U75" s="141">
        <v>0</v>
      </c>
      <c r="V75" s="141">
        <v>524</v>
      </c>
      <c r="W75" s="141">
        <v>62189</v>
      </c>
      <c r="X75" s="141">
        <v>98405</v>
      </c>
      <c r="Y75" s="141">
        <v>56668</v>
      </c>
      <c r="Z75" s="141">
        <v>59588</v>
      </c>
      <c r="AA75" s="141">
        <v>16707</v>
      </c>
      <c r="AB75" s="141">
        <v>0</v>
      </c>
      <c r="AC75" s="141">
        <v>0</v>
      </c>
      <c r="AD75" s="141">
        <v>0</v>
      </c>
      <c r="AE75" s="141">
        <f>VR!B157</f>
        <v>0</v>
      </c>
      <c r="AF75" s="141">
        <f>VR!B157</f>
        <v>0</v>
      </c>
      <c r="AG75" s="141">
        <v>36778</v>
      </c>
      <c r="AH75" s="141">
        <v>4778</v>
      </c>
      <c r="AI75" s="141">
        <v>0</v>
      </c>
      <c r="AJ75" s="141">
        <v>20490</v>
      </c>
      <c r="AK75" s="141">
        <v>0</v>
      </c>
      <c r="AL75" s="141">
        <v>14874</v>
      </c>
      <c r="AM75" s="141">
        <v>31039</v>
      </c>
      <c r="AN75" s="141">
        <v>54172</v>
      </c>
      <c r="AO75" s="141">
        <v>31655</v>
      </c>
      <c r="AP75" s="141">
        <v>11822</v>
      </c>
      <c r="AQ75" s="141">
        <v>25860</v>
      </c>
      <c r="AR75" s="141">
        <v>24090</v>
      </c>
      <c r="AS75" s="141">
        <v>41086</v>
      </c>
      <c r="AT75" s="141">
        <v>54308</v>
      </c>
      <c r="AU75" s="141">
        <v>60241</v>
      </c>
      <c r="AV75" s="141">
        <v>46593</v>
      </c>
      <c r="AW75" s="141">
        <v>48669</v>
      </c>
      <c r="AX75" s="141">
        <v>22173</v>
      </c>
      <c r="AY75" s="185">
        <v>36266</v>
      </c>
      <c r="AZ75" s="185">
        <v>55511</v>
      </c>
      <c r="BA75" s="185">
        <v>50881</v>
      </c>
      <c r="BB75" s="141">
        <v>36799</v>
      </c>
      <c r="BC75" s="185">
        <v>25206</v>
      </c>
      <c r="BD75" s="141">
        <v>8926</v>
      </c>
      <c r="BE75" s="185">
        <v>0</v>
      </c>
      <c r="BF75" s="141">
        <f>SUM(DA75:EE75)</f>
        <v>8750</v>
      </c>
      <c r="BG75" s="141">
        <v>9828</v>
      </c>
      <c r="BH75" s="185">
        <v>70317</v>
      </c>
      <c r="BI75" s="185">
        <v>62691</v>
      </c>
      <c r="BJ75" s="185">
        <v>52184</v>
      </c>
      <c r="BK75" s="240">
        <v>16212</v>
      </c>
      <c r="BL75" s="185">
        <v>34000</v>
      </c>
      <c r="BM75" s="185">
        <v>5347</v>
      </c>
      <c r="BN75" s="185">
        <v>51</v>
      </c>
      <c r="BO75" s="185">
        <v>0</v>
      </c>
      <c r="BP75" s="185">
        <v>0</v>
      </c>
      <c r="BQ75" s="185">
        <v>0</v>
      </c>
      <c r="BR75" s="185">
        <v>0</v>
      </c>
      <c r="BS75" s="185">
        <v>0</v>
      </c>
      <c r="BT75" s="185">
        <v>0</v>
      </c>
      <c r="BU75" s="185">
        <v>0</v>
      </c>
      <c r="BV75" s="185">
        <v>1313</v>
      </c>
      <c r="BW75" s="185">
        <v>10202</v>
      </c>
      <c r="BX75" s="185">
        <v>12607</v>
      </c>
      <c r="BY75" s="185">
        <v>10164</v>
      </c>
      <c r="BZ75" s="185">
        <v>909</v>
      </c>
      <c r="CA75" s="185">
        <v>5652</v>
      </c>
      <c r="CB75" s="185">
        <v>6785</v>
      </c>
      <c r="CC75" s="185">
        <v>0</v>
      </c>
      <c r="CD75" s="185">
        <v>0</v>
      </c>
      <c r="CE75" s="185">
        <v>0</v>
      </c>
      <c r="CF75" s="185">
        <v>0</v>
      </c>
      <c r="CG75" s="185">
        <v>0</v>
      </c>
      <c r="CH75" s="185">
        <v>2093</v>
      </c>
      <c r="CI75" s="185">
        <v>13309</v>
      </c>
      <c r="CJ75" s="185">
        <v>4098</v>
      </c>
      <c r="CK75" s="185">
        <v>15485</v>
      </c>
      <c r="CL75" s="185">
        <v>2215</v>
      </c>
      <c r="CM75" s="185">
        <v>6089</v>
      </c>
      <c r="CN75" s="185">
        <v>363</v>
      </c>
      <c r="CO75" s="185">
        <v>3350</v>
      </c>
      <c r="CP75" s="185">
        <v>0</v>
      </c>
      <c r="CQ75" s="185">
        <v>2402</v>
      </c>
      <c r="CR75" s="185">
        <v>8297</v>
      </c>
      <c r="CS75" s="185">
        <v>6759</v>
      </c>
      <c r="CT75" s="185">
        <v>0</v>
      </c>
      <c r="CU75" s="185">
        <v>0</v>
      </c>
      <c r="CV75" s="185">
        <v>11008</v>
      </c>
      <c r="CW75" s="185">
        <v>405</v>
      </c>
      <c r="CX75" s="185">
        <v>1565</v>
      </c>
      <c r="CY75" s="185">
        <v>10114</v>
      </c>
      <c r="CZ75" s="185">
        <v>919</v>
      </c>
      <c r="DA75" s="142">
        <f>SUM(DB75:EF75)</f>
        <v>4375</v>
      </c>
      <c r="DB75" s="142">
        <f>+VR!F13</f>
        <v>0</v>
      </c>
      <c r="DC75" s="142">
        <f>+VR!G13</f>
        <v>0</v>
      </c>
      <c r="DD75" s="142">
        <f>+VR!H13</f>
        <v>0</v>
      </c>
      <c r="DE75" s="142">
        <f>+VR!I13</f>
        <v>0</v>
      </c>
      <c r="DF75" s="142">
        <f>+VR!J13</f>
        <v>0</v>
      </c>
      <c r="DG75" s="142">
        <f>+VR!K13</f>
        <v>0</v>
      </c>
      <c r="DH75" s="142">
        <f>+VR!L13</f>
        <v>0</v>
      </c>
      <c r="DI75" s="142">
        <f>+VR!M13</f>
        <v>0</v>
      </c>
      <c r="DJ75" s="142">
        <f>+VR!N13</f>
        <v>0</v>
      </c>
      <c r="DK75" s="142">
        <f>+VR!O13</f>
        <v>0</v>
      </c>
      <c r="DL75" s="142">
        <f>+VR!P13</f>
        <v>0</v>
      </c>
      <c r="DM75" s="142">
        <f>+VR!Q13</f>
        <v>0</v>
      </c>
      <c r="DN75" s="142">
        <f>+VR!R13</f>
        <v>0</v>
      </c>
      <c r="DO75" s="142">
        <f>+VR!S13</f>
        <v>0</v>
      </c>
      <c r="DP75" s="142">
        <f>+VR!T13</f>
        <v>0</v>
      </c>
      <c r="DQ75" s="142">
        <f>+VR!U13</f>
        <v>218</v>
      </c>
      <c r="DR75" s="142">
        <f>+VR!V13</f>
        <v>0</v>
      </c>
      <c r="DS75" s="142">
        <f>+VR!W13</f>
        <v>128</v>
      </c>
      <c r="DT75" s="142">
        <f>+VR!X13</f>
        <v>1056</v>
      </c>
      <c r="DU75" s="142">
        <f>+VR!Y13</f>
        <v>0</v>
      </c>
      <c r="DV75" s="142">
        <f>+VR!Z13</f>
        <v>194</v>
      </c>
      <c r="DW75" s="142">
        <f>+VR!AA13</f>
        <v>2779</v>
      </c>
      <c r="DX75" s="142">
        <f>+VR!AB13</f>
        <v>0</v>
      </c>
      <c r="DY75" s="142">
        <f>+VR!AC13</f>
        <v>0</v>
      </c>
      <c r="DZ75" s="142">
        <f>+VR!AD13</f>
        <v>0</v>
      </c>
      <c r="EA75" s="142">
        <f>+VR!AE13</f>
        <v>0</v>
      </c>
      <c r="EB75" s="142">
        <f>+VR!AF13</f>
        <v>0</v>
      </c>
      <c r="EC75" s="142">
        <f>+VR!AG13</f>
        <v>0</v>
      </c>
      <c r="ED75" s="142">
        <f>+VR!AH13</f>
        <v>0</v>
      </c>
      <c r="EE75" s="142">
        <f>+VR!AI13</f>
        <v>0</v>
      </c>
      <c r="EF75" s="142">
        <f>+VR!AJ13</f>
        <v>0</v>
      </c>
    </row>
    <row r="76" spans="1:136" ht="17.25" customHeight="1">
      <c r="A76" s="140" t="s">
        <v>2</v>
      </c>
      <c r="B76" s="141">
        <f>B75-B77</f>
        <v>0</v>
      </c>
      <c r="C76" s="141">
        <f t="shared" ref="C76:Y76" si="28">C75-C77</f>
        <v>0</v>
      </c>
      <c r="D76" s="141">
        <f t="shared" si="28"/>
        <v>0</v>
      </c>
      <c r="E76" s="141">
        <f t="shared" si="28"/>
        <v>0</v>
      </c>
      <c r="F76" s="141">
        <f t="shared" si="28"/>
        <v>0</v>
      </c>
      <c r="G76" s="141">
        <f t="shared" si="28"/>
        <v>0</v>
      </c>
      <c r="H76" s="141">
        <f t="shared" si="28"/>
        <v>32546</v>
      </c>
      <c r="I76" s="141">
        <f t="shared" si="28"/>
        <v>35381</v>
      </c>
      <c r="J76" s="141">
        <f t="shared" si="28"/>
        <v>1067</v>
      </c>
      <c r="K76" s="141">
        <f t="shared" si="28"/>
        <v>0</v>
      </c>
      <c r="L76" s="141">
        <f t="shared" si="28"/>
        <v>1732</v>
      </c>
      <c r="M76" s="141">
        <f t="shared" si="28"/>
        <v>12328</v>
      </c>
      <c r="N76" s="141">
        <f t="shared" si="28"/>
        <v>21740</v>
      </c>
      <c r="O76" s="141">
        <f t="shared" si="28"/>
        <v>18673</v>
      </c>
      <c r="P76" s="141">
        <f t="shared" si="28"/>
        <v>21749</v>
      </c>
      <c r="Q76" s="141">
        <f t="shared" si="28"/>
        <v>0</v>
      </c>
      <c r="R76" s="141">
        <f t="shared" si="28"/>
        <v>0</v>
      </c>
      <c r="S76" s="141">
        <f t="shared" si="28"/>
        <v>12077</v>
      </c>
      <c r="T76" s="141">
        <f t="shared" si="28"/>
        <v>285</v>
      </c>
      <c r="U76" s="141">
        <f t="shared" si="28"/>
        <v>0</v>
      </c>
      <c r="V76" s="141">
        <f t="shared" si="28"/>
        <v>524</v>
      </c>
      <c r="W76" s="141">
        <f t="shared" si="28"/>
        <v>62056</v>
      </c>
      <c r="X76" s="141">
        <f t="shared" si="28"/>
        <v>98380</v>
      </c>
      <c r="Y76" s="141">
        <f t="shared" si="28"/>
        <v>56663</v>
      </c>
      <c r="Z76" s="141">
        <f>Z75-Z77</f>
        <v>59582</v>
      </c>
      <c r="AA76" s="141">
        <f t="shared" ref="AA76:AX76" si="29">AA75-AA77</f>
        <v>16706</v>
      </c>
      <c r="AB76" s="141">
        <f t="shared" si="29"/>
        <v>0</v>
      </c>
      <c r="AC76" s="141">
        <f t="shared" si="29"/>
        <v>0</v>
      </c>
      <c r="AD76" s="141">
        <f t="shared" si="29"/>
        <v>0</v>
      </c>
      <c r="AE76" s="141">
        <f t="shared" si="29"/>
        <v>0</v>
      </c>
      <c r="AF76" s="141">
        <f t="shared" si="29"/>
        <v>0</v>
      </c>
      <c r="AG76" s="141">
        <f t="shared" si="29"/>
        <v>36750</v>
      </c>
      <c r="AH76" s="141">
        <f t="shared" si="29"/>
        <v>4778</v>
      </c>
      <c r="AI76" s="141">
        <f t="shared" si="29"/>
        <v>0</v>
      </c>
      <c r="AJ76" s="141">
        <f t="shared" si="29"/>
        <v>20489</v>
      </c>
      <c r="AK76" s="141">
        <f t="shared" si="29"/>
        <v>0</v>
      </c>
      <c r="AL76" s="141">
        <f t="shared" si="29"/>
        <v>14874</v>
      </c>
      <c r="AM76" s="141">
        <f t="shared" si="29"/>
        <v>31031</v>
      </c>
      <c r="AN76" s="141">
        <f t="shared" si="29"/>
        <v>54169</v>
      </c>
      <c r="AO76" s="141">
        <f t="shared" si="29"/>
        <v>31655</v>
      </c>
      <c r="AP76" s="141">
        <f t="shared" si="29"/>
        <v>11820</v>
      </c>
      <c r="AQ76" s="141">
        <f t="shared" si="29"/>
        <v>25851</v>
      </c>
      <c r="AR76" s="141">
        <f t="shared" si="29"/>
        <v>24090</v>
      </c>
      <c r="AS76" s="141">
        <f t="shared" si="29"/>
        <v>41072</v>
      </c>
      <c r="AT76" s="141">
        <f t="shared" si="29"/>
        <v>54302</v>
      </c>
      <c r="AU76" s="141">
        <f t="shared" si="29"/>
        <v>60239</v>
      </c>
      <c r="AV76" s="141">
        <f t="shared" si="29"/>
        <v>46591</v>
      </c>
      <c r="AW76" s="141">
        <f t="shared" si="29"/>
        <v>48667</v>
      </c>
      <c r="AX76" s="141">
        <f t="shared" si="29"/>
        <v>22173</v>
      </c>
      <c r="AY76" s="185">
        <f>AY75-AY77</f>
        <v>36260</v>
      </c>
      <c r="AZ76" s="185">
        <v>55506</v>
      </c>
      <c r="BA76" s="185">
        <f t="shared" ref="BA76:DQ76" si="30">BA75-BA77</f>
        <v>50878</v>
      </c>
      <c r="BB76" s="141">
        <f t="shared" si="30"/>
        <v>36787</v>
      </c>
      <c r="BC76" s="185">
        <f t="shared" si="30"/>
        <v>25203</v>
      </c>
      <c r="BD76" s="141">
        <f t="shared" si="30"/>
        <v>8926</v>
      </c>
      <c r="BE76" s="185">
        <f t="shared" si="30"/>
        <v>0</v>
      </c>
      <c r="BF76" s="141">
        <f t="shared" si="30"/>
        <v>8742</v>
      </c>
      <c r="BG76" s="141">
        <f t="shared" si="30"/>
        <v>9824</v>
      </c>
      <c r="BH76" s="185">
        <f t="shared" si="30"/>
        <v>70305</v>
      </c>
      <c r="BI76" s="185">
        <f t="shared" si="30"/>
        <v>62689</v>
      </c>
      <c r="BJ76" s="185">
        <f t="shared" si="30"/>
        <v>52182</v>
      </c>
      <c r="BK76" s="240">
        <f t="shared" si="30"/>
        <v>16207</v>
      </c>
      <c r="BL76" s="185">
        <f t="shared" si="30"/>
        <v>33994</v>
      </c>
      <c r="BM76" s="185">
        <f t="shared" si="30"/>
        <v>5347</v>
      </c>
      <c r="BN76" s="185">
        <f t="shared" si="30"/>
        <v>51</v>
      </c>
      <c r="BO76" s="185">
        <v>0</v>
      </c>
      <c r="BP76" s="185">
        <v>0</v>
      </c>
      <c r="BQ76" s="185">
        <v>0</v>
      </c>
      <c r="BR76" s="185">
        <v>0</v>
      </c>
      <c r="BS76" s="185">
        <v>0</v>
      </c>
      <c r="BT76" s="185">
        <v>0</v>
      </c>
      <c r="BU76" s="185">
        <v>0</v>
      </c>
      <c r="BV76" s="185">
        <v>1313</v>
      </c>
      <c r="BW76" s="185">
        <v>10202</v>
      </c>
      <c r="BX76" s="185">
        <v>12553</v>
      </c>
      <c r="BY76" s="185">
        <v>10162</v>
      </c>
      <c r="BZ76" s="185">
        <v>909</v>
      </c>
      <c r="CA76" s="185">
        <v>5651</v>
      </c>
      <c r="CB76" s="185">
        <v>6785</v>
      </c>
      <c r="CC76" s="185">
        <v>0</v>
      </c>
      <c r="CD76" s="185">
        <v>0</v>
      </c>
      <c r="CE76" s="185">
        <v>0</v>
      </c>
      <c r="CF76" s="185">
        <v>0</v>
      </c>
      <c r="CG76" s="185">
        <v>0</v>
      </c>
      <c r="CH76" s="185">
        <v>2093</v>
      </c>
      <c r="CI76" s="185">
        <v>13307</v>
      </c>
      <c r="CJ76" s="185">
        <v>4098</v>
      </c>
      <c r="CK76" s="185">
        <v>15483</v>
      </c>
      <c r="CL76" s="185">
        <v>2215</v>
      </c>
      <c r="CM76" s="185">
        <v>6089</v>
      </c>
      <c r="CN76" s="185">
        <v>363</v>
      </c>
      <c r="CO76" s="185">
        <v>3350</v>
      </c>
      <c r="CP76" s="185">
        <v>0</v>
      </c>
      <c r="CQ76" s="185">
        <v>2402</v>
      </c>
      <c r="CR76" s="185">
        <v>8297</v>
      </c>
      <c r="CS76" s="185">
        <v>6758</v>
      </c>
      <c r="CT76" s="185">
        <v>0</v>
      </c>
      <c r="CU76" s="185">
        <v>0</v>
      </c>
      <c r="CV76" s="185">
        <v>11007</v>
      </c>
      <c r="CW76" s="185">
        <v>405</v>
      </c>
      <c r="CX76" s="185">
        <v>1561</v>
      </c>
      <c r="CY76" s="185">
        <v>10109</v>
      </c>
      <c r="CZ76" s="185">
        <v>919</v>
      </c>
      <c r="DA76" s="142">
        <f t="shared" si="30"/>
        <v>4371</v>
      </c>
      <c r="DB76" s="142">
        <f t="shared" si="30"/>
        <v>0</v>
      </c>
      <c r="DC76" s="142">
        <f t="shared" si="30"/>
        <v>0</v>
      </c>
      <c r="DD76" s="142">
        <f t="shared" si="30"/>
        <v>0</v>
      </c>
      <c r="DE76" s="142">
        <f t="shared" si="30"/>
        <v>0</v>
      </c>
      <c r="DF76" s="142">
        <f t="shared" si="30"/>
        <v>0</v>
      </c>
      <c r="DG76" s="142">
        <f t="shared" si="30"/>
        <v>0</v>
      </c>
      <c r="DH76" s="142">
        <f t="shared" si="30"/>
        <v>0</v>
      </c>
      <c r="DI76" s="142">
        <f t="shared" si="30"/>
        <v>0</v>
      </c>
      <c r="DJ76" s="142">
        <f t="shared" si="30"/>
        <v>0</v>
      </c>
      <c r="DK76" s="142">
        <f t="shared" si="30"/>
        <v>0</v>
      </c>
      <c r="DL76" s="142">
        <f t="shared" si="30"/>
        <v>0</v>
      </c>
      <c r="DM76" s="142">
        <f t="shared" si="30"/>
        <v>0</v>
      </c>
      <c r="DN76" s="142">
        <f t="shared" si="30"/>
        <v>0</v>
      </c>
      <c r="DO76" s="142">
        <f t="shared" si="30"/>
        <v>0</v>
      </c>
      <c r="DP76" s="142">
        <f t="shared" si="30"/>
        <v>0</v>
      </c>
      <c r="DQ76" s="142">
        <f t="shared" si="30"/>
        <v>218</v>
      </c>
      <c r="DR76" s="142">
        <f t="shared" ref="DR76:EF76" si="31">DR75-DR77</f>
        <v>0</v>
      </c>
      <c r="DS76" s="142">
        <f t="shared" si="31"/>
        <v>128</v>
      </c>
      <c r="DT76" s="142">
        <f t="shared" si="31"/>
        <v>1052</v>
      </c>
      <c r="DU76" s="142">
        <f t="shared" si="31"/>
        <v>0</v>
      </c>
      <c r="DV76" s="142">
        <f t="shared" si="31"/>
        <v>194</v>
      </c>
      <c r="DW76" s="142">
        <f t="shared" si="31"/>
        <v>2779</v>
      </c>
      <c r="DX76" s="142">
        <f t="shared" si="31"/>
        <v>0</v>
      </c>
      <c r="DY76" s="142">
        <f t="shared" si="31"/>
        <v>0</v>
      </c>
      <c r="DZ76" s="142">
        <f t="shared" si="31"/>
        <v>0</v>
      </c>
      <c r="EA76" s="142">
        <f t="shared" si="31"/>
        <v>0</v>
      </c>
      <c r="EB76" s="142">
        <f t="shared" si="31"/>
        <v>0</v>
      </c>
      <c r="EC76" s="142">
        <f t="shared" si="31"/>
        <v>0</v>
      </c>
      <c r="ED76" s="142">
        <f t="shared" si="31"/>
        <v>0</v>
      </c>
      <c r="EE76" s="142">
        <f t="shared" si="31"/>
        <v>0</v>
      </c>
      <c r="EF76" s="142">
        <f t="shared" si="31"/>
        <v>0</v>
      </c>
    </row>
    <row r="77" spans="1:136" ht="17.25" customHeight="1">
      <c r="A77" s="140" t="s">
        <v>3</v>
      </c>
      <c r="B77" s="141">
        <f>SUM(B80:B83)</f>
        <v>0</v>
      </c>
      <c r="C77" s="141">
        <f t="shared" ref="C77:Y77" si="32">SUM(C80:C83)</f>
        <v>0</v>
      </c>
      <c r="D77" s="141">
        <f t="shared" si="32"/>
        <v>0</v>
      </c>
      <c r="E77" s="141">
        <f t="shared" si="32"/>
        <v>0</v>
      </c>
      <c r="F77" s="141">
        <f t="shared" si="32"/>
        <v>0</v>
      </c>
      <c r="G77" s="141">
        <f t="shared" si="32"/>
        <v>0</v>
      </c>
      <c r="H77" s="141">
        <f t="shared" si="32"/>
        <v>3161</v>
      </c>
      <c r="I77" s="141">
        <f t="shared" si="32"/>
        <v>2765</v>
      </c>
      <c r="J77" s="141">
        <f t="shared" si="32"/>
        <v>6</v>
      </c>
      <c r="K77" s="141">
        <f t="shared" si="32"/>
        <v>0</v>
      </c>
      <c r="L77" s="141">
        <f t="shared" si="32"/>
        <v>3</v>
      </c>
      <c r="M77" s="141">
        <f t="shared" si="32"/>
        <v>14</v>
      </c>
      <c r="N77" s="141">
        <f t="shared" si="32"/>
        <v>21</v>
      </c>
      <c r="O77" s="141">
        <f t="shared" si="32"/>
        <v>13</v>
      </c>
      <c r="P77" s="141">
        <f t="shared" si="32"/>
        <v>56</v>
      </c>
      <c r="Q77" s="141">
        <f t="shared" si="32"/>
        <v>0</v>
      </c>
      <c r="R77" s="141">
        <f t="shared" si="32"/>
        <v>0</v>
      </c>
      <c r="S77" s="141">
        <f t="shared" si="32"/>
        <v>0</v>
      </c>
      <c r="T77" s="141">
        <f t="shared" si="32"/>
        <v>0</v>
      </c>
      <c r="U77" s="141">
        <f t="shared" si="32"/>
        <v>0</v>
      </c>
      <c r="V77" s="141">
        <f t="shared" si="32"/>
        <v>0</v>
      </c>
      <c r="W77" s="141">
        <f t="shared" si="32"/>
        <v>133</v>
      </c>
      <c r="X77" s="141">
        <f t="shared" si="32"/>
        <v>25</v>
      </c>
      <c r="Y77" s="141">
        <f t="shared" si="32"/>
        <v>5</v>
      </c>
      <c r="Z77" s="141">
        <f>SUM(Z80:Z83)</f>
        <v>6</v>
      </c>
      <c r="AA77" s="141">
        <f t="shared" ref="AA77:AX77" si="33">SUM(AA80:AA83)</f>
        <v>1</v>
      </c>
      <c r="AB77" s="141">
        <f t="shared" si="33"/>
        <v>0</v>
      </c>
      <c r="AC77" s="141">
        <f t="shared" si="33"/>
        <v>0</v>
      </c>
      <c r="AD77" s="141">
        <f t="shared" si="33"/>
        <v>0</v>
      </c>
      <c r="AE77" s="141">
        <f t="shared" si="33"/>
        <v>0</v>
      </c>
      <c r="AF77" s="141">
        <f t="shared" si="33"/>
        <v>0</v>
      </c>
      <c r="AG77" s="141">
        <f t="shared" si="33"/>
        <v>28</v>
      </c>
      <c r="AH77" s="141">
        <f t="shared" si="33"/>
        <v>0</v>
      </c>
      <c r="AI77" s="141">
        <f t="shared" si="33"/>
        <v>0</v>
      </c>
      <c r="AJ77" s="141">
        <f t="shared" si="33"/>
        <v>1</v>
      </c>
      <c r="AK77" s="141">
        <f t="shared" si="33"/>
        <v>0</v>
      </c>
      <c r="AL77" s="141">
        <f t="shared" si="33"/>
        <v>0</v>
      </c>
      <c r="AM77" s="141">
        <f t="shared" si="33"/>
        <v>8</v>
      </c>
      <c r="AN77" s="141">
        <f t="shared" si="33"/>
        <v>3</v>
      </c>
      <c r="AO77" s="141">
        <f t="shared" si="33"/>
        <v>0</v>
      </c>
      <c r="AP77" s="141">
        <f t="shared" si="33"/>
        <v>2</v>
      </c>
      <c r="AQ77" s="141">
        <f t="shared" si="33"/>
        <v>9</v>
      </c>
      <c r="AR77" s="141">
        <f t="shared" si="33"/>
        <v>0</v>
      </c>
      <c r="AS77" s="141">
        <f t="shared" si="33"/>
        <v>14</v>
      </c>
      <c r="AT77" s="141">
        <f t="shared" si="33"/>
        <v>6</v>
      </c>
      <c r="AU77" s="141">
        <f t="shared" si="33"/>
        <v>2</v>
      </c>
      <c r="AV77" s="141">
        <f t="shared" si="33"/>
        <v>2</v>
      </c>
      <c r="AW77" s="141">
        <f t="shared" si="33"/>
        <v>2</v>
      </c>
      <c r="AX77" s="141">
        <f t="shared" si="33"/>
        <v>0</v>
      </c>
      <c r="AY77" s="185">
        <f>SUM(AY80:AY83)</f>
        <v>6</v>
      </c>
      <c r="AZ77" s="185">
        <v>5</v>
      </c>
      <c r="BA77" s="185">
        <f t="shared" ref="BA77:DQ77" si="34">SUM(BA80:BA83)</f>
        <v>3</v>
      </c>
      <c r="BB77" s="141">
        <f t="shared" si="34"/>
        <v>12</v>
      </c>
      <c r="BC77" s="185">
        <f t="shared" si="34"/>
        <v>3</v>
      </c>
      <c r="BD77" s="141">
        <f t="shared" si="34"/>
        <v>0</v>
      </c>
      <c r="BE77" s="185">
        <f t="shared" si="34"/>
        <v>0</v>
      </c>
      <c r="BF77" s="141">
        <f t="shared" si="34"/>
        <v>8</v>
      </c>
      <c r="BG77" s="141">
        <f t="shared" si="34"/>
        <v>4</v>
      </c>
      <c r="BH77" s="185">
        <f t="shared" si="34"/>
        <v>12</v>
      </c>
      <c r="BI77" s="185">
        <f t="shared" si="34"/>
        <v>2</v>
      </c>
      <c r="BJ77" s="185">
        <f t="shared" si="34"/>
        <v>2</v>
      </c>
      <c r="BK77" s="240">
        <f t="shared" si="34"/>
        <v>5</v>
      </c>
      <c r="BL77" s="185">
        <f t="shared" si="34"/>
        <v>6</v>
      </c>
      <c r="BM77" s="185">
        <f t="shared" si="34"/>
        <v>0</v>
      </c>
      <c r="BN77" s="185">
        <f t="shared" si="34"/>
        <v>0</v>
      </c>
      <c r="BO77" s="185">
        <f>SUM(BO80:BO83)</f>
        <v>0</v>
      </c>
      <c r="BP77" s="185">
        <v>0</v>
      </c>
      <c r="BQ77" s="185">
        <v>0</v>
      </c>
      <c r="BR77" s="185">
        <v>0</v>
      </c>
      <c r="BS77" s="185">
        <v>0</v>
      </c>
      <c r="BT77" s="185">
        <v>0</v>
      </c>
      <c r="BU77" s="185">
        <v>0</v>
      </c>
      <c r="BV77" s="185">
        <v>0</v>
      </c>
      <c r="BW77" s="185">
        <v>0</v>
      </c>
      <c r="BX77" s="185">
        <v>54</v>
      </c>
      <c r="BY77" s="185">
        <v>2</v>
      </c>
      <c r="BZ77" s="185">
        <v>0</v>
      </c>
      <c r="CA77" s="185">
        <v>1</v>
      </c>
      <c r="CB77" s="185">
        <v>0</v>
      </c>
      <c r="CC77" s="185">
        <v>0</v>
      </c>
      <c r="CD77" s="185">
        <v>0</v>
      </c>
      <c r="CE77" s="185">
        <v>0</v>
      </c>
      <c r="CF77" s="185">
        <v>0</v>
      </c>
      <c r="CG77" s="185">
        <v>0</v>
      </c>
      <c r="CH77" s="185">
        <v>0</v>
      </c>
      <c r="CI77" s="185">
        <v>2</v>
      </c>
      <c r="CJ77" s="185">
        <v>0</v>
      </c>
      <c r="CK77" s="185">
        <v>2</v>
      </c>
      <c r="CL77" s="185">
        <v>0</v>
      </c>
      <c r="CM77" s="185">
        <v>0</v>
      </c>
      <c r="CN77" s="185">
        <v>0</v>
      </c>
      <c r="CO77" s="185">
        <v>0</v>
      </c>
      <c r="CP77" s="185">
        <v>0</v>
      </c>
      <c r="CQ77" s="185">
        <v>0</v>
      </c>
      <c r="CR77" s="185">
        <v>0</v>
      </c>
      <c r="CS77" s="185">
        <v>1</v>
      </c>
      <c r="CT77" s="185">
        <v>0</v>
      </c>
      <c r="CU77" s="185">
        <v>0</v>
      </c>
      <c r="CV77" s="185">
        <v>1</v>
      </c>
      <c r="CW77" s="185">
        <v>0</v>
      </c>
      <c r="CX77" s="185">
        <v>4</v>
      </c>
      <c r="CY77" s="185">
        <v>5</v>
      </c>
      <c r="CZ77" s="185">
        <v>0</v>
      </c>
      <c r="DA77" s="142">
        <f t="shared" si="34"/>
        <v>4</v>
      </c>
      <c r="DB77" s="142">
        <f t="shared" si="34"/>
        <v>0</v>
      </c>
      <c r="DC77" s="142">
        <f t="shared" si="34"/>
        <v>0</v>
      </c>
      <c r="DD77" s="142">
        <f t="shared" si="34"/>
        <v>0</v>
      </c>
      <c r="DE77" s="142">
        <f t="shared" si="34"/>
        <v>0</v>
      </c>
      <c r="DF77" s="142">
        <f t="shared" si="34"/>
        <v>0</v>
      </c>
      <c r="DG77" s="142">
        <f t="shared" si="34"/>
        <v>0</v>
      </c>
      <c r="DH77" s="142">
        <f t="shared" si="34"/>
        <v>0</v>
      </c>
      <c r="DI77" s="142">
        <f t="shared" si="34"/>
        <v>0</v>
      </c>
      <c r="DJ77" s="142">
        <f t="shared" si="34"/>
        <v>0</v>
      </c>
      <c r="DK77" s="142">
        <f t="shared" si="34"/>
        <v>0</v>
      </c>
      <c r="DL77" s="142">
        <f t="shared" si="34"/>
        <v>0</v>
      </c>
      <c r="DM77" s="142">
        <f t="shared" si="34"/>
        <v>0</v>
      </c>
      <c r="DN77" s="142">
        <f t="shared" si="34"/>
        <v>0</v>
      </c>
      <c r="DO77" s="142">
        <f t="shared" si="34"/>
        <v>0</v>
      </c>
      <c r="DP77" s="142">
        <f t="shared" si="34"/>
        <v>0</v>
      </c>
      <c r="DQ77" s="142">
        <f t="shared" si="34"/>
        <v>0</v>
      </c>
      <c r="DR77" s="142">
        <f t="shared" ref="DR77:EF77" si="35">SUM(DR80:DR83)</f>
        <v>0</v>
      </c>
      <c r="DS77" s="142">
        <f t="shared" si="35"/>
        <v>0</v>
      </c>
      <c r="DT77" s="142">
        <f t="shared" si="35"/>
        <v>4</v>
      </c>
      <c r="DU77" s="142">
        <f t="shared" si="35"/>
        <v>0</v>
      </c>
      <c r="DV77" s="142">
        <f t="shared" si="35"/>
        <v>0</v>
      </c>
      <c r="DW77" s="142">
        <f t="shared" si="35"/>
        <v>0</v>
      </c>
      <c r="DX77" s="142">
        <f t="shared" si="35"/>
        <v>0</v>
      </c>
      <c r="DY77" s="142">
        <f t="shared" si="35"/>
        <v>0</v>
      </c>
      <c r="DZ77" s="142">
        <f t="shared" si="35"/>
        <v>0</v>
      </c>
      <c r="EA77" s="142">
        <f t="shared" si="35"/>
        <v>0</v>
      </c>
      <c r="EB77" s="142">
        <f t="shared" si="35"/>
        <v>0</v>
      </c>
      <c r="EC77" s="142">
        <f t="shared" si="35"/>
        <v>0</v>
      </c>
      <c r="ED77" s="142">
        <f t="shared" si="35"/>
        <v>0</v>
      </c>
      <c r="EE77" s="142">
        <f t="shared" si="35"/>
        <v>0</v>
      </c>
      <c r="EF77" s="142">
        <f t="shared" si="35"/>
        <v>0</v>
      </c>
    </row>
    <row r="78" spans="1:136" ht="17.25" customHeight="1">
      <c r="A78" s="140" t="s">
        <v>10</v>
      </c>
      <c r="B78" s="143" t="e">
        <f>B77/B75</f>
        <v>#DIV/0!</v>
      </c>
      <c r="C78" s="143" t="e">
        <f t="shared" ref="C78:Y78" si="36">C77/C75</f>
        <v>#DIV/0!</v>
      </c>
      <c r="D78" s="143" t="e">
        <f t="shared" si="36"/>
        <v>#DIV/0!</v>
      </c>
      <c r="E78" s="143" t="e">
        <f t="shared" si="36"/>
        <v>#DIV/0!</v>
      </c>
      <c r="F78" s="143" t="e">
        <f t="shared" si="36"/>
        <v>#DIV/0!</v>
      </c>
      <c r="G78" s="143" t="e">
        <f t="shared" si="36"/>
        <v>#DIV/0!</v>
      </c>
      <c r="H78" s="143">
        <f t="shared" si="36"/>
        <v>8.8526059316100483E-2</v>
      </c>
      <c r="I78" s="143">
        <f t="shared" si="36"/>
        <v>7.2484664184973527E-2</v>
      </c>
      <c r="J78" s="143">
        <f t="shared" si="36"/>
        <v>5.5917986952469714E-3</v>
      </c>
      <c r="K78" s="143" t="e">
        <f t="shared" si="36"/>
        <v>#DIV/0!</v>
      </c>
      <c r="L78" s="143">
        <f t="shared" si="36"/>
        <v>1.7291066282420749E-3</v>
      </c>
      <c r="M78" s="143">
        <f t="shared" si="36"/>
        <v>1.1343380327337547E-3</v>
      </c>
      <c r="N78" s="143">
        <f t="shared" si="36"/>
        <v>9.6502918064427185E-4</v>
      </c>
      <c r="O78" s="143">
        <f t="shared" si="36"/>
        <v>6.9570801669699238E-4</v>
      </c>
      <c r="P78" s="143">
        <f t="shared" si="36"/>
        <v>2.5682182985553772E-3</v>
      </c>
      <c r="Q78" s="143" t="e">
        <f t="shared" si="36"/>
        <v>#DIV/0!</v>
      </c>
      <c r="R78" s="143" t="e">
        <f t="shared" si="36"/>
        <v>#DIV/0!</v>
      </c>
      <c r="S78" s="143">
        <f t="shared" si="36"/>
        <v>0</v>
      </c>
      <c r="T78" s="143">
        <f t="shared" si="36"/>
        <v>0</v>
      </c>
      <c r="U78" s="143" t="e">
        <f t="shared" si="36"/>
        <v>#DIV/0!</v>
      </c>
      <c r="V78" s="143">
        <f t="shared" si="36"/>
        <v>0</v>
      </c>
      <c r="W78" s="143">
        <f t="shared" si="36"/>
        <v>2.138641882004856E-3</v>
      </c>
      <c r="X78" s="143">
        <f t="shared" si="36"/>
        <v>2.5405213149738324E-4</v>
      </c>
      <c r="Y78" s="143">
        <f t="shared" si="36"/>
        <v>8.8233218041928419E-5</v>
      </c>
      <c r="Z78" s="143">
        <f>Z77/Z75</f>
        <v>1.0069141437873398E-4</v>
      </c>
      <c r="AA78" s="143">
        <f t="shared" ref="AA78:AX78" si="37">AA77/AA75</f>
        <v>5.9855150535703594E-5</v>
      </c>
      <c r="AB78" s="143" t="e">
        <f t="shared" si="37"/>
        <v>#DIV/0!</v>
      </c>
      <c r="AC78" s="143" t="e">
        <f t="shared" si="37"/>
        <v>#DIV/0!</v>
      </c>
      <c r="AD78" s="143" t="e">
        <f t="shared" si="37"/>
        <v>#DIV/0!</v>
      </c>
      <c r="AE78" s="143" t="e">
        <f t="shared" si="37"/>
        <v>#DIV/0!</v>
      </c>
      <c r="AF78" s="143" t="e">
        <f t="shared" si="37"/>
        <v>#DIV/0!</v>
      </c>
      <c r="AG78" s="143">
        <f t="shared" si="37"/>
        <v>7.6132470498667686E-4</v>
      </c>
      <c r="AH78" s="143">
        <f t="shared" si="37"/>
        <v>0</v>
      </c>
      <c r="AI78" s="143" t="e">
        <f t="shared" si="37"/>
        <v>#DIV/0!</v>
      </c>
      <c r="AJ78" s="143">
        <f t="shared" si="37"/>
        <v>4.8804294777940456E-5</v>
      </c>
      <c r="AK78" s="143" t="e">
        <f t="shared" si="37"/>
        <v>#DIV/0!</v>
      </c>
      <c r="AL78" s="143">
        <f t="shared" si="37"/>
        <v>0</v>
      </c>
      <c r="AM78" s="143">
        <f t="shared" si="37"/>
        <v>2.5774026225071687E-4</v>
      </c>
      <c r="AN78" s="143">
        <f t="shared" si="37"/>
        <v>5.5379162667060472E-5</v>
      </c>
      <c r="AO78" s="143">
        <f t="shared" si="37"/>
        <v>0</v>
      </c>
      <c r="AP78" s="143">
        <f t="shared" si="37"/>
        <v>1.691761123329386E-4</v>
      </c>
      <c r="AQ78" s="143">
        <f t="shared" si="37"/>
        <v>3.4802784222737816E-4</v>
      </c>
      <c r="AR78" s="143">
        <f t="shared" si="37"/>
        <v>0</v>
      </c>
      <c r="AS78" s="143">
        <f t="shared" si="37"/>
        <v>3.4074867351409241E-4</v>
      </c>
      <c r="AT78" s="143">
        <f t="shared" si="37"/>
        <v>1.1048096044781615E-4</v>
      </c>
      <c r="AU78" s="143">
        <f t="shared" si="37"/>
        <v>3.3199980080011951E-5</v>
      </c>
      <c r="AV78" s="143">
        <f t="shared" si="37"/>
        <v>4.292490288240723E-5</v>
      </c>
      <c r="AW78" s="143">
        <f t="shared" si="37"/>
        <v>4.1093920154513139E-5</v>
      </c>
      <c r="AX78" s="143">
        <f t="shared" si="37"/>
        <v>0</v>
      </c>
      <c r="AY78" s="186">
        <f>AY77/AY75</f>
        <v>1.6544421772459052E-4</v>
      </c>
      <c r="AZ78" s="186">
        <v>9.0072237934823727E-5</v>
      </c>
      <c r="BA78" s="186">
        <f t="shared" ref="BA78:DB78" si="38">BA77/BA75</f>
        <v>5.8961105324187814E-5</v>
      </c>
      <c r="BB78" s="143">
        <f t="shared" si="38"/>
        <v>3.2609581782113643E-4</v>
      </c>
      <c r="BC78" s="186">
        <f t="shared" si="38"/>
        <v>1.1901928112354201E-4</v>
      </c>
      <c r="BD78" s="143">
        <f t="shared" si="38"/>
        <v>0</v>
      </c>
      <c r="BE78" s="186" t="e">
        <f t="shared" si="38"/>
        <v>#DIV/0!</v>
      </c>
      <c r="BF78" s="143">
        <f t="shared" si="38"/>
        <v>9.1428571428571427E-4</v>
      </c>
      <c r="BG78" s="143">
        <f t="shared" si="38"/>
        <v>4.0700040700040698E-4</v>
      </c>
      <c r="BH78" s="186">
        <f t="shared" si="38"/>
        <v>1.7065574469900594E-4</v>
      </c>
      <c r="BI78" s="186">
        <f t="shared" si="38"/>
        <v>3.1902505941841733E-5</v>
      </c>
      <c r="BJ78" s="186">
        <f t="shared" si="38"/>
        <v>3.8325923654760081E-5</v>
      </c>
      <c r="BK78" s="241">
        <f t="shared" si="38"/>
        <v>3.08413520848754E-4</v>
      </c>
      <c r="BL78" s="186">
        <f t="shared" si="38"/>
        <v>1.7647058823529413E-4</v>
      </c>
      <c r="BM78" s="186">
        <f t="shared" si="38"/>
        <v>0</v>
      </c>
      <c r="BN78" s="186">
        <f t="shared" si="38"/>
        <v>0</v>
      </c>
      <c r="BO78" s="186" t="e">
        <f t="shared" si="38"/>
        <v>#DIV/0!</v>
      </c>
      <c r="BP78" s="186" t="e">
        <f t="shared" si="38"/>
        <v>#DIV/0!</v>
      </c>
      <c r="BQ78" s="186" t="e">
        <f t="shared" si="38"/>
        <v>#DIV/0!</v>
      </c>
      <c r="BR78" s="186" t="e">
        <f t="shared" si="38"/>
        <v>#DIV/0!</v>
      </c>
      <c r="BS78" s="186" t="e">
        <v>#DIV/0!</v>
      </c>
      <c r="BT78" s="186" t="e">
        <v>#DIV/0!</v>
      </c>
      <c r="BU78" s="186" t="e">
        <v>#DIV/0!</v>
      </c>
      <c r="BV78" s="186">
        <v>0</v>
      </c>
      <c r="BW78" s="186">
        <v>0</v>
      </c>
      <c r="BX78" s="186">
        <v>4.2833346553502027E-3</v>
      </c>
      <c r="BY78" s="186">
        <v>1.9677292404565131E-4</v>
      </c>
      <c r="BZ78" s="186">
        <v>0</v>
      </c>
      <c r="CA78" s="186">
        <v>1.7692852087756547E-4</v>
      </c>
      <c r="CB78" s="186">
        <v>0</v>
      </c>
      <c r="CC78" s="186" t="e">
        <v>#DIV/0!</v>
      </c>
      <c r="CD78" s="186" t="e">
        <v>#DIV/0!</v>
      </c>
      <c r="CE78" s="186" t="e">
        <v>#DIV/0!</v>
      </c>
      <c r="CF78" s="186" t="e">
        <v>#DIV/0!</v>
      </c>
      <c r="CG78" s="186" t="e">
        <v>#DIV/0!</v>
      </c>
      <c r="CH78" s="186">
        <v>0</v>
      </c>
      <c r="CI78" s="186">
        <v>1.502742505071756E-4</v>
      </c>
      <c r="CJ78" s="186">
        <v>0</v>
      </c>
      <c r="CK78" s="186">
        <v>1.2915724895059736E-4</v>
      </c>
      <c r="CL78" s="186">
        <v>0</v>
      </c>
      <c r="CM78" s="186">
        <v>0</v>
      </c>
      <c r="CN78" s="186">
        <v>0</v>
      </c>
      <c r="CO78" s="186">
        <v>0</v>
      </c>
      <c r="CP78" s="186" t="e">
        <v>#DIV/0!</v>
      </c>
      <c r="CQ78" s="186">
        <v>0</v>
      </c>
      <c r="CR78" s="186">
        <v>0</v>
      </c>
      <c r="CS78" s="186">
        <v>1.4795088030773783E-4</v>
      </c>
      <c r="CT78" s="186" t="e">
        <v>#DIV/0!</v>
      </c>
      <c r="CU78" s="186" t="e">
        <v>#DIV/0!</v>
      </c>
      <c r="CV78" s="186">
        <v>9.0843023255813952E-5</v>
      </c>
      <c r="CW78" s="186">
        <v>0</v>
      </c>
      <c r="CX78" s="186">
        <v>2.5559105431309905E-3</v>
      </c>
      <c r="CY78" s="186">
        <v>4.9436424757761516E-4</v>
      </c>
      <c r="CZ78" s="186">
        <v>0</v>
      </c>
      <c r="DA78" s="144">
        <f t="shared" si="38"/>
        <v>9.1428571428571427E-4</v>
      </c>
      <c r="DB78" s="144" t="e">
        <f t="shared" si="38"/>
        <v>#DIV/0!</v>
      </c>
      <c r="DC78" s="144" t="e">
        <f>DC77/DC75</f>
        <v>#DIV/0!</v>
      </c>
      <c r="DD78" s="144" t="e">
        <f t="shared" ref="DD78:EF78" si="39">DD77/DD75</f>
        <v>#DIV/0!</v>
      </c>
      <c r="DE78" s="144" t="e">
        <f t="shared" si="39"/>
        <v>#DIV/0!</v>
      </c>
      <c r="DF78" s="144" t="e">
        <f t="shared" si="39"/>
        <v>#DIV/0!</v>
      </c>
      <c r="DG78" s="144" t="e">
        <f t="shared" si="39"/>
        <v>#DIV/0!</v>
      </c>
      <c r="DH78" s="144" t="e">
        <f t="shared" si="39"/>
        <v>#DIV/0!</v>
      </c>
      <c r="DI78" s="144" t="e">
        <f t="shared" si="39"/>
        <v>#DIV/0!</v>
      </c>
      <c r="DJ78" s="144" t="e">
        <f t="shared" si="39"/>
        <v>#DIV/0!</v>
      </c>
      <c r="DK78" s="144" t="e">
        <f t="shared" si="39"/>
        <v>#DIV/0!</v>
      </c>
      <c r="DL78" s="144" t="e">
        <f t="shared" si="39"/>
        <v>#DIV/0!</v>
      </c>
      <c r="DM78" s="144" t="e">
        <f t="shared" si="39"/>
        <v>#DIV/0!</v>
      </c>
      <c r="DN78" s="144" t="e">
        <f t="shared" si="39"/>
        <v>#DIV/0!</v>
      </c>
      <c r="DO78" s="144" t="e">
        <f t="shared" si="39"/>
        <v>#DIV/0!</v>
      </c>
      <c r="DP78" s="144" t="e">
        <f t="shared" si="39"/>
        <v>#DIV/0!</v>
      </c>
      <c r="DQ78" s="144">
        <f t="shared" si="39"/>
        <v>0</v>
      </c>
      <c r="DR78" s="144" t="e">
        <f t="shared" si="39"/>
        <v>#DIV/0!</v>
      </c>
      <c r="DS78" s="144">
        <f t="shared" si="39"/>
        <v>0</v>
      </c>
      <c r="DT78" s="144">
        <f t="shared" si="39"/>
        <v>3.787878787878788E-3</v>
      </c>
      <c r="DU78" s="144" t="e">
        <f t="shared" si="39"/>
        <v>#DIV/0!</v>
      </c>
      <c r="DV78" s="144">
        <f t="shared" si="39"/>
        <v>0</v>
      </c>
      <c r="DW78" s="144">
        <f t="shared" si="39"/>
        <v>0</v>
      </c>
      <c r="DX78" s="144" t="e">
        <f t="shared" si="39"/>
        <v>#DIV/0!</v>
      </c>
      <c r="DY78" s="144" t="e">
        <f t="shared" si="39"/>
        <v>#DIV/0!</v>
      </c>
      <c r="DZ78" s="144" t="e">
        <f t="shared" si="39"/>
        <v>#DIV/0!</v>
      </c>
      <c r="EA78" s="144" t="e">
        <f t="shared" si="39"/>
        <v>#DIV/0!</v>
      </c>
      <c r="EB78" s="144" t="e">
        <f t="shared" si="39"/>
        <v>#DIV/0!</v>
      </c>
      <c r="EC78" s="144" t="e">
        <f t="shared" si="39"/>
        <v>#DIV/0!</v>
      </c>
      <c r="ED78" s="144" t="e">
        <f t="shared" si="39"/>
        <v>#DIV/0!</v>
      </c>
      <c r="EE78" s="144" t="e">
        <f t="shared" si="39"/>
        <v>#DIV/0!</v>
      </c>
      <c r="EF78" s="144" t="e">
        <f t="shared" si="39"/>
        <v>#DIV/0!</v>
      </c>
    </row>
    <row r="79" spans="1:136" ht="12" customHeight="1">
      <c r="A79" s="11" t="s">
        <v>5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05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</row>
    <row r="80" spans="1:136" ht="17.25" customHeight="1">
      <c r="A80" s="140" t="s">
        <v>6</v>
      </c>
      <c r="B80" s="146"/>
      <c r="C80" s="146"/>
      <c r="D80" s="146"/>
      <c r="E80" s="146"/>
      <c r="F80" s="146"/>
      <c r="G80" s="146"/>
      <c r="H80" s="141">
        <v>3151</v>
      </c>
      <c r="I80" s="141">
        <v>2764</v>
      </c>
      <c r="J80" s="141">
        <v>4</v>
      </c>
      <c r="K80" s="141">
        <v>0</v>
      </c>
      <c r="L80" s="141">
        <v>0</v>
      </c>
      <c r="M80" s="141">
        <v>6</v>
      </c>
      <c r="N80" s="141">
        <v>2</v>
      </c>
      <c r="O80" s="141">
        <v>11</v>
      </c>
      <c r="P80" s="141">
        <v>35</v>
      </c>
      <c r="Q80" s="141">
        <v>0</v>
      </c>
      <c r="R80" s="141">
        <v>0</v>
      </c>
      <c r="S80" s="141">
        <v>0</v>
      </c>
      <c r="T80" s="141">
        <v>0</v>
      </c>
      <c r="U80" s="141">
        <v>0</v>
      </c>
      <c r="V80" s="141">
        <v>0</v>
      </c>
      <c r="W80" s="141">
        <v>128</v>
      </c>
      <c r="X80" s="141">
        <v>15</v>
      </c>
      <c r="Y80" s="141">
        <v>2</v>
      </c>
      <c r="Z80" s="141">
        <v>0</v>
      </c>
      <c r="AA80" s="141">
        <v>1</v>
      </c>
      <c r="AB80" s="141">
        <v>0</v>
      </c>
      <c r="AC80" s="141">
        <v>0</v>
      </c>
      <c r="AD80" s="141">
        <v>0</v>
      </c>
      <c r="AE80" s="141">
        <f>VR!B173</f>
        <v>0</v>
      </c>
      <c r="AF80" s="141">
        <v>0</v>
      </c>
      <c r="AG80" s="141">
        <v>28</v>
      </c>
      <c r="AH80" s="141">
        <v>0</v>
      </c>
      <c r="AI80" s="141">
        <v>0</v>
      </c>
      <c r="AJ80" s="141">
        <v>0</v>
      </c>
      <c r="AK80" s="141">
        <v>0</v>
      </c>
      <c r="AL80" s="141">
        <v>0</v>
      </c>
      <c r="AM80" s="141">
        <v>8</v>
      </c>
      <c r="AN80" s="141">
        <v>0</v>
      </c>
      <c r="AO80" s="141">
        <v>0</v>
      </c>
      <c r="AP80" s="141">
        <v>2</v>
      </c>
      <c r="AQ80" s="141">
        <v>9</v>
      </c>
      <c r="AR80" s="141">
        <v>0</v>
      </c>
      <c r="AS80" s="141">
        <v>14</v>
      </c>
      <c r="AT80" s="141">
        <v>4</v>
      </c>
      <c r="AU80" s="141">
        <v>1</v>
      </c>
      <c r="AV80" s="141">
        <v>1</v>
      </c>
      <c r="AW80" s="141">
        <v>0</v>
      </c>
      <c r="AX80" s="141">
        <v>0</v>
      </c>
      <c r="AY80" s="185">
        <v>2</v>
      </c>
      <c r="AZ80" s="185">
        <v>5</v>
      </c>
      <c r="BA80" s="185">
        <v>0</v>
      </c>
      <c r="BB80" s="141">
        <v>5</v>
      </c>
      <c r="BC80" s="185">
        <v>3</v>
      </c>
      <c r="BD80" s="141">
        <v>0</v>
      </c>
      <c r="BE80" s="185">
        <v>0</v>
      </c>
      <c r="BF80" s="141">
        <f>SUM(DA80:EE80)</f>
        <v>0</v>
      </c>
      <c r="BG80" s="141">
        <v>0</v>
      </c>
      <c r="BH80" s="185">
        <v>6</v>
      </c>
      <c r="BI80" s="185">
        <v>1</v>
      </c>
      <c r="BJ80" s="185">
        <v>2</v>
      </c>
      <c r="BK80" s="141">
        <v>5</v>
      </c>
      <c r="BL80" s="185">
        <v>6</v>
      </c>
      <c r="BM80" s="185">
        <v>0</v>
      </c>
      <c r="BN80" s="185">
        <v>0</v>
      </c>
      <c r="BO80" s="185">
        <v>0</v>
      </c>
      <c r="BP80" s="185">
        <v>0</v>
      </c>
      <c r="BQ80" s="185">
        <v>0</v>
      </c>
      <c r="BR80" s="185">
        <v>0</v>
      </c>
      <c r="BS80" s="185">
        <v>0</v>
      </c>
      <c r="BT80" s="185">
        <v>0</v>
      </c>
      <c r="BU80" s="185">
        <v>0</v>
      </c>
      <c r="BV80" s="185">
        <v>0</v>
      </c>
      <c r="BW80" s="185">
        <v>0</v>
      </c>
      <c r="BX80" s="185">
        <v>52</v>
      </c>
      <c r="BY80" s="185">
        <v>1</v>
      </c>
      <c r="BZ80" s="185">
        <v>0</v>
      </c>
      <c r="CA80" s="185">
        <v>0</v>
      </c>
      <c r="CB80" s="185">
        <v>0</v>
      </c>
      <c r="CC80" s="185">
        <v>0</v>
      </c>
      <c r="CD80" s="185">
        <v>0</v>
      </c>
      <c r="CE80" s="185">
        <v>0</v>
      </c>
      <c r="CF80" s="185">
        <v>0</v>
      </c>
      <c r="CG80" s="185">
        <v>0</v>
      </c>
      <c r="CH80" s="185">
        <v>0</v>
      </c>
      <c r="CI80" s="185">
        <v>0</v>
      </c>
      <c r="CJ80" s="185">
        <v>0</v>
      </c>
      <c r="CK80" s="185">
        <v>2</v>
      </c>
      <c r="CL80" s="185">
        <v>0</v>
      </c>
      <c r="CM80" s="185">
        <v>0</v>
      </c>
      <c r="CN80" s="185">
        <v>0</v>
      </c>
      <c r="CO80" s="185">
        <v>0</v>
      </c>
      <c r="CP80" s="185">
        <v>0</v>
      </c>
      <c r="CQ80" s="185">
        <v>0</v>
      </c>
      <c r="CR80" s="185">
        <v>0</v>
      </c>
      <c r="CS80" s="185">
        <v>1</v>
      </c>
      <c r="CT80" s="185">
        <v>0</v>
      </c>
      <c r="CU80" s="185">
        <v>0</v>
      </c>
      <c r="CV80" s="185">
        <v>1</v>
      </c>
      <c r="CW80" s="185">
        <v>0</v>
      </c>
      <c r="CX80" s="185">
        <v>1</v>
      </c>
      <c r="CY80" s="185">
        <v>5</v>
      </c>
      <c r="CZ80" s="185">
        <v>0</v>
      </c>
      <c r="DA80" s="145">
        <f>SUM(DB80:EF80)</f>
        <v>0</v>
      </c>
      <c r="DB80" s="145">
        <f>+VR!F30</f>
        <v>0</v>
      </c>
      <c r="DC80" s="145">
        <f>+VR!G30</f>
        <v>0</v>
      </c>
      <c r="DD80" s="145">
        <f>+VR!H30</f>
        <v>0</v>
      </c>
      <c r="DE80" s="145">
        <f>+VR!I30</f>
        <v>0</v>
      </c>
      <c r="DF80" s="145">
        <f>+VR!J30</f>
        <v>0</v>
      </c>
      <c r="DG80" s="145">
        <f>+VR!K30</f>
        <v>0</v>
      </c>
      <c r="DH80" s="145">
        <f>+VR!L30</f>
        <v>0</v>
      </c>
      <c r="DI80" s="145">
        <f>+VR!M30</f>
        <v>0</v>
      </c>
      <c r="DJ80" s="145">
        <f>+VR!N30</f>
        <v>0</v>
      </c>
      <c r="DK80" s="145">
        <f>+VR!O30</f>
        <v>0</v>
      </c>
      <c r="DL80" s="145">
        <f>+VR!P30</f>
        <v>0</v>
      </c>
      <c r="DM80" s="145">
        <f>+VR!Q30</f>
        <v>0</v>
      </c>
      <c r="DN80" s="145">
        <f>+VR!R30</f>
        <v>0</v>
      </c>
      <c r="DO80" s="145">
        <f>+VR!S30</f>
        <v>0</v>
      </c>
      <c r="DP80" s="145">
        <f>+VR!T30</f>
        <v>0</v>
      </c>
      <c r="DQ80" s="145">
        <f>+VR!U30</f>
        <v>0</v>
      </c>
      <c r="DR80" s="145">
        <f>+VR!V30</f>
        <v>0</v>
      </c>
      <c r="DS80" s="145">
        <f>+VR!W30</f>
        <v>0</v>
      </c>
      <c r="DT80" s="145">
        <f>+VR!X30</f>
        <v>0</v>
      </c>
      <c r="DU80" s="145">
        <f>+VR!Y30</f>
        <v>0</v>
      </c>
      <c r="DV80" s="145">
        <f>+VR!Z30</f>
        <v>0</v>
      </c>
      <c r="DW80" s="145">
        <f>+VR!AA30</f>
        <v>0</v>
      </c>
      <c r="DX80" s="145">
        <f>+VR!AB30</f>
        <v>0</v>
      </c>
      <c r="DY80" s="145">
        <f>+VR!AC30</f>
        <v>0</v>
      </c>
      <c r="DZ80" s="145">
        <f>+VR!AD30</f>
        <v>0</v>
      </c>
      <c r="EA80" s="145">
        <f>+VR!AE30</f>
        <v>0</v>
      </c>
      <c r="EB80" s="145">
        <f>+VR!AF30</f>
        <v>0</v>
      </c>
      <c r="EC80" s="145">
        <f>+VR!AG30</f>
        <v>0</v>
      </c>
      <c r="ED80" s="145">
        <f>+VR!AH30</f>
        <v>0</v>
      </c>
      <c r="EE80" s="145">
        <f>+VR!AI30</f>
        <v>0</v>
      </c>
      <c r="EF80" s="145">
        <f>+VR!AJ30</f>
        <v>0</v>
      </c>
    </row>
    <row r="81" spans="1:148" ht="17.25" customHeight="1">
      <c r="A81" s="140" t="s">
        <v>7</v>
      </c>
      <c r="B81" s="146"/>
      <c r="C81" s="146"/>
      <c r="D81" s="146"/>
      <c r="E81" s="146"/>
      <c r="F81" s="146"/>
      <c r="G81" s="146"/>
      <c r="H81" s="141">
        <v>0</v>
      </c>
      <c r="I81" s="141">
        <v>0</v>
      </c>
      <c r="J81" s="141">
        <v>0</v>
      </c>
      <c r="K81" s="141">
        <v>0</v>
      </c>
      <c r="L81" s="141">
        <v>0</v>
      </c>
      <c r="M81" s="141">
        <v>0</v>
      </c>
      <c r="N81" s="141">
        <v>0</v>
      </c>
      <c r="O81" s="141">
        <v>0</v>
      </c>
      <c r="P81" s="141">
        <v>1</v>
      </c>
      <c r="Q81" s="141">
        <v>0</v>
      </c>
      <c r="R81" s="141">
        <v>0</v>
      </c>
      <c r="S81" s="141">
        <v>0</v>
      </c>
      <c r="T81" s="141">
        <v>0</v>
      </c>
      <c r="U81" s="141">
        <v>0</v>
      </c>
      <c r="V81" s="141">
        <v>0</v>
      </c>
      <c r="W81" s="141">
        <v>2</v>
      </c>
      <c r="X81" s="141">
        <v>0</v>
      </c>
      <c r="Y81" s="141">
        <v>0</v>
      </c>
      <c r="Z81" s="141">
        <v>0</v>
      </c>
      <c r="AA81" s="141">
        <v>0</v>
      </c>
      <c r="AB81" s="141">
        <v>0</v>
      </c>
      <c r="AC81" s="141">
        <v>0</v>
      </c>
      <c r="AD81" s="141">
        <v>0</v>
      </c>
      <c r="AE81" s="141">
        <f>VR!B174</f>
        <v>0</v>
      </c>
      <c r="AF81" s="141">
        <v>0</v>
      </c>
      <c r="AG81" s="141">
        <v>0</v>
      </c>
      <c r="AH81" s="141">
        <v>0</v>
      </c>
      <c r="AI81" s="141">
        <v>0</v>
      </c>
      <c r="AJ81" s="141">
        <v>0</v>
      </c>
      <c r="AK81" s="141">
        <v>0</v>
      </c>
      <c r="AL81" s="141">
        <v>0</v>
      </c>
      <c r="AM81" s="141">
        <v>0</v>
      </c>
      <c r="AN81" s="141">
        <v>1</v>
      </c>
      <c r="AO81" s="141">
        <v>0</v>
      </c>
      <c r="AP81" s="141">
        <v>0</v>
      </c>
      <c r="AQ81" s="141">
        <v>0</v>
      </c>
      <c r="AR81" s="141">
        <v>0</v>
      </c>
      <c r="AS81" s="141">
        <v>0</v>
      </c>
      <c r="AT81" s="141">
        <v>0</v>
      </c>
      <c r="AU81" s="141">
        <v>0</v>
      </c>
      <c r="AV81" s="141">
        <v>0</v>
      </c>
      <c r="AW81" s="141">
        <v>0</v>
      </c>
      <c r="AX81" s="141">
        <v>0</v>
      </c>
      <c r="AY81" s="185">
        <v>0</v>
      </c>
      <c r="AZ81" s="185">
        <v>0</v>
      </c>
      <c r="BA81" s="185">
        <v>2</v>
      </c>
      <c r="BB81" s="141">
        <v>0</v>
      </c>
      <c r="BC81" s="185">
        <v>0</v>
      </c>
      <c r="BD81" s="141">
        <v>0</v>
      </c>
      <c r="BE81" s="185">
        <v>0</v>
      </c>
      <c r="BF81" s="141">
        <f>SUM(DA81:EE81)</f>
        <v>0</v>
      </c>
      <c r="BG81" s="141">
        <v>0</v>
      </c>
      <c r="BH81" s="185">
        <v>0</v>
      </c>
      <c r="BI81" s="185">
        <v>0</v>
      </c>
      <c r="BJ81" s="185">
        <v>0</v>
      </c>
      <c r="BK81" s="141">
        <v>0</v>
      </c>
      <c r="BL81" s="185">
        <v>0</v>
      </c>
      <c r="BM81" s="185">
        <v>0</v>
      </c>
      <c r="BN81" s="185">
        <v>0</v>
      </c>
      <c r="BO81" s="185">
        <v>0</v>
      </c>
      <c r="BP81" s="185">
        <v>0</v>
      </c>
      <c r="BQ81" s="185">
        <v>0</v>
      </c>
      <c r="BR81" s="185">
        <v>0</v>
      </c>
      <c r="BS81" s="185">
        <v>0</v>
      </c>
      <c r="BT81" s="185">
        <v>0</v>
      </c>
      <c r="BU81" s="185">
        <v>0</v>
      </c>
      <c r="BV81" s="185">
        <v>0</v>
      </c>
      <c r="BW81" s="185">
        <v>0</v>
      </c>
      <c r="BX81" s="185">
        <v>0</v>
      </c>
      <c r="BY81" s="185">
        <v>0</v>
      </c>
      <c r="BZ81" s="185">
        <v>0</v>
      </c>
      <c r="CA81" s="185">
        <v>1</v>
      </c>
      <c r="CB81" s="185">
        <v>0</v>
      </c>
      <c r="CC81" s="185">
        <v>0</v>
      </c>
      <c r="CD81" s="185">
        <v>0</v>
      </c>
      <c r="CE81" s="185">
        <v>0</v>
      </c>
      <c r="CF81" s="185">
        <v>0</v>
      </c>
      <c r="CG81" s="185">
        <v>0</v>
      </c>
      <c r="CH81" s="185">
        <v>0</v>
      </c>
      <c r="CI81" s="185">
        <v>0</v>
      </c>
      <c r="CJ81" s="185">
        <v>0</v>
      </c>
      <c r="CK81" s="185">
        <v>0</v>
      </c>
      <c r="CL81" s="185">
        <v>0</v>
      </c>
      <c r="CM81" s="185">
        <v>0</v>
      </c>
      <c r="CN81" s="185">
        <v>0</v>
      </c>
      <c r="CO81" s="185">
        <v>0</v>
      </c>
      <c r="CP81" s="185">
        <v>0</v>
      </c>
      <c r="CQ81" s="185">
        <v>0</v>
      </c>
      <c r="CR81" s="185">
        <v>0</v>
      </c>
      <c r="CS81" s="185">
        <v>0</v>
      </c>
      <c r="CT81" s="185">
        <v>0</v>
      </c>
      <c r="CU81" s="185">
        <v>0</v>
      </c>
      <c r="CV81" s="185">
        <v>0</v>
      </c>
      <c r="CW81" s="185">
        <v>0</v>
      </c>
      <c r="CX81" s="185">
        <v>0</v>
      </c>
      <c r="CY81" s="185">
        <v>0</v>
      </c>
      <c r="CZ81" s="185">
        <v>0</v>
      </c>
      <c r="DA81" s="145">
        <f>SUM(DB81:EF81)</f>
        <v>0</v>
      </c>
      <c r="DB81" s="145">
        <f>+VR!F31</f>
        <v>0</v>
      </c>
      <c r="DC81" s="145">
        <f>+VR!G31</f>
        <v>0</v>
      </c>
      <c r="DD81" s="145">
        <f>+VR!H31</f>
        <v>0</v>
      </c>
      <c r="DE81" s="145">
        <f>+VR!I31</f>
        <v>0</v>
      </c>
      <c r="DF81" s="145">
        <f>+VR!J31</f>
        <v>0</v>
      </c>
      <c r="DG81" s="145">
        <f>+VR!K31</f>
        <v>0</v>
      </c>
      <c r="DH81" s="145">
        <f>+VR!L31</f>
        <v>0</v>
      </c>
      <c r="DI81" s="145">
        <f>+VR!M31</f>
        <v>0</v>
      </c>
      <c r="DJ81" s="145">
        <f>+VR!N31</f>
        <v>0</v>
      </c>
      <c r="DK81" s="145">
        <f>+VR!O31</f>
        <v>0</v>
      </c>
      <c r="DL81" s="145">
        <f>+VR!P31</f>
        <v>0</v>
      </c>
      <c r="DM81" s="145">
        <f>+VR!Q31</f>
        <v>0</v>
      </c>
      <c r="DN81" s="145">
        <f>+VR!R31</f>
        <v>0</v>
      </c>
      <c r="DO81" s="145">
        <f>+VR!S31</f>
        <v>0</v>
      </c>
      <c r="DP81" s="145">
        <f>+VR!T31</f>
        <v>0</v>
      </c>
      <c r="DQ81" s="145">
        <f>+VR!U31</f>
        <v>0</v>
      </c>
      <c r="DR81" s="145">
        <f>+VR!V31</f>
        <v>0</v>
      </c>
      <c r="DS81" s="145">
        <f>+VR!W31</f>
        <v>0</v>
      </c>
      <c r="DT81" s="145">
        <f>+VR!X31</f>
        <v>0</v>
      </c>
      <c r="DU81" s="145">
        <f>+VR!Y31</f>
        <v>0</v>
      </c>
      <c r="DV81" s="145">
        <f>+VR!Z31</f>
        <v>0</v>
      </c>
      <c r="DW81" s="145">
        <f>+VR!AA31</f>
        <v>0</v>
      </c>
      <c r="DX81" s="145">
        <f>+VR!AB31</f>
        <v>0</v>
      </c>
      <c r="DY81" s="145">
        <f>+VR!AC31</f>
        <v>0</v>
      </c>
      <c r="DZ81" s="145">
        <f>+VR!AD31</f>
        <v>0</v>
      </c>
      <c r="EA81" s="145">
        <f>+VR!AE31</f>
        <v>0</v>
      </c>
      <c r="EB81" s="145">
        <f>+VR!AF31</f>
        <v>0</v>
      </c>
      <c r="EC81" s="145">
        <f>+VR!AG31</f>
        <v>0</v>
      </c>
      <c r="ED81" s="145">
        <f>+VR!AH31</f>
        <v>0</v>
      </c>
      <c r="EE81" s="145">
        <f>+VR!AI31</f>
        <v>0</v>
      </c>
      <c r="EF81" s="145">
        <f>+VR!AJ31</f>
        <v>0</v>
      </c>
    </row>
    <row r="82" spans="1:148" ht="17.25" customHeight="1">
      <c r="A82" s="140" t="s">
        <v>8</v>
      </c>
      <c r="B82" s="146"/>
      <c r="C82" s="146"/>
      <c r="D82" s="146"/>
      <c r="E82" s="146"/>
      <c r="F82" s="146"/>
      <c r="G82" s="146"/>
      <c r="H82" s="141">
        <v>0</v>
      </c>
      <c r="I82" s="141">
        <v>0</v>
      </c>
      <c r="J82" s="141">
        <v>0</v>
      </c>
      <c r="K82" s="141">
        <v>0</v>
      </c>
      <c r="L82" s="141">
        <v>0</v>
      </c>
      <c r="M82" s="141">
        <v>0</v>
      </c>
      <c r="N82" s="141">
        <v>0</v>
      </c>
      <c r="O82" s="141">
        <v>0</v>
      </c>
      <c r="P82" s="141">
        <v>0</v>
      </c>
      <c r="Q82" s="141">
        <v>0</v>
      </c>
      <c r="R82" s="141">
        <v>0</v>
      </c>
      <c r="S82" s="141">
        <v>0</v>
      </c>
      <c r="T82" s="141">
        <v>0</v>
      </c>
      <c r="U82" s="141">
        <v>0</v>
      </c>
      <c r="V82" s="141">
        <v>0</v>
      </c>
      <c r="W82" s="141">
        <v>0</v>
      </c>
      <c r="X82" s="141">
        <v>0</v>
      </c>
      <c r="Y82" s="141">
        <v>0</v>
      </c>
      <c r="Z82" s="141">
        <v>0</v>
      </c>
      <c r="AA82" s="141">
        <v>0</v>
      </c>
      <c r="AB82" s="141">
        <v>0</v>
      </c>
      <c r="AC82" s="141">
        <v>0</v>
      </c>
      <c r="AD82" s="141">
        <v>0</v>
      </c>
      <c r="AE82" s="141">
        <f>VR!B175</f>
        <v>0</v>
      </c>
      <c r="AF82" s="141">
        <v>0</v>
      </c>
      <c r="AG82" s="141">
        <v>0</v>
      </c>
      <c r="AH82" s="141">
        <v>0</v>
      </c>
      <c r="AI82" s="141">
        <v>0</v>
      </c>
      <c r="AJ82" s="141">
        <v>0</v>
      </c>
      <c r="AK82" s="141">
        <v>0</v>
      </c>
      <c r="AL82" s="141">
        <v>0</v>
      </c>
      <c r="AM82" s="141">
        <v>0</v>
      </c>
      <c r="AN82" s="141">
        <v>0</v>
      </c>
      <c r="AO82" s="141">
        <v>0</v>
      </c>
      <c r="AP82" s="141">
        <v>0</v>
      </c>
      <c r="AQ82" s="141">
        <v>0</v>
      </c>
      <c r="AR82" s="141">
        <v>0</v>
      </c>
      <c r="AS82" s="141">
        <v>0</v>
      </c>
      <c r="AT82" s="141">
        <v>0</v>
      </c>
      <c r="AU82" s="141">
        <v>0</v>
      </c>
      <c r="AV82" s="141">
        <v>0</v>
      </c>
      <c r="AW82" s="141">
        <v>0</v>
      </c>
      <c r="AX82" s="141">
        <v>0</v>
      </c>
      <c r="AY82" s="185">
        <v>0</v>
      </c>
      <c r="AZ82" s="185">
        <v>0</v>
      </c>
      <c r="BA82" s="185">
        <v>0</v>
      </c>
      <c r="BB82" s="141">
        <v>0</v>
      </c>
      <c r="BC82" s="185">
        <v>0</v>
      </c>
      <c r="BD82" s="141">
        <v>0</v>
      </c>
      <c r="BE82" s="185">
        <v>0</v>
      </c>
      <c r="BF82" s="141">
        <f>SUM(DA82:EE82)</f>
        <v>0</v>
      </c>
      <c r="BG82" s="141">
        <v>0</v>
      </c>
      <c r="BH82" s="185">
        <v>0</v>
      </c>
      <c r="BI82" s="185">
        <v>0</v>
      </c>
      <c r="BJ82" s="185">
        <v>0</v>
      </c>
      <c r="BK82" s="141">
        <v>0</v>
      </c>
      <c r="BL82" s="185">
        <v>0</v>
      </c>
      <c r="BM82" s="185">
        <v>0</v>
      </c>
      <c r="BN82" s="185">
        <v>0</v>
      </c>
      <c r="BO82" s="185">
        <v>0</v>
      </c>
      <c r="BP82" s="185">
        <v>0</v>
      </c>
      <c r="BQ82" s="185">
        <v>0</v>
      </c>
      <c r="BR82" s="185">
        <v>0</v>
      </c>
      <c r="BS82" s="185">
        <v>0</v>
      </c>
      <c r="BT82" s="185">
        <v>0</v>
      </c>
      <c r="BU82" s="185">
        <v>0</v>
      </c>
      <c r="BV82" s="185">
        <v>0</v>
      </c>
      <c r="BW82" s="185">
        <v>0</v>
      </c>
      <c r="BX82" s="185">
        <v>0</v>
      </c>
      <c r="BY82" s="185">
        <v>0</v>
      </c>
      <c r="BZ82" s="185">
        <v>0</v>
      </c>
      <c r="CA82" s="185">
        <v>0</v>
      </c>
      <c r="CB82" s="185">
        <v>0</v>
      </c>
      <c r="CC82" s="185">
        <v>0</v>
      </c>
      <c r="CD82" s="185">
        <v>0</v>
      </c>
      <c r="CE82" s="185">
        <v>0</v>
      </c>
      <c r="CF82" s="185">
        <v>0</v>
      </c>
      <c r="CG82" s="185">
        <v>0</v>
      </c>
      <c r="CH82" s="185">
        <v>0</v>
      </c>
      <c r="CI82" s="185">
        <v>0</v>
      </c>
      <c r="CJ82" s="185">
        <v>0</v>
      </c>
      <c r="CK82" s="185">
        <v>0</v>
      </c>
      <c r="CL82" s="185">
        <v>0</v>
      </c>
      <c r="CM82" s="185">
        <v>0</v>
      </c>
      <c r="CN82" s="185">
        <v>0</v>
      </c>
      <c r="CO82" s="185">
        <v>0</v>
      </c>
      <c r="CP82" s="185">
        <v>0</v>
      </c>
      <c r="CQ82" s="185">
        <v>0</v>
      </c>
      <c r="CR82" s="185">
        <v>0</v>
      </c>
      <c r="CS82" s="185">
        <v>0</v>
      </c>
      <c r="CT82" s="185">
        <v>0</v>
      </c>
      <c r="CU82" s="185">
        <v>0</v>
      </c>
      <c r="CV82" s="185">
        <v>0</v>
      </c>
      <c r="CW82" s="185">
        <v>0</v>
      </c>
      <c r="CX82" s="185">
        <v>0</v>
      </c>
      <c r="CY82" s="185">
        <v>0</v>
      </c>
      <c r="CZ82" s="185">
        <v>0</v>
      </c>
      <c r="DA82" s="145">
        <f>SUM(DB82:EF82)</f>
        <v>0</v>
      </c>
      <c r="DB82" s="145">
        <f>+VR!F32</f>
        <v>0</v>
      </c>
      <c r="DC82" s="145">
        <f>+VR!G32</f>
        <v>0</v>
      </c>
      <c r="DD82" s="145">
        <f>+VR!H32</f>
        <v>0</v>
      </c>
      <c r="DE82" s="145">
        <f>+VR!I32</f>
        <v>0</v>
      </c>
      <c r="DF82" s="145">
        <f>+VR!J32</f>
        <v>0</v>
      </c>
      <c r="DG82" s="145">
        <f>+VR!K32</f>
        <v>0</v>
      </c>
      <c r="DH82" s="145">
        <f>+VR!L32</f>
        <v>0</v>
      </c>
      <c r="DI82" s="145">
        <f>+VR!M32</f>
        <v>0</v>
      </c>
      <c r="DJ82" s="145">
        <f>+VR!N32</f>
        <v>0</v>
      </c>
      <c r="DK82" s="145">
        <f>+VR!O32</f>
        <v>0</v>
      </c>
      <c r="DL82" s="145">
        <f>+VR!P32</f>
        <v>0</v>
      </c>
      <c r="DM82" s="145">
        <f>+VR!Q32</f>
        <v>0</v>
      </c>
      <c r="DN82" s="145">
        <f>+VR!R32</f>
        <v>0</v>
      </c>
      <c r="DO82" s="145">
        <f>+VR!S32</f>
        <v>0</v>
      </c>
      <c r="DP82" s="145">
        <f>+VR!T32</f>
        <v>0</v>
      </c>
      <c r="DQ82" s="145">
        <f>+VR!U32</f>
        <v>0</v>
      </c>
      <c r="DR82" s="145">
        <f>+VR!V32</f>
        <v>0</v>
      </c>
      <c r="DS82" s="145">
        <f>+VR!W32</f>
        <v>0</v>
      </c>
      <c r="DT82" s="145">
        <f>+VR!X32</f>
        <v>0</v>
      </c>
      <c r="DU82" s="145">
        <f>+VR!Y32</f>
        <v>0</v>
      </c>
      <c r="DV82" s="145">
        <f>+VR!Z32</f>
        <v>0</v>
      </c>
      <c r="DW82" s="145">
        <f>+VR!AA32</f>
        <v>0</v>
      </c>
      <c r="DX82" s="145">
        <f>+VR!AB32</f>
        <v>0</v>
      </c>
      <c r="DY82" s="145">
        <f>+VR!AC32</f>
        <v>0</v>
      </c>
      <c r="DZ82" s="145">
        <f>+VR!AD32</f>
        <v>0</v>
      </c>
      <c r="EA82" s="145">
        <f>+VR!AE32</f>
        <v>0</v>
      </c>
      <c r="EB82" s="145">
        <f>+VR!AF32</f>
        <v>0</v>
      </c>
      <c r="EC82" s="145">
        <f>+VR!AG32</f>
        <v>0</v>
      </c>
      <c r="ED82" s="145">
        <f>+VR!AH32</f>
        <v>0</v>
      </c>
      <c r="EE82" s="145">
        <f>+VR!AI32</f>
        <v>0</v>
      </c>
      <c r="EF82" s="145">
        <f>+VR!AJ32</f>
        <v>0</v>
      </c>
    </row>
    <row r="83" spans="1:148" ht="17.25" customHeight="1">
      <c r="A83" s="140" t="s">
        <v>9</v>
      </c>
      <c r="B83" s="146"/>
      <c r="C83" s="146"/>
      <c r="D83" s="146"/>
      <c r="E83" s="146"/>
      <c r="F83" s="146"/>
      <c r="G83" s="146"/>
      <c r="H83" s="141">
        <v>10</v>
      </c>
      <c r="I83" s="141">
        <v>1</v>
      </c>
      <c r="J83" s="141">
        <v>2</v>
      </c>
      <c r="K83" s="141">
        <v>0</v>
      </c>
      <c r="L83" s="141">
        <v>3</v>
      </c>
      <c r="M83" s="141">
        <v>8</v>
      </c>
      <c r="N83" s="141">
        <v>19</v>
      </c>
      <c r="O83" s="141">
        <v>2</v>
      </c>
      <c r="P83" s="141">
        <v>20</v>
      </c>
      <c r="Q83" s="141">
        <v>0</v>
      </c>
      <c r="R83" s="141">
        <v>0</v>
      </c>
      <c r="S83" s="141">
        <v>0</v>
      </c>
      <c r="T83" s="141">
        <v>0</v>
      </c>
      <c r="U83" s="141">
        <v>0</v>
      </c>
      <c r="V83" s="141">
        <v>0</v>
      </c>
      <c r="W83" s="141">
        <v>3</v>
      </c>
      <c r="X83" s="141">
        <v>10</v>
      </c>
      <c r="Y83" s="141">
        <v>3</v>
      </c>
      <c r="Z83" s="141">
        <v>6</v>
      </c>
      <c r="AA83" s="141">
        <v>0</v>
      </c>
      <c r="AB83" s="141">
        <v>0</v>
      </c>
      <c r="AC83" s="141">
        <v>0</v>
      </c>
      <c r="AD83" s="141">
        <v>0</v>
      </c>
      <c r="AE83" s="141">
        <f>VR!B176</f>
        <v>0</v>
      </c>
      <c r="AF83" s="141">
        <v>0</v>
      </c>
      <c r="AG83" s="141">
        <v>0</v>
      </c>
      <c r="AH83" s="141">
        <v>0</v>
      </c>
      <c r="AI83" s="141">
        <v>0</v>
      </c>
      <c r="AJ83" s="141">
        <v>1</v>
      </c>
      <c r="AK83" s="141">
        <v>0</v>
      </c>
      <c r="AL83" s="141">
        <v>0</v>
      </c>
      <c r="AM83" s="141">
        <v>0</v>
      </c>
      <c r="AN83" s="141">
        <v>2</v>
      </c>
      <c r="AO83" s="141">
        <v>0</v>
      </c>
      <c r="AP83" s="141">
        <v>0</v>
      </c>
      <c r="AQ83" s="141">
        <v>0</v>
      </c>
      <c r="AR83" s="141">
        <v>0</v>
      </c>
      <c r="AS83" s="141">
        <v>0</v>
      </c>
      <c r="AT83" s="141">
        <v>2</v>
      </c>
      <c r="AU83" s="141">
        <v>1</v>
      </c>
      <c r="AV83" s="141">
        <v>1</v>
      </c>
      <c r="AW83" s="141">
        <v>2</v>
      </c>
      <c r="AX83" s="141">
        <v>0</v>
      </c>
      <c r="AY83" s="185">
        <v>4</v>
      </c>
      <c r="AZ83" s="185">
        <v>0</v>
      </c>
      <c r="BA83" s="185">
        <v>1</v>
      </c>
      <c r="BB83" s="141">
        <v>7</v>
      </c>
      <c r="BC83" s="185">
        <v>0</v>
      </c>
      <c r="BD83" s="141">
        <v>0</v>
      </c>
      <c r="BE83" s="185">
        <v>0</v>
      </c>
      <c r="BF83" s="141">
        <f>SUM(DA83:EE83)</f>
        <v>8</v>
      </c>
      <c r="BG83" s="141">
        <v>4</v>
      </c>
      <c r="BH83" s="185">
        <v>6</v>
      </c>
      <c r="BI83" s="185">
        <v>1</v>
      </c>
      <c r="BJ83" s="185">
        <v>0</v>
      </c>
      <c r="BK83" s="141">
        <v>0</v>
      </c>
      <c r="BL83" s="185">
        <v>0</v>
      </c>
      <c r="BM83" s="185">
        <v>0</v>
      </c>
      <c r="BN83" s="185">
        <v>0</v>
      </c>
      <c r="BO83" s="185">
        <v>0</v>
      </c>
      <c r="BP83" s="185">
        <v>0</v>
      </c>
      <c r="BQ83" s="185">
        <v>0</v>
      </c>
      <c r="BR83" s="185">
        <v>0</v>
      </c>
      <c r="BS83" s="185">
        <v>0</v>
      </c>
      <c r="BT83" s="185">
        <v>0</v>
      </c>
      <c r="BU83" s="185">
        <v>0</v>
      </c>
      <c r="BV83" s="185">
        <v>0</v>
      </c>
      <c r="BW83" s="185">
        <v>0</v>
      </c>
      <c r="BX83" s="185">
        <v>2</v>
      </c>
      <c r="BY83" s="185">
        <v>1</v>
      </c>
      <c r="BZ83" s="185">
        <v>0</v>
      </c>
      <c r="CA83" s="185">
        <v>0</v>
      </c>
      <c r="CB83" s="185">
        <v>0</v>
      </c>
      <c r="CC83" s="185">
        <v>0</v>
      </c>
      <c r="CD83" s="185">
        <v>0</v>
      </c>
      <c r="CE83" s="185">
        <v>0</v>
      </c>
      <c r="CF83" s="185">
        <v>0</v>
      </c>
      <c r="CG83" s="185">
        <v>0</v>
      </c>
      <c r="CH83" s="185">
        <v>0</v>
      </c>
      <c r="CI83" s="185">
        <v>2</v>
      </c>
      <c r="CJ83" s="185">
        <v>0</v>
      </c>
      <c r="CK83" s="185">
        <v>0</v>
      </c>
      <c r="CL83" s="185">
        <v>0</v>
      </c>
      <c r="CM83" s="185">
        <v>0</v>
      </c>
      <c r="CN83" s="185">
        <v>0</v>
      </c>
      <c r="CO83" s="185">
        <v>0</v>
      </c>
      <c r="CP83" s="185">
        <v>0</v>
      </c>
      <c r="CQ83" s="185">
        <v>0</v>
      </c>
      <c r="CR83" s="185">
        <v>0</v>
      </c>
      <c r="CS83" s="185">
        <v>0</v>
      </c>
      <c r="CT83" s="185">
        <v>0</v>
      </c>
      <c r="CU83" s="185">
        <v>0</v>
      </c>
      <c r="CV83" s="185">
        <v>0</v>
      </c>
      <c r="CW83" s="185">
        <v>0</v>
      </c>
      <c r="CX83" s="185">
        <v>3</v>
      </c>
      <c r="CY83" s="185">
        <v>0</v>
      </c>
      <c r="CZ83" s="185">
        <v>0</v>
      </c>
      <c r="DA83" s="145">
        <f>SUM(DB83:EF83)</f>
        <v>4</v>
      </c>
      <c r="DB83" s="145">
        <f>+VR!F33</f>
        <v>0</v>
      </c>
      <c r="DC83" s="145">
        <f>+VR!G33</f>
        <v>0</v>
      </c>
      <c r="DD83" s="145">
        <f>+VR!H33</f>
        <v>0</v>
      </c>
      <c r="DE83" s="145">
        <f>+VR!I33</f>
        <v>0</v>
      </c>
      <c r="DF83" s="145">
        <f>+VR!J33</f>
        <v>0</v>
      </c>
      <c r="DG83" s="145">
        <f>+VR!K33</f>
        <v>0</v>
      </c>
      <c r="DH83" s="145">
        <f>+VR!L33</f>
        <v>0</v>
      </c>
      <c r="DI83" s="145">
        <f>+VR!M33</f>
        <v>0</v>
      </c>
      <c r="DJ83" s="145">
        <f>+VR!N33</f>
        <v>0</v>
      </c>
      <c r="DK83" s="145">
        <f>+VR!O33</f>
        <v>0</v>
      </c>
      <c r="DL83" s="145">
        <f>+VR!P33</f>
        <v>0</v>
      </c>
      <c r="DM83" s="145">
        <f>+VR!Q33</f>
        <v>0</v>
      </c>
      <c r="DN83" s="145">
        <f>+VR!R33</f>
        <v>0</v>
      </c>
      <c r="DO83" s="145">
        <f>+VR!S33</f>
        <v>0</v>
      </c>
      <c r="DP83" s="145">
        <f>+VR!T33</f>
        <v>0</v>
      </c>
      <c r="DQ83" s="145">
        <f>+VR!U33</f>
        <v>0</v>
      </c>
      <c r="DR83" s="145">
        <f>+VR!V33</f>
        <v>0</v>
      </c>
      <c r="DS83" s="145">
        <f>+VR!W33</f>
        <v>0</v>
      </c>
      <c r="DT83" s="145">
        <f>+VR!X33</f>
        <v>4</v>
      </c>
      <c r="DU83" s="145">
        <f>+VR!Y33</f>
        <v>0</v>
      </c>
      <c r="DV83" s="145">
        <f>+VR!Z33</f>
        <v>0</v>
      </c>
      <c r="DW83" s="145">
        <f>+VR!AA33</f>
        <v>0</v>
      </c>
      <c r="DX83" s="145">
        <f>+VR!AB33</f>
        <v>0</v>
      </c>
      <c r="DY83" s="145">
        <f>+VR!AC33</f>
        <v>0</v>
      </c>
      <c r="DZ83" s="145">
        <f>+VR!AD33</f>
        <v>0</v>
      </c>
      <c r="EA83" s="145">
        <f>+VR!AE33</f>
        <v>0</v>
      </c>
      <c r="EB83" s="145">
        <f>+VR!AF33</f>
        <v>0</v>
      </c>
      <c r="EC83" s="145">
        <f>+VR!AG33</f>
        <v>0</v>
      </c>
      <c r="ED83" s="145">
        <f>+VR!AH33</f>
        <v>0</v>
      </c>
      <c r="EE83" s="145">
        <f>+VR!AI33</f>
        <v>0</v>
      </c>
      <c r="EF83" s="145">
        <f>+VR!AJ33</f>
        <v>0</v>
      </c>
    </row>
    <row r="84" spans="1:148" s="179" customFormat="1" ht="18" customHeight="1">
      <c r="A84" s="179" t="s">
        <v>214</v>
      </c>
      <c r="Z84" s="182">
        <v>2E-3</v>
      </c>
      <c r="AA84" s="182">
        <v>2E-3</v>
      </c>
      <c r="AB84" s="182">
        <v>2E-3</v>
      </c>
      <c r="AC84" s="182">
        <v>2E-3</v>
      </c>
      <c r="AD84" s="182">
        <v>2E-3</v>
      </c>
      <c r="AE84" s="182">
        <v>2E-3</v>
      </c>
      <c r="AF84" s="182">
        <v>2E-3</v>
      </c>
      <c r="AG84" s="182">
        <v>2E-3</v>
      </c>
      <c r="AH84" s="182">
        <v>2E-3</v>
      </c>
      <c r="AI84" s="182">
        <v>2E-3</v>
      </c>
      <c r="AJ84" s="182">
        <v>2E-3</v>
      </c>
      <c r="AK84" s="182">
        <v>2E-3</v>
      </c>
      <c r="AL84" s="182">
        <v>5.0000000000000001E-3</v>
      </c>
      <c r="AM84" s="182">
        <v>5.0000000000000001E-3</v>
      </c>
      <c r="AN84" s="182">
        <v>5.0000000000000001E-3</v>
      </c>
      <c r="AO84" s="182">
        <v>5.0000000000000001E-3</v>
      </c>
      <c r="AP84" s="182">
        <v>5.0000000000000001E-3</v>
      </c>
      <c r="AQ84" s="182">
        <v>5.0000000000000001E-3</v>
      </c>
      <c r="AR84" s="182">
        <v>5.0000000000000001E-3</v>
      </c>
      <c r="AS84" s="182">
        <v>5.0000000000000001E-3</v>
      </c>
      <c r="AT84" s="182">
        <v>5.0000000000000001E-3</v>
      </c>
      <c r="AU84" s="182">
        <v>5.0000000000000001E-3</v>
      </c>
      <c r="AV84" s="182">
        <v>5.0000000000000001E-3</v>
      </c>
      <c r="AW84" s="182">
        <v>5.0000000000000001E-3</v>
      </c>
      <c r="AX84" s="182">
        <v>2E-3</v>
      </c>
      <c r="AY84" s="182">
        <v>2E-3</v>
      </c>
      <c r="AZ84" s="182">
        <v>2E-3</v>
      </c>
      <c r="BA84" s="182">
        <v>2E-3</v>
      </c>
      <c r="BB84" s="182">
        <v>2E-3</v>
      </c>
      <c r="BC84" s="182">
        <v>2E-3</v>
      </c>
      <c r="BD84" s="182">
        <v>2E-3</v>
      </c>
      <c r="BE84" s="182">
        <v>2E-3</v>
      </c>
      <c r="BF84" s="182">
        <v>2E-3</v>
      </c>
      <c r="BG84" s="182">
        <v>2E-3</v>
      </c>
      <c r="BH84" s="182">
        <v>2E-3</v>
      </c>
      <c r="BI84" s="182">
        <v>2E-3</v>
      </c>
      <c r="BJ84" s="182">
        <v>2E-3</v>
      </c>
      <c r="BK84" s="182">
        <v>2E-3</v>
      </c>
      <c r="BL84" s="182">
        <v>2E-3</v>
      </c>
      <c r="BM84" s="182">
        <v>5.0000000000000001E-4</v>
      </c>
      <c r="BN84" s="182">
        <v>5.0000000000000001E-4</v>
      </c>
      <c r="BO84" s="182">
        <v>5.0000000000000001E-4</v>
      </c>
      <c r="BP84" s="182">
        <v>5.0000000000000001E-4</v>
      </c>
      <c r="BQ84" s="182">
        <v>5.0000000000000001E-4</v>
      </c>
      <c r="BR84" s="182">
        <v>5.0000000000000001E-4</v>
      </c>
      <c r="BS84" s="182">
        <v>5.0000000000000001E-4</v>
      </c>
      <c r="BT84" s="182">
        <v>5.0000000000000001E-4</v>
      </c>
      <c r="BU84" s="182">
        <v>5.0000000000000001E-4</v>
      </c>
      <c r="BV84" s="182">
        <v>5.0000000000000001E-4</v>
      </c>
      <c r="BW84" s="182">
        <v>5.0000000000000001E-4</v>
      </c>
      <c r="BX84" s="182">
        <v>5.0000000000000001E-4</v>
      </c>
      <c r="BY84" s="182">
        <v>5.0000000000000001E-4</v>
      </c>
      <c r="BZ84" s="182">
        <v>5.0000000000000001E-4</v>
      </c>
      <c r="CA84" s="182">
        <v>5.0000000000000001E-4</v>
      </c>
      <c r="CB84" s="182">
        <v>5.0000000000000001E-4</v>
      </c>
      <c r="CC84" s="182">
        <v>5.0000000000000001E-4</v>
      </c>
      <c r="CD84" s="182">
        <v>5.0000000000000001E-4</v>
      </c>
      <c r="CE84" s="182">
        <v>5.0000000000000001E-4</v>
      </c>
      <c r="CF84" s="182">
        <v>5.0000000000000001E-4</v>
      </c>
      <c r="CG84" s="182">
        <v>5.0000000000000001E-4</v>
      </c>
      <c r="CH84" s="182">
        <v>5.0000000000000001E-4</v>
      </c>
      <c r="CI84" s="182">
        <v>5.0000000000000001E-4</v>
      </c>
      <c r="CJ84" s="182">
        <v>5.0000000000000001E-4</v>
      </c>
      <c r="CK84" s="182">
        <v>5.0000000000000001E-4</v>
      </c>
      <c r="CL84" s="182">
        <v>5.0000000000000001E-4</v>
      </c>
      <c r="CM84" s="182">
        <v>5.0000000000000001E-4</v>
      </c>
      <c r="CN84" s="182">
        <v>5.0000000000000001E-4</v>
      </c>
      <c r="CO84" s="182">
        <v>5.0000000000000001E-4</v>
      </c>
      <c r="CP84" s="182">
        <v>5.0000000000000001E-4</v>
      </c>
      <c r="CQ84" s="182">
        <v>5.0000000000000001E-4</v>
      </c>
      <c r="CR84" s="182">
        <v>5.0000000000000001E-4</v>
      </c>
      <c r="CS84" s="182">
        <v>5.0000000000000001E-4</v>
      </c>
      <c r="CT84" s="182">
        <v>5.0000000000000001E-4</v>
      </c>
      <c r="CU84" s="182">
        <v>5.0000000000000001E-4</v>
      </c>
      <c r="CV84" s="182">
        <v>5.0000000000000001E-4</v>
      </c>
      <c r="CW84" s="182">
        <v>5.0000000000000001E-4</v>
      </c>
      <c r="CX84" s="182">
        <v>5.0000000000000001E-4</v>
      </c>
      <c r="CY84" s="182">
        <v>5.0000000000000001E-4</v>
      </c>
      <c r="CZ84" s="182">
        <v>5.0000000000000001E-4</v>
      </c>
      <c r="DA84" s="182">
        <v>5.0000000000000001E-4</v>
      </c>
      <c r="DB84" s="182">
        <v>5.0000000000000001E-4</v>
      </c>
      <c r="DC84" s="182">
        <v>5.0000000000000001E-4</v>
      </c>
      <c r="DD84" s="182">
        <v>5.0000000000000001E-4</v>
      </c>
      <c r="DE84" s="182">
        <v>5.0000000000000001E-4</v>
      </c>
      <c r="DF84" s="182">
        <v>5.0000000000000001E-4</v>
      </c>
      <c r="DG84" s="182">
        <v>5.0000000000000001E-4</v>
      </c>
      <c r="DH84" s="182">
        <v>5.0000000000000001E-4</v>
      </c>
      <c r="DI84" s="182">
        <v>5.0000000000000001E-4</v>
      </c>
      <c r="DJ84" s="182">
        <v>5.0000000000000001E-4</v>
      </c>
      <c r="DK84" s="182">
        <v>5.0000000000000001E-4</v>
      </c>
      <c r="DL84" s="182">
        <v>5.0000000000000001E-4</v>
      </c>
      <c r="DM84" s="182">
        <v>5.0000000000000001E-4</v>
      </c>
      <c r="DN84" s="182">
        <v>5.0000000000000001E-4</v>
      </c>
      <c r="DO84" s="182">
        <v>5.0000000000000001E-4</v>
      </c>
      <c r="DP84" s="182">
        <v>5.0000000000000001E-4</v>
      </c>
      <c r="DQ84" s="182">
        <v>5.0000000000000001E-4</v>
      </c>
      <c r="DR84" s="182">
        <v>5.0000000000000001E-4</v>
      </c>
      <c r="DS84" s="182">
        <v>5.0000000000000001E-4</v>
      </c>
      <c r="DT84" s="182">
        <v>5.0000000000000001E-4</v>
      </c>
      <c r="DU84" s="182">
        <v>5.0000000000000001E-4</v>
      </c>
      <c r="DV84" s="182">
        <v>5.0000000000000001E-4</v>
      </c>
      <c r="DW84" s="182">
        <v>5.0000000000000001E-4</v>
      </c>
      <c r="DX84" s="182">
        <v>5.0000000000000001E-4</v>
      </c>
      <c r="DY84" s="182">
        <v>5.0000000000000001E-4</v>
      </c>
      <c r="DZ84" s="182">
        <v>5.0000000000000001E-4</v>
      </c>
      <c r="EA84" s="182">
        <v>5.0000000000000001E-4</v>
      </c>
      <c r="EB84" s="182">
        <v>5.0000000000000001E-4</v>
      </c>
      <c r="EC84" s="182">
        <v>5.0000000000000001E-4</v>
      </c>
      <c r="ED84" s="182">
        <v>5.0000000000000001E-4</v>
      </c>
      <c r="EE84" s="182">
        <v>5.0000000000000001E-4</v>
      </c>
      <c r="EF84" s="182">
        <v>5.0000000000000001E-4</v>
      </c>
      <c r="EG84" s="180"/>
      <c r="EH84" s="180"/>
      <c r="EI84" s="180"/>
      <c r="EJ84" s="180"/>
      <c r="EK84" s="180"/>
      <c r="EL84" s="180"/>
      <c r="EM84" s="180"/>
      <c r="EN84" s="180"/>
      <c r="EO84" s="180"/>
      <c r="EP84" s="180"/>
      <c r="EQ84" s="180"/>
      <c r="ER84" s="180"/>
    </row>
    <row r="85" spans="1:148" ht="27" customHeight="1">
      <c r="A85" s="284" t="s">
        <v>113</v>
      </c>
      <c r="B85" s="285"/>
      <c r="C85" s="285"/>
      <c r="D85" s="285"/>
      <c r="E85" s="285"/>
      <c r="F85" s="285"/>
      <c r="G85" s="285"/>
      <c r="H85" s="285"/>
      <c r="I85" s="285"/>
      <c r="J85" s="285"/>
      <c r="K85" s="285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  <c r="AA85" s="285"/>
      <c r="AB85" s="285"/>
      <c r="AC85" s="285"/>
      <c r="AD85" s="285"/>
      <c r="AE85" s="285"/>
      <c r="AF85" s="285"/>
      <c r="AG85" s="285"/>
      <c r="AH85" s="285"/>
      <c r="AI85" s="285"/>
      <c r="AJ85" s="285"/>
      <c r="AK85" s="285"/>
      <c r="AL85" s="285"/>
      <c r="AM85" s="285"/>
      <c r="AN85" s="285"/>
      <c r="AO85" s="285"/>
      <c r="AP85" s="285"/>
      <c r="AQ85" s="285"/>
      <c r="AR85" s="285"/>
      <c r="AS85" s="285"/>
      <c r="AT85" s="285"/>
      <c r="AU85" s="285"/>
      <c r="AV85" s="285"/>
      <c r="AW85" s="285"/>
      <c r="AX85" s="285"/>
      <c r="AY85" s="285"/>
      <c r="AZ85" s="285"/>
      <c r="BA85" s="285"/>
      <c r="BB85" s="285"/>
      <c r="BC85" s="285"/>
      <c r="BD85" s="285"/>
      <c r="BE85" s="285"/>
      <c r="BF85" s="285"/>
      <c r="BG85" s="285"/>
      <c r="BH85" s="285"/>
      <c r="BI85" s="285"/>
      <c r="BJ85" s="285"/>
      <c r="BK85" s="285"/>
      <c r="BL85" s="285"/>
      <c r="BM85" s="285"/>
      <c r="BN85" s="285"/>
      <c r="BO85" s="285"/>
      <c r="BP85" s="285"/>
      <c r="BQ85" s="285"/>
      <c r="BR85" s="285"/>
      <c r="BS85" s="285"/>
      <c r="BT85" s="285"/>
      <c r="BU85" s="285"/>
      <c r="BV85" s="285"/>
      <c r="BW85" s="285"/>
      <c r="BX85" s="285"/>
      <c r="BY85" s="285"/>
      <c r="BZ85" s="285"/>
      <c r="CA85" s="285"/>
      <c r="CB85" s="285"/>
      <c r="CC85" s="285"/>
      <c r="CD85" s="285"/>
      <c r="CE85" s="285"/>
      <c r="CF85" s="285"/>
      <c r="CG85" s="285"/>
      <c r="CH85" s="285"/>
      <c r="CI85" s="285"/>
      <c r="CJ85" s="285"/>
      <c r="CK85" s="285"/>
      <c r="CL85" s="285"/>
      <c r="CM85" s="285"/>
      <c r="CN85" s="285"/>
      <c r="CO85" s="285"/>
      <c r="CP85" s="285"/>
      <c r="CQ85" s="285"/>
      <c r="CR85" s="285"/>
      <c r="CS85" s="285"/>
      <c r="CT85" s="285"/>
      <c r="CU85" s="285"/>
      <c r="CV85" s="285"/>
      <c r="CW85" s="285"/>
      <c r="CX85" s="285"/>
      <c r="CY85" s="285"/>
      <c r="CZ85" s="285"/>
      <c r="DA85" s="285"/>
      <c r="DB85" s="285"/>
      <c r="DC85" s="285"/>
      <c r="DD85" s="285"/>
      <c r="DE85" s="285"/>
      <c r="DF85" s="285"/>
      <c r="DG85" s="285"/>
      <c r="DH85" s="285"/>
      <c r="DI85" s="285"/>
      <c r="DJ85" s="285"/>
      <c r="DK85" s="285"/>
      <c r="DL85" s="285"/>
      <c r="DM85" s="285"/>
      <c r="DN85" s="285"/>
      <c r="DO85" s="285"/>
      <c r="DP85" s="285"/>
      <c r="DQ85" s="285"/>
      <c r="DR85" s="285"/>
      <c r="DS85" s="285"/>
      <c r="DT85" s="285"/>
      <c r="DU85" s="285"/>
      <c r="DV85" s="285"/>
      <c r="DW85" s="285"/>
      <c r="DX85" s="285"/>
      <c r="DY85" s="285"/>
      <c r="DZ85" s="285"/>
      <c r="EA85" s="285"/>
      <c r="EB85" s="285"/>
      <c r="EC85" s="285"/>
      <c r="ED85" s="285"/>
      <c r="EE85" s="285"/>
      <c r="EF85" s="285"/>
    </row>
    <row r="102" spans="1:136" s="4" customFormat="1" ht="17.25" customHeight="1">
      <c r="A102" s="13" t="s">
        <v>0</v>
      </c>
      <c r="B102" s="2" t="s">
        <v>12</v>
      </c>
      <c r="C102" s="2" t="s">
        <v>20</v>
      </c>
      <c r="D102" s="2" t="s">
        <v>21</v>
      </c>
      <c r="E102" s="2" t="s">
        <v>22</v>
      </c>
      <c r="F102" s="2" t="s">
        <v>23</v>
      </c>
      <c r="G102" s="2" t="s">
        <v>24</v>
      </c>
      <c r="H102" s="2" t="s">
        <v>25</v>
      </c>
      <c r="I102" s="2" t="s">
        <v>26</v>
      </c>
      <c r="J102" s="2" t="s">
        <v>27</v>
      </c>
      <c r="K102" s="2" t="s">
        <v>28</v>
      </c>
      <c r="L102" s="2" t="s">
        <v>29</v>
      </c>
      <c r="M102" s="2" t="s">
        <v>30</v>
      </c>
      <c r="N102" s="2" t="s">
        <v>11</v>
      </c>
      <c r="O102" s="2" t="s">
        <v>13</v>
      </c>
      <c r="P102" s="2" t="s">
        <v>14</v>
      </c>
      <c r="Q102" s="2" t="s">
        <v>15</v>
      </c>
      <c r="R102" s="2" t="s">
        <v>16</v>
      </c>
      <c r="S102" s="2" t="s">
        <v>17</v>
      </c>
      <c r="T102" s="2" t="s">
        <v>18</v>
      </c>
      <c r="U102" s="2" t="s">
        <v>19</v>
      </c>
      <c r="V102" s="2" t="s">
        <v>109</v>
      </c>
      <c r="W102" s="2" t="s">
        <v>111</v>
      </c>
      <c r="X102" s="2" t="s">
        <v>117</v>
      </c>
      <c r="Y102" s="2" t="s">
        <v>118</v>
      </c>
      <c r="Z102" s="2" t="s">
        <v>120</v>
      </c>
      <c r="AA102" s="2" t="s">
        <v>123</v>
      </c>
      <c r="AB102" s="2" t="s">
        <v>130</v>
      </c>
      <c r="AC102" s="2" t="s">
        <v>134</v>
      </c>
      <c r="AD102" s="2" t="s">
        <v>142</v>
      </c>
      <c r="AE102" s="2" t="s">
        <v>143</v>
      </c>
      <c r="AF102" s="2" t="s">
        <v>148</v>
      </c>
      <c r="AG102" s="2" t="s">
        <v>153</v>
      </c>
      <c r="AH102" s="2" t="s">
        <v>154</v>
      </c>
      <c r="AI102" s="2" t="s">
        <v>156</v>
      </c>
      <c r="AJ102" s="2" t="s">
        <v>157</v>
      </c>
      <c r="AK102" s="2" t="s">
        <v>159</v>
      </c>
      <c r="AL102" s="2" t="s">
        <v>163</v>
      </c>
      <c r="AM102" s="2" t="s">
        <v>166</v>
      </c>
      <c r="AN102" s="2" t="s">
        <v>169</v>
      </c>
      <c r="AO102" s="2" t="s">
        <v>177</v>
      </c>
      <c r="AP102" s="2" t="s">
        <v>182</v>
      </c>
      <c r="AQ102" s="2" t="s">
        <v>186</v>
      </c>
      <c r="AR102" s="2" t="s">
        <v>189</v>
      </c>
      <c r="AS102" s="2" t="s">
        <v>190</v>
      </c>
      <c r="AT102" s="2" t="s">
        <v>195</v>
      </c>
      <c r="AU102" s="2" t="s">
        <v>197</v>
      </c>
      <c r="AV102" s="2" t="s">
        <v>199</v>
      </c>
      <c r="AW102" s="139" t="s">
        <v>204</v>
      </c>
      <c r="AX102" s="139" t="s">
        <v>209</v>
      </c>
      <c r="AY102" s="139" t="s">
        <v>213</v>
      </c>
      <c r="AZ102" s="139" t="s">
        <v>215</v>
      </c>
      <c r="BA102" s="139" t="s">
        <v>217</v>
      </c>
      <c r="BB102" s="139" t="s">
        <v>219</v>
      </c>
      <c r="BC102" s="139" t="s">
        <v>221</v>
      </c>
      <c r="BD102" s="139" t="s">
        <v>225</v>
      </c>
      <c r="BE102" s="139" t="s">
        <v>228</v>
      </c>
      <c r="BF102" s="139" t="s">
        <v>234</v>
      </c>
      <c r="BG102" s="139" t="s">
        <v>242</v>
      </c>
      <c r="BH102" s="139" t="s">
        <v>243</v>
      </c>
      <c r="BI102" s="139" t="s">
        <v>244</v>
      </c>
      <c r="BJ102" s="139" t="s">
        <v>245</v>
      </c>
      <c r="BK102" s="139" t="s">
        <v>246</v>
      </c>
      <c r="BL102" s="139" t="s">
        <v>247</v>
      </c>
      <c r="BM102" s="139" t="s">
        <v>249</v>
      </c>
      <c r="BN102" s="139" t="s">
        <v>251</v>
      </c>
      <c r="BO102" s="139" t="s">
        <v>253</v>
      </c>
      <c r="BP102" s="139" t="s">
        <v>257</v>
      </c>
      <c r="BQ102" s="139" t="s">
        <v>259</v>
      </c>
      <c r="BR102" s="139" t="s">
        <v>263</v>
      </c>
      <c r="BS102" s="139" t="s">
        <v>264</v>
      </c>
      <c r="BT102" s="139" t="s">
        <v>265</v>
      </c>
      <c r="BU102" s="139" t="s">
        <v>266</v>
      </c>
      <c r="BV102" s="139" t="s">
        <v>267</v>
      </c>
      <c r="BW102" s="139" t="s">
        <v>270</v>
      </c>
      <c r="BX102" s="139" t="s">
        <v>272</v>
      </c>
      <c r="BY102" s="139" t="s">
        <v>276</v>
      </c>
      <c r="BZ102" s="139" t="s">
        <v>277</v>
      </c>
      <c r="CA102" s="139" t="s">
        <v>279</v>
      </c>
      <c r="CB102" s="139" t="s">
        <v>281</v>
      </c>
      <c r="CC102" s="139" t="s">
        <v>282</v>
      </c>
      <c r="CD102" s="139" t="s">
        <v>288</v>
      </c>
      <c r="CE102" s="139" t="s">
        <v>289</v>
      </c>
      <c r="CF102" s="139" t="s">
        <v>292</v>
      </c>
      <c r="CG102" s="139" t="s">
        <v>294</v>
      </c>
      <c r="CH102" s="139" t="s">
        <v>297</v>
      </c>
      <c r="CI102" s="139" t="s">
        <v>301</v>
      </c>
      <c r="CJ102" s="139" t="s">
        <v>303</v>
      </c>
      <c r="CK102" s="139" t="s">
        <v>308</v>
      </c>
      <c r="CL102" s="139" t="s">
        <v>310</v>
      </c>
      <c r="CM102" s="139" t="s">
        <v>311</v>
      </c>
      <c r="CN102" s="139" t="s">
        <v>313</v>
      </c>
      <c r="CO102" s="139" t="s">
        <v>319</v>
      </c>
      <c r="CP102" s="139" t="s">
        <v>322</v>
      </c>
      <c r="CQ102" s="139" t="s">
        <v>325</v>
      </c>
      <c r="CR102" s="139" t="s">
        <v>330</v>
      </c>
      <c r="CS102" s="139" t="s">
        <v>332</v>
      </c>
      <c r="CT102" s="139" t="s">
        <v>336</v>
      </c>
      <c r="CU102" s="139" t="s">
        <v>349</v>
      </c>
      <c r="CV102" s="139" t="s">
        <v>349</v>
      </c>
      <c r="CW102" s="139" t="s">
        <v>350</v>
      </c>
      <c r="CX102" s="139" t="s">
        <v>351</v>
      </c>
      <c r="CY102" s="139" t="s">
        <v>357</v>
      </c>
      <c r="CZ102" s="139" t="s">
        <v>360</v>
      </c>
      <c r="DA102" s="106" t="str">
        <f>DA214</f>
        <v>Aug'25</v>
      </c>
      <c r="DB102" s="3">
        <v>1</v>
      </c>
      <c r="DC102" s="3">
        <v>2</v>
      </c>
      <c r="DD102" s="3">
        <v>3</v>
      </c>
      <c r="DE102" s="3">
        <v>4</v>
      </c>
      <c r="DF102" s="3">
        <v>5</v>
      </c>
      <c r="DG102" s="3">
        <v>6</v>
      </c>
      <c r="DH102" s="3">
        <v>7</v>
      </c>
      <c r="DI102" s="3">
        <v>8</v>
      </c>
      <c r="DJ102" s="3">
        <v>9</v>
      </c>
      <c r="DK102" s="3">
        <v>10</v>
      </c>
      <c r="DL102" s="3">
        <v>11</v>
      </c>
      <c r="DM102" s="3">
        <v>12</v>
      </c>
      <c r="DN102" s="3">
        <v>13</v>
      </c>
      <c r="DO102" s="3">
        <v>14</v>
      </c>
      <c r="DP102" s="3">
        <v>15</v>
      </c>
      <c r="DQ102" s="3">
        <v>16</v>
      </c>
      <c r="DR102" s="3">
        <v>17</v>
      </c>
      <c r="DS102" s="3">
        <v>18</v>
      </c>
      <c r="DT102" s="3">
        <v>19</v>
      </c>
      <c r="DU102" s="3">
        <v>20</v>
      </c>
      <c r="DV102" s="3">
        <v>21</v>
      </c>
      <c r="DW102" s="3">
        <v>22</v>
      </c>
      <c r="DX102" s="3">
        <v>23</v>
      </c>
      <c r="DY102" s="3">
        <v>24</v>
      </c>
      <c r="DZ102" s="3">
        <v>25</v>
      </c>
      <c r="EA102" s="3">
        <v>26</v>
      </c>
      <c r="EB102" s="3">
        <v>27</v>
      </c>
      <c r="EC102" s="3">
        <v>28</v>
      </c>
      <c r="ED102" s="3">
        <v>29</v>
      </c>
      <c r="EE102" s="3">
        <v>30</v>
      </c>
      <c r="EF102" s="3">
        <v>31</v>
      </c>
    </row>
    <row r="103" spans="1:136" s="8" customFormat="1" ht="17.25" customHeight="1">
      <c r="A103" s="5" t="s">
        <v>1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>
        <v>1271</v>
      </c>
      <c r="V103" s="6">
        <v>0</v>
      </c>
      <c r="W103" s="6">
        <v>33238</v>
      </c>
      <c r="X103" s="6">
        <v>44316</v>
      </c>
      <c r="Y103" s="6">
        <v>5553</v>
      </c>
      <c r="Z103" s="6">
        <v>0</v>
      </c>
      <c r="AA103" s="6">
        <v>0</v>
      </c>
      <c r="AB103" s="6">
        <f>V114D!B9</f>
        <v>0</v>
      </c>
      <c r="AC103" s="6">
        <f>V114D!C9</f>
        <v>0</v>
      </c>
      <c r="AD103" s="6">
        <f>V114D!D9</f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f>SUM(DA103:EE103)</f>
        <v>14364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326</v>
      </c>
      <c r="CB103" s="185">
        <v>10111</v>
      </c>
      <c r="CC103" s="185">
        <v>143387</v>
      </c>
      <c r="CD103" s="185">
        <v>172265</v>
      </c>
      <c r="CE103" s="185">
        <v>153508</v>
      </c>
      <c r="CF103" s="185">
        <v>127878</v>
      </c>
      <c r="CG103" s="185">
        <v>219350</v>
      </c>
      <c r="CH103" s="185">
        <v>189388</v>
      </c>
      <c r="CI103" s="185">
        <v>92960</v>
      </c>
      <c r="CJ103" s="185">
        <v>141938</v>
      </c>
      <c r="CK103" s="185">
        <v>139898</v>
      </c>
      <c r="CL103" s="185">
        <v>157891</v>
      </c>
      <c r="CM103" s="185">
        <v>127143</v>
      </c>
      <c r="CN103" s="185">
        <v>117595</v>
      </c>
      <c r="CO103" s="185">
        <v>123185</v>
      </c>
      <c r="CP103" s="185">
        <v>154115</v>
      </c>
      <c r="CQ103" s="185">
        <v>186490</v>
      </c>
      <c r="CR103" s="185">
        <v>215872</v>
      </c>
      <c r="CS103" s="185">
        <v>254546</v>
      </c>
      <c r="CT103" s="185">
        <v>79598</v>
      </c>
      <c r="CU103" s="185">
        <v>263354</v>
      </c>
      <c r="CV103" s="185">
        <v>272560</v>
      </c>
      <c r="CW103" s="185">
        <v>177424</v>
      </c>
      <c r="CX103" s="185">
        <v>101062</v>
      </c>
      <c r="CY103" s="185">
        <v>127099</v>
      </c>
      <c r="CZ103" s="185">
        <v>35105</v>
      </c>
      <c r="DA103" s="7">
        <f>SUM(DB103:EF103)</f>
        <v>7182</v>
      </c>
      <c r="DB103" s="7">
        <f>V114D!F13</f>
        <v>70</v>
      </c>
      <c r="DC103" s="7">
        <f>V114D!G13</f>
        <v>0</v>
      </c>
      <c r="DD103" s="7">
        <f>V114D!H13</f>
        <v>0</v>
      </c>
      <c r="DE103" s="7">
        <f>V114D!I13</f>
        <v>0</v>
      </c>
      <c r="DF103" s="7">
        <f>V114D!J13</f>
        <v>0</v>
      </c>
      <c r="DG103" s="7">
        <f>V114D!K13</f>
        <v>0</v>
      </c>
      <c r="DH103" s="7">
        <f>V114D!L13</f>
        <v>31</v>
      </c>
      <c r="DI103" s="7">
        <f>V114D!M13</f>
        <v>0</v>
      </c>
      <c r="DJ103" s="7">
        <f>V114D!N13</f>
        <v>0</v>
      </c>
      <c r="DK103" s="7">
        <f>V114D!O13</f>
        <v>0</v>
      </c>
      <c r="DL103" s="7">
        <f>V114D!P13</f>
        <v>0</v>
      </c>
      <c r="DM103" s="7">
        <f>V114D!Q13</f>
        <v>0</v>
      </c>
      <c r="DN103" s="7">
        <f>V114D!R13</f>
        <v>0</v>
      </c>
      <c r="DO103" s="7">
        <f>V114D!S13</f>
        <v>0</v>
      </c>
      <c r="DP103" s="7">
        <f>V114D!T13</f>
        <v>0</v>
      </c>
      <c r="DQ103" s="7">
        <f>V114D!U13</f>
        <v>0</v>
      </c>
      <c r="DR103" s="7">
        <f>V114D!V13</f>
        <v>0</v>
      </c>
      <c r="DS103" s="7">
        <f>V114D!W13</f>
        <v>0</v>
      </c>
      <c r="DT103" s="7">
        <f>V114D!X13</f>
        <v>0</v>
      </c>
      <c r="DU103" s="7">
        <f>V114D!Y13</f>
        <v>0</v>
      </c>
      <c r="DV103" s="7">
        <f>V114D!Z13</f>
        <v>0</v>
      </c>
      <c r="DW103" s="7">
        <f>V114D!AA13</f>
        <v>1643</v>
      </c>
      <c r="DX103" s="7">
        <f>V114D!AB13</f>
        <v>5438</v>
      </c>
      <c r="DY103" s="7">
        <f>V114D!AC13</f>
        <v>0</v>
      </c>
      <c r="DZ103" s="7">
        <f>V114D!AD13</f>
        <v>0</v>
      </c>
      <c r="EA103" s="7">
        <f>V114D!AE13</f>
        <v>0</v>
      </c>
      <c r="EB103" s="7">
        <f>V114D!AF13</f>
        <v>0</v>
      </c>
      <c r="EC103" s="7">
        <f>V114D!AG13</f>
        <v>0</v>
      </c>
      <c r="ED103" s="7">
        <f>V114D!AH13</f>
        <v>0</v>
      </c>
      <c r="EE103" s="7">
        <f>V114D!AI13</f>
        <v>0</v>
      </c>
      <c r="EF103" s="7">
        <f>V114D!AJ13</f>
        <v>0</v>
      </c>
    </row>
    <row r="104" spans="1:136" s="8" customFormat="1" ht="17.25" customHeight="1">
      <c r="A104" s="5" t="s">
        <v>2</v>
      </c>
      <c r="B104" s="6">
        <f>B103-B105</f>
        <v>0</v>
      </c>
      <c r="C104" s="6">
        <f t="shared" ref="C104:X104" si="40">C103-C105</f>
        <v>0</v>
      </c>
      <c r="D104" s="6">
        <f t="shared" si="40"/>
        <v>0</v>
      </c>
      <c r="E104" s="6">
        <f t="shared" si="40"/>
        <v>0</v>
      </c>
      <c r="F104" s="6">
        <f t="shared" si="40"/>
        <v>0</v>
      </c>
      <c r="G104" s="6">
        <f t="shared" si="40"/>
        <v>0</v>
      </c>
      <c r="H104" s="6">
        <f t="shared" si="40"/>
        <v>0</v>
      </c>
      <c r="I104" s="6">
        <f t="shared" si="40"/>
        <v>0</v>
      </c>
      <c r="J104" s="6">
        <f t="shared" si="40"/>
        <v>0</v>
      </c>
      <c r="K104" s="6">
        <f t="shared" si="40"/>
        <v>0</v>
      </c>
      <c r="L104" s="6">
        <f t="shared" si="40"/>
        <v>0</v>
      </c>
      <c r="M104" s="6">
        <f t="shared" si="40"/>
        <v>0</v>
      </c>
      <c r="N104" s="6">
        <f t="shared" si="40"/>
        <v>0</v>
      </c>
      <c r="O104" s="6">
        <f t="shared" si="40"/>
        <v>0</v>
      </c>
      <c r="P104" s="6">
        <f t="shared" si="40"/>
        <v>0</v>
      </c>
      <c r="Q104" s="6">
        <f t="shared" si="40"/>
        <v>0</v>
      </c>
      <c r="R104" s="6">
        <f t="shared" si="40"/>
        <v>0</v>
      </c>
      <c r="S104" s="6">
        <f t="shared" si="40"/>
        <v>0</v>
      </c>
      <c r="T104" s="6">
        <f t="shared" si="40"/>
        <v>0</v>
      </c>
      <c r="U104" s="6">
        <f t="shared" si="40"/>
        <v>1174</v>
      </c>
      <c r="V104" s="6">
        <f t="shared" si="40"/>
        <v>0</v>
      </c>
      <c r="W104" s="6">
        <f t="shared" si="40"/>
        <v>32890</v>
      </c>
      <c r="X104" s="6">
        <f t="shared" si="40"/>
        <v>44047</v>
      </c>
      <c r="Y104" s="6">
        <v>5487</v>
      </c>
      <c r="Z104" s="6">
        <v>0</v>
      </c>
      <c r="AA104" s="6">
        <v>0</v>
      </c>
      <c r="AB104" s="6">
        <f>AB103-AB105</f>
        <v>-612</v>
      </c>
      <c r="AC104" s="6">
        <f>AC103-AC105</f>
        <v>-503</v>
      </c>
      <c r="AD104" s="6">
        <f>AD103-AD105</f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f>SUM(DA104:EE104)</f>
        <v>14324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326</v>
      </c>
      <c r="CB104" s="185">
        <v>10107</v>
      </c>
      <c r="CC104" s="185">
        <v>143218</v>
      </c>
      <c r="CD104" s="185">
        <v>172160</v>
      </c>
      <c r="CE104" s="185">
        <v>153314</v>
      </c>
      <c r="CF104" s="185">
        <v>127727</v>
      </c>
      <c r="CG104" s="185">
        <v>219070</v>
      </c>
      <c r="CH104" s="185">
        <v>189168</v>
      </c>
      <c r="CI104" s="185">
        <v>92768</v>
      </c>
      <c r="CJ104" s="185">
        <v>141722</v>
      </c>
      <c r="CK104" s="185">
        <v>139717</v>
      </c>
      <c r="CL104" s="185">
        <v>157531</v>
      </c>
      <c r="CM104" s="185">
        <v>126979</v>
      </c>
      <c r="CN104" s="185">
        <v>117437</v>
      </c>
      <c r="CO104" s="185">
        <v>123033</v>
      </c>
      <c r="CP104" s="185">
        <v>153910</v>
      </c>
      <c r="CQ104" s="185">
        <v>186152</v>
      </c>
      <c r="CR104" s="185">
        <v>215689</v>
      </c>
      <c r="CS104" s="185">
        <v>254469</v>
      </c>
      <c r="CT104" s="185">
        <v>79536</v>
      </c>
      <c r="CU104" s="185">
        <v>263167</v>
      </c>
      <c r="CV104" s="185">
        <v>272249</v>
      </c>
      <c r="CW104" s="185">
        <v>177144</v>
      </c>
      <c r="CX104" s="185">
        <v>100856</v>
      </c>
      <c r="CY104" s="185">
        <v>126930</v>
      </c>
      <c r="CZ104" s="185">
        <v>35005</v>
      </c>
      <c r="DA104" s="7">
        <f>SUM(DB104:EF104)</f>
        <v>7162</v>
      </c>
      <c r="DB104" s="142">
        <f t="shared" ref="DB104:EF104" si="41">DB103-DB105</f>
        <v>70</v>
      </c>
      <c r="DC104" s="142">
        <f t="shared" si="41"/>
        <v>0</v>
      </c>
      <c r="DD104" s="142">
        <f t="shared" si="41"/>
        <v>0</v>
      </c>
      <c r="DE104" s="142">
        <f t="shared" si="41"/>
        <v>0</v>
      </c>
      <c r="DF104" s="142">
        <f t="shared" si="41"/>
        <v>0</v>
      </c>
      <c r="DG104" s="142">
        <f t="shared" si="41"/>
        <v>0</v>
      </c>
      <c r="DH104" s="142">
        <f t="shared" si="41"/>
        <v>31</v>
      </c>
      <c r="DI104" s="142">
        <f t="shared" si="41"/>
        <v>0</v>
      </c>
      <c r="DJ104" s="142">
        <f t="shared" si="41"/>
        <v>0</v>
      </c>
      <c r="DK104" s="142">
        <f t="shared" si="41"/>
        <v>0</v>
      </c>
      <c r="DL104" s="142">
        <f t="shared" si="41"/>
        <v>0</v>
      </c>
      <c r="DM104" s="142">
        <f t="shared" si="41"/>
        <v>0</v>
      </c>
      <c r="DN104" s="142">
        <f t="shared" si="41"/>
        <v>0</v>
      </c>
      <c r="DO104" s="142">
        <f t="shared" si="41"/>
        <v>0</v>
      </c>
      <c r="DP104" s="142">
        <f t="shared" si="41"/>
        <v>0</v>
      </c>
      <c r="DQ104" s="142">
        <f t="shared" si="41"/>
        <v>0</v>
      </c>
      <c r="DR104" s="142">
        <f t="shared" si="41"/>
        <v>0</v>
      </c>
      <c r="DS104" s="142">
        <f t="shared" si="41"/>
        <v>0</v>
      </c>
      <c r="DT104" s="142">
        <f t="shared" si="41"/>
        <v>0</v>
      </c>
      <c r="DU104" s="142">
        <f t="shared" si="41"/>
        <v>0</v>
      </c>
      <c r="DV104" s="142">
        <f t="shared" si="41"/>
        <v>0</v>
      </c>
      <c r="DW104" s="142">
        <f t="shared" si="41"/>
        <v>1640</v>
      </c>
      <c r="DX104" s="142">
        <f t="shared" si="41"/>
        <v>5421</v>
      </c>
      <c r="DY104" s="142">
        <f t="shared" si="41"/>
        <v>0</v>
      </c>
      <c r="DZ104" s="142">
        <f t="shared" si="41"/>
        <v>0</v>
      </c>
      <c r="EA104" s="142">
        <f t="shared" si="41"/>
        <v>0</v>
      </c>
      <c r="EB104" s="142">
        <f t="shared" si="41"/>
        <v>0</v>
      </c>
      <c r="EC104" s="142">
        <f t="shared" si="41"/>
        <v>0</v>
      </c>
      <c r="ED104" s="142">
        <f t="shared" si="41"/>
        <v>0</v>
      </c>
      <c r="EE104" s="142">
        <f t="shared" si="41"/>
        <v>0</v>
      </c>
      <c r="EF104" s="142">
        <f t="shared" si="41"/>
        <v>0</v>
      </c>
    </row>
    <row r="105" spans="1:136" s="8" customFormat="1" ht="17.25" customHeight="1">
      <c r="A105" s="5" t="s">
        <v>3</v>
      </c>
      <c r="B105" s="6">
        <f>SUM(B108:B111)</f>
        <v>0</v>
      </c>
      <c r="C105" s="6">
        <f t="shared" ref="C105:X105" si="42">SUM(C108:C111)</f>
        <v>0</v>
      </c>
      <c r="D105" s="6">
        <f t="shared" si="42"/>
        <v>0</v>
      </c>
      <c r="E105" s="6">
        <f t="shared" si="42"/>
        <v>0</v>
      </c>
      <c r="F105" s="6">
        <f t="shared" si="42"/>
        <v>0</v>
      </c>
      <c r="G105" s="6">
        <f t="shared" si="42"/>
        <v>0</v>
      </c>
      <c r="H105" s="6">
        <f t="shared" si="42"/>
        <v>0</v>
      </c>
      <c r="I105" s="6">
        <f t="shared" si="42"/>
        <v>0</v>
      </c>
      <c r="J105" s="6">
        <f t="shared" si="42"/>
        <v>0</v>
      </c>
      <c r="K105" s="6">
        <f t="shared" si="42"/>
        <v>0</v>
      </c>
      <c r="L105" s="6">
        <f t="shared" si="42"/>
        <v>0</v>
      </c>
      <c r="M105" s="6">
        <f t="shared" si="42"/>
        <v>0</v>
      </c>
      <c r="N105" s="6">
        <f t="shared" si="42"/>
        <v>0</v>
      </c>
      <c r="O105" s="6">
        <f t="shared" si="42"/>
        <v>0</v>
      </c>
      <c r="P105" s="6">
        <f t="shared" si="42"/>
        <v>0</v>
      </c>
      <c r="Q105" s="6">
        <f t="shared" si="42"/>
        <v>0</v>
      </c>
      <c r="R105" s="6">
        <f t="shared" si="42"/>
        <v>0</v>
      </c>
      <c r="S105" s="6">
        <f t="shared" si="42"/>
        <v>0</v>
      </c>
      <c r="T105" s="6">
        <f t="shared" si="42"/>
        <v>0</v>
      </c>
      <c r="U105" s="6">
        <f t="shared" si="42"/>
        <v>97</v>
      </c>
      <c r="V105" s="6">
        <f t="shared" si="42"/>
        <v>0</v>
      </c>
      <c r="W105" s="6">
        <f t="shared" si="42"/>
        <v>348</v>
      </c>
      <c r="X105" s="6">
        <f t="shared" si="42"/>
        <v>269</v>
      </c>
      <c r="Y105" s="6">
        <v>66</v>
      </c>
      <c r="Z105" s="6">
        <v>0</v>
      </c>
      <c r="AA105" s="6">
        <v>0</v>
      </c>
      <c r="AB105" s="6">
        <f>SUM(AB108:AB111)</f>
        <v>612</v>
      </c>
      <c r="AC105" s="6">
        <f>SUM(AC108:AC111)</f>
        <v>503</v>
      </c>
      <c r="AD105" s="6">
        <f>SUM(AD108:AD111)</f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f>SUM(DA105:EE105)</f>
        <v>40</v>
      </c>
      <c r="AX105" s="185">
        <v>0</v>
      </c>
      <c r="AY105" s="185">
        <v>0</v>
      </c>
      <c r="AZ105" s="185">
        <v>0</v>
      </c>
      <c r="BA105" s="185">
        <v>0</v>
      </c>
      <c r="BB105" s="185">
        <v>0</v>
      </c>
      <c r="BC105" s="185">
        <v>0</v>
      </c>
      <c r="BD105" s="185">
        <v>0</v>
      </c>
      <c r="BE105" s="185">
        <v>0</v>
      </c>
      <c r="BF105" s="185">
        <v>0</v>
      </c>
      <c r="BG105" s="185">
        <v>0</v>
      </c>
      <c r="BH105" s="185">
        <v>0</v>
      </c>
      <c r="BI105" s="185">
        <v>0</v>
      </c>
      <c r="BJ105" s="185">
        <v>0</v>
      </c>
      <c r="BK105" s="185">
        <v>0</v>
      </c>
      <c r="BL105" s="185">
        <v>0</v>
      </c>
      <c r="BM105" s="185">
        <v>0</v>
      </c>
      <c r="BN105" s="185">
        <v>0</v>
      </c>
      <c r="BO105" s="185">
        <v>0</v>
      </c>
      <c r="BP105" s="185">
        <v>0</v>
      </c>
      <c r="BQ105" s="185">
        <v>0</v>
      </c>
      <c r="BR105" s="185">
        <v>0</v>
      </c>
      <c r="BS105" s="185">
        <v>0</v>
      </c>
      <c r="BT105" s="185">
        <v>0</v>
      </c>
      <c r="BU105" s="185">
        <v>0</v>
      </c>
      <c r="BV105" s="185">
        <v>0</v>
      </c>
      <c r="BW105" s="185">
        <v>0</v>
      </c>
      <c r="BX105" s="185">
        <v>0</v>
      </c>
      <c r="BY105" s="185">
        <v>0</v>
      </c>
      <c r="BZ105" s="185">
        <v>0</v>
      </c>
      <c r="CA105" s="185">
        <v>0</v>
      </c>
      <c r="CB105" s="185">
        <v>4</v>
      </c>
      <c r="CC105" s="185">
        <v>169</v>
      </c>
      <c r="CD105" s="185">
        <v>105</v>
      </c>
      <c r="CE105" s="185">
        <v>194</v>
      </c>
      <c r="CF105" s="185">
        <v>151</v>
      </c>
      <c r="CG105" s="185">
        <v>280</v>
      </c>
      <c r="CH105" s="185">
        <v>220</v>
      </c>
      <c r="CI105" s="185">
        <v>192</v>
      </c>
      <c r="CJ105" s="185">
        <v>216</v>
      </c>
      <c r="CK105" s="185">
        <v>181</v>
      </c>
      <c r="CL105" s="185">
        <v>360</v>
      </c>
      <c r="CM105" s="185">
        <v>164</v>
      </c>
      <c r="CN105" s="185">
        <v>158</v>
      </c>
      <c r="CO105" s="185">
        <v>152</v>
      </c>
      <c r="CP105" s="185">
        <v>205</v>
      </c>
      <c r="CQ105" s="185">
        <v>338</v>
      </c>
      <c r="CR105" s="185">
        <v>183</v>
      </c>
      <c r="CS105" s="185">
        <v>77</v>
      </c>
      <c r="CT105" s="185">
        <v>62</v>
      </c>
      <c r="CU105" s="185">
        <v>187</v>
      </c>
      <c r="CV105" s="185">
        <v>311</v>
      </c>
      <c r="CW105" s="185">
        <v>280</v>
      </c>
      <c r="CX105" s="185">
        <v>206</v>
      </c>
      <c r="CY105" s="185">
        <v>169</v>
      </c>
      <c r="CZ105" s="185">
        <v>100</v>
      </c>
      <c r="DA105" s="7">
        <f>SUM(DB105:EF105)</f>
        <v>20</v>
      </c>
      <c r="DB105" s="142">
        <f t="shared" ref="DB105:EF105" si="43">SUM(DB108:DB111)</f>
        <v>0</v>
      </c>
      <c r="DC105" s="142">
        <f t="shared" si="43"/>
        <v>0</v>
      </c>
      <c r="DD105" s="142">
        <f t="shared" si="43"/>
        <v>0</v>
      </c>
      <c r="DE105" s="142">
        <f t="shared" si="43"/>
        <v>0</v>
      </c>
      <c r="DF105" s="142">
        <f t="shared" si="43"/>
        <v>0</v>
      </c>
      <c r="DG105" s="142">
        <f t="shared" si="43"/>
        <v>0</v>
      </c>
      <c r="DH105" s="142">
        <f t="shared" si="43"/>
        <v>0</v>
      </c>
      <c r="DI105" s="142">
        <f t="shared" si="43"/>
        <v>0</v>
      </c>
      <c r="DJ105" s="142">
        <f t="shared" si="43"/>
        <v>0</v>
      </c>
      <c r="DK105" s="142">
        <f t="shared" si="43"/>
        <v>0</v>
      </c>
      <c r="DL105" s="142">
        <f t="shared" si="43"/>
        <v>0</v>
      </c>
      <c r="DM105" s="142">
        <f t="shared" si="43"/>
        <v>0</v>
      </c>
      <c r="DN105" s="142">
        <f t="shared" si="43"/>
        <v>0</v>
      </c>
      <c r="DO105" s="142">
        <f t="shared" si="43"/>
        <v>0</v>
      </c>
      <c r="DP105" s="142">
        <f t="shared" si="43"/>
        <v>0</v>
      </c>
      <c r="DQ105" s="142">
        <f t="shared" si="43"/>
        <v>0</v>
      </c>
      <c r="DR105" s="142">
        <f t="shared" si="43"/>
        <v>0</v>
      </c>
      <c r="DS105" s="142">
        <f t="shared" si="43"/>
        <v>0</v>
      </c>
      <c r="DT105" s="142">
        <f t="shared" si="43"/>
        <v>0</v>
      </c>
      <c r="DU105" s="142">
        <f t="shared" si="43"/>
        <v>0</v>
      </c>
      <c r="DV105" s="142">
        <f t="shared" si="43"/>
        <v>0</v>
      </c>
      <c r="DW105" s="142">
        <f t="shared" si="43"/>
        <v>3</v>
      </c>
      <c r="DX105" s="142">
        <f t="shared" si="43"/>
        <v>17</v>
      </c>
      <c r="DY105" s="142">
        <f t="shared" si="43"/>
        <v>0</v>
      </c>
      <c r="DZ105" s="142">
        <f t="shared" si="43"/>
        <v>0</v>
      </c>
      <c r="EA105" s="142">
        <f t="shared" si="43"/>
        <v>0</v>
      </c>
      <c r="EB105" s="142">
        <f t="shared" si="43"/>
        <v>0</v>
      </c>
      <c r="EC105" s="142">
        <f t="shared" si="43"/>
        <v>0</v>
      </c>
      <c r="ED105" s="142">
        <f t="shared" si="43"/>
        <v>0</v>
      </c>
      <c r="EE105" s="142">
        <f t="shared" si="43"/>
        <v>0</v>
      </c>
      <c r="EF105" s="142">
        <f t="shared" si="43"/>
        <v>0</v>
      </c>
    </row>
    <row r="106" spans="1:136" s="8" customFormat="1" ht="17.25" customHeight="1">
      <c r="A106" s="5" t="s">
        <v>10</v>
      </c>
      <c r="B106" s="9" t="e">
        <f>B105/B103</f>
        <v>#DIV/0!</v>
      </c>
      <c r="C106" s="9" t="e">
        <f t="shared" ref="C106:X106" si="44">C105/C103</f>
        <v>#DIV/0!</v>
      </c>
      <c r="D106" s="9" t="e">
        <f t="shared" si="44"/>
        <v>#DIV/0!</v>
      </c>
      <c r="E106" s="9" t="e">
        <f t="shared" si="44"/>
        <v>#DIV/0!</v>
      </c>
      <c r="F106" s="9" t="e">
        <f t="shared" si="44"/>
        <v>#DIV/0!</v>
      </c>
      <c r="G106" s="9" t="e">
        <f t="shared" si="44"/>
        <v>#DIV/0!</v>
      </c>
      <c r="H106" s="9" t="e">
        <f t="shared" si="44"/>
        <v>#DIV/0!</v>
      </c>
      <c r="I106" s="9" t="e">
        <f t="shared" si="44"/>
        <v>#DIV/0!</v>
      </c>
      <c r="J106" s="9" t="e">
        <f t="shared" si="44"/>
        <v>#DIV/0!</v>
      </c>
      <c r="K106" s="9" t="e">
        <f t="shared" si="44"/>
        <v>#DIV/0!</v>
      </c>
      <c r="L106" s="9" t="e">
        <f t="shared" si="44"/>
        <v>#DIV/0!</v>
      </c>
      <c r="M106" s="9" t="e">
        <f t="shared" si="44"/>
        <v>#DIV/0!</v>
      </c>
      <c r="N106" s="9" t="e">
        <f t="shared" si="44"/>
        <v>#DIV/0!</v>
      </c>
      <c r="O106" s="9" t="e">
        <f t="shared" si="44"/>
        <v>#DIV/0!</v>
      </c>
      <c r="P106" s="9" t="e">
        <f t="shared" si="44"/>
        <v>#DIV/0!</v>
      </c>
      <c r="Q106" s="9" t="e">
        <f t="shared" si="44"/>
        <v>#DIV/0!</v>
      </c>
      <c r="R106" s="9" t="e">
        <f t="shared" si="44"/>
        <v>#DIV/0!</v>
      </c>
      <c r="S106" s="9" t="e">
        <f t="shared" si="44"/>
        <v>#DIV/0!</v>
      </c>
      <c r="T106" s="9" t="e">
        <f t="shared" si="44"/>
        <v>#DIV/0!</v>
      </c>
      <c r="U106" s="9">
        <f t="shared" si="44"/>
        <v>7.6317859952793082E-2</v>
      </c>
      <c r="V106" s="9" t="e">
        <f t="shared" si="44"/>
        <v>#DIV/0!</v>
      </c>
      <c r="W106" s="9">
        <f t="shared" si="44"/>
        <v>1.0469944039954269E-2</v>
      </c>
      <c r="X106" s="9">
        <f t="shared" si="44"/>
        <v>6.070042422601318E-3</v>
      </c>
      <c r="Y106" s="9">
        <v>1.1885467314964884E-2</v>
      </c>
      <c r="Z106" s="9" t="e">
        <v>#DIV/0!</v>
      </c>
      <c r="AA106" s="9" t="e">
        <v>#DIV/0!</v>
      </c>
      <c r="AB106" s="9" t="e">
        <f>AB105/AB103</f>
        <v>#DIV/0!</v>
      </c>
      <c r="AC106" s="9" t="e">
        <f>AC105/AC103</f>
        <v>#DIV/0!</v>
      </c>
      <c r="AD106" s="9" t="e">
        <f>AD105/AD103</f>
        <v>#DIV/0!</v>
      </c>
      <c r="AE106" s="9" t="e">
        <v>#DIV/0!</v>
      </c>
      <c r="AF106" s="9" t="e">
        <v>#DIV/0!</v>
      </c>
      <c r="AG106" s="9" t="e">
        <v>#DIV/0!</v>
      </c>
      <c r="AH106" s="9" t="e">
        <v>#DIV/0!</v>
      </c>
      <c r="AI106" s="9" t="e">
        <v>#DIV/0!</v>
      </c>
      <c r="AJ106" s="9" t="e">
        <v>#DIV/0!</v>
      </c>
      <c r="AK106" s="9" t="e">
        <v>#DIV/0!</v>
      </c>
      <c r="AL106" s="9" t="e">
        <v>#DIV/0!</v>
      </c>
      <c r="AM106" s="9" t="e">
        <v>#DIV/0!</v>
      </c>
      <c r="AN106" s="9" t="e">
        <v>#DIV/0!</v>
      </c>
      <c r="AO106" s="9" t="e">
        <v>#DIV/0!</v>
      </c>
      <c r="AP106" s="9" t="e">
        <v>#DIV/0!</v>
      </c>
      <c r="AQ106" s="9" t="e">
        <v>#DIV/0!</v>
      </c>
      <c r="AR106" s="9" t="e">
        <v>#DIV/0!</v>
      </c>
      <c r="AS106" s="9" t="e">
        <v>#DIV/0!</v>
      </c>
      <c r="AT106" s="9" t="e">
        <v>#DIV/0!</v>
      </c>
      <c r="AU106" s="9" t="e">
        <v>#DIV/0!</v>
      </c>
      <c r="AV106" s="9" t="e">
        <v>#DIV/0!</v>
      </c>
      <c r="AW106" s="9">
        <f t="shared" ref="AW106:DB106" si="45">AW105/AW103</f>
        <v>2.7847396268448898E-3</v>
      </c>
      <c r="AX106" s="186" t="e">
        <f t="shared" si="45"/>
        <v>#DIV/0!</v>
      </c>
      <c r="AY106" s="186" t="e">
        <f t="shared" ref="AY106:BZ106" si="46">AY105/AY103</f>
        <v>#DIV/0!</v>
      </c>
      <c r="AZ106" s="186" t="e">
        <f t="shared" si="46"/>
        <v>#DIV/0!</v>
      </c>
      <c r="BA106" s="186" t="e">
        <f t="shared" si="46"/>
        <v>#DIV/0!</v>
      </c>
      <c r="BB106" s="186" t="e">
        <f t="shared" si="46"/>
        <v>#DIV/0!</v>
      </c>
      <c r="BC106" s="186" t="e">
        <f t="shared" si="46"/>
        <v>#DIV/0!</v>
      </c>
      <c r="BD106" s="186" t="e">
        <f t="shared" si="46"/>
        <v>#DIV/0!</v>
      </c>
      <c r="BE106" s="186" t="e">
        <f t="shared" si="46"/>
        <v>#DIV/0!</v>
      </c>
      <c r="BF106" s="186" t="e">
        <f t="shared" si="46"/>
        <v>#DIV/0!</v>
      </c>
      <c r="BG106" s="186" t="e">
        <f t="shared" si="46"/>
        <v>#DIV/0!</v>
      </c>
      <c r="BH106" s="186" t="e">
        <f t="shared" si="46"/>
        <v>#DIV/0!</v>
      </c>
      <c r="BI106" s="186" t="e">
        <f t="shared" si="46"/>
        <v>#DIV/0!</v>
      </c>
      <c r="BJ106" s="186" t="e">
        <f t="shared" si="46"/>
        <v>#DIV/0!</v>
      </c>
      <c r="BK106" s="186" t="e">
        <f t="shared" si="46"/>
        <v>#DIV/0!</v>
      </c>
      <c r="BL106" s="186" t="e">
        <f t="shared" si="46"/>
        <v>#DIV/0!</v>
      </c>
      <c r="BM106" s="186" t="e">
        <f t="shared" si="46"/>
        <v>#DIV/0!</v>
      </c>
      <c r="BN106" s="186" t="e">
        <f t="shared" si="46"/>
        <v>#DIV/0!</v>
      </c>
      <c r="BO106" s="186" t="e">
        <f t="shared" si="46"/>
        <v>#DIV/0!</v>
      </c>
      <c r="BP106" s="186" t="e">
        <f t="shared" si="46"/>
        <v>#DIV/0!</v>
      </c>
      <c r="BQ106" s="186" t="e">
        <f t="shared" si="46"/>
        <v>#DIV/0!</v>
      </c>
      <c r="BR106" s="186" t="e">
        <f t="shared" si="46"/>
        <v>#DIV/0!</v>
      </c>
      <c r="BS106" s="186" t="e">
        <f t="shared" si="46"/>
        <v>#DIV/0!</v>
      </c>
      <c r="BT106" s="186" t="e">
        <f t="shared" si="46"/>
        <v>#DIV/0!</v>
      </c>
      <c r="BU106" s="186" t="e">
        <f t="shared" si="46"/>
        <v>#DIV/0!</v>
      </c>
      <c r="BV106" s="186" t="e">
        <f t="shared" si="46"/>
        <v>#DIV/0!</v>
      </c>
      <c r="BW106" s="186" t="e">
        <f t="shared" si="46"/>
        <v>#DIV/0!</v>
      </c>
      <c r="BX106" s="186" t="e">
        <f t="shared" si="46"/>
        <v>#DIV/0!</v>
      </c>
      <c r="BY106" s="186" t="e">
        <f t="shared" si="46"/>
        <v>#DIV/0!</v>
      </c>
      <c r="BZ106" s="186" t="e">
        <f t="shared" si="46"/>
        <v>#DIV/0!</v>
      </c>
      <c r="CA106" s="186">
        <v>0</v>
      </c>
      <c r="CB106" s="186">
        <v>3.9560874295321927E-4</v>
      </c>
      <c r="CC106" s="186">
        <v>1.1786284670158383E-3</v>
      </c>
      <c r="CD106" s="186">
        <v>6.0952602095608506E-4</v>
      </c>
      <c r="CE106" s="186">
        <v>1.2637777835682832E-3</v>
      </c>
      <c r="CF106" s="186">
        <v>1.1808129623547443E-3</v>
      </c>
      <c r="CG106" s="186">
        <v>1.2764987462958741E-3</v>
      </c>
      <c r="CH106" s="186">
        <v>1.161636428918411E-3</v>
      </c>
      <c r="CI106" s="186">
        <v>2.0654044750430291E-3</v>
      </c>
      <c r="CJ106" s="186">
        <v>1.5217912046104638E-3</v>
      </c>
      <c r="CK106" s="186">
        <v>1.2937997684026935E-3</v>
      </c>
      <c r="CL106" s="186">
        <v>2.2800539612770837E-3</v>
      </c>
      <c r="CM106" s="186">
        <v>1.2898861911391111E-3</v>
      </c>
      <c r="CN106" s="186">
        <v>1.3435945405842085E-3</v>
      </c>
      <c r="CO106" s="186">
        <v>1.2339164671023258E-3</v>
      </c>
      <c r="CP106" s="186">
        <v>1.3301755182818025E-3</v>
      </c>
      <c r="CQ106" s="186">
        <v>1.8124296208912006E-3</v>
      </c>
      <c r="CR106" s="186">
        <v>8.4772457752742367E-4</v>
      </c>
      <c r="CS106" s="186">
        <v>3.0249935178710332E-4</v>
      </c>
      <c r="CT106" s="186">
        <v>7.7891404306640875E-4</v>
      </c>
      <c r="CU106" s="186">
        <v>7.1007085519870594E-4</v>
      </c>
      <c r="CV106" s="186">
        <v>1.1410331670090989E-3</v>
      </c>
      <c r="CW106" s="186">
        <v>1.5781404995941924E-3</v>
      </c>
      <c r="CX106" s="186">
        <v>2.0383526943856247E-3</v>
      </c>
      <c r="CY106" s="186">
        <v>1.3296721453355258E-3</v>
      </c>
      <c r="CZ106" s="186">
        <v>2.848597065945022E-3</v>
      </c>
      <c r="DA106" s="10">
        <f t="shared" si="45"/>
        <v>2.7847396268448898E-3</v>
      </c>
      <c r="DB106" s="144">
        <f t="shared" si="45"/>
        <v>0</v>
      </c>
      <c r="DC106" s="144" t="e">
        <f t="shared" ref="DC106:EF106" si="47">DC105/DC103</f>
        <v>#DIV/0!</v>
      </c>
      <c r="DD106" s="144" t="e">
        <f t="shared" si="47"/>
        <v>#DIV/0!</v>
      </c>
      <c r="DE106" s="144" t="e">
        <f t="shared" si="47"/>
        <v>#DIV/0!</v>
      </c>
      <c r="DF106" s="144" t="e">
        <f t="shared" si="47"/>
        <v>#DIV/0!</v>
      </c>
      <c r="DG106" s="144" t="e">
        <f t="shared" si="47"/>
        <v>#DIV/0!</v>
      </c>
      <c r="DH106" s="144">
        <f t="shared" si="47"/>
        <v>0</v>
      </c>
      <c r="DI106" s="144" t="e">
        <f t="shared" si="47"/>
        <v>#DIV/0!</v>
      </c>
      <c r="DJ106" s="144" t="e">
        <f t="shared" si="47"/>
        <v>#DIV/0!</v>
      </c>
      <c r="DK106" s="144" t="e">
        <f t="shared" si="47"/>
        <v>#DIV/0!</v>
      </c>
      <c r="DL106" s="144" t="e">
        <f t="shared" si="47"/>
        <v>#DIV/0!</v>
      </c>
      <c r="DM106" s="144" t="e">
        <f t="shared" si="47"/>
        <v>#DIV/0!</v>
      </c>
      <c r="DN106" s="144" t="e">
        <f t="shared" si="47"/>
        <v>#DIV/0!</v>
      </c>
      <c r="DO106" s="144" t="e">
        <f t="shared" si="47"/>
        <v>#DIV/0!</v>
      </c>
      <c r="DP106" s="144" t="e">
        <f t="shared" si="47"/>
        <v>#DIV/0!</v>
      </c>
      <c r="DQ106" s="144" t="e">
        <f t="shared" si="47"/>
        <v>#DIV/0!</v>
      </c>
      <c r="DR106" s="144" t="e">
        <f t="shared" si="47"/>
        <v>#DIV/0!</v>
      </c>
      <c r="DS106" s="144" t="e">
        <f t="shared" si="47"/>
        <v>#DIV/0!</v>
      </c>
      <c r="DT106" s="144" t="e">
        <f t="shared" si="47"/>
        <v>#DIV/0!</v>
      </c>
      <c r="DU106" s="144" t="e">
        <f t="shared" si="47"/>
        <v>#DIV/0!</v>
      </c>
      <c r="DV106" s="144" t="e">
        <f t="shared" si="47"/>
        <v>#DIV/0!</v>
      </c>
      <c r="DW106" s="144">
        <f t="shared" si="47"/>
        <v>1.8259281801582471E-3</v>
      </c>
      <c r="DX106" s="144">
        <f t="shared" si="47"/>
        <v>3.1261493196027951E-3</v>
      </c>
      <c r="DY106" s="144" t="e">
        <f t="shared" si="47"/>
        <v>#DIV/0!</v>
      </c>
      <c r="DZ106" s="144" t="e">
        <f t="shared" si="47"/>
        <v>#DIV/0!</v>
      </c>
      <c r="EA106" s="144" t="e">
        <f t="shared" si="47"/>
        <v>#DIV/0!</v>
      </c>
      <c r="EB106" s="144" t="e">
        <f t="shared" si="47"/>
        <v>#DIV/0!</v>
      </c>
      <c r="EC106" s="144" t="e">
        <f t="shared" si="47"/>
        <v>#DIV/0!</v>
      </c>
      <c r="ED106" s="144" t="e">
        <f t="shared" si="47"/>
        <v>#DIV/0!</v>
      </c>
      <c r="EE106" s="144" t="e">
        <f t="shared" si="47"/>
        <v>#DIV/0!</v>
      </c>
      <c r="EF106" s="144" t="e">
        <f t="shared" si="47"/>
        <v>#DIV/0!</v>
      </c>
    </row>
    <row r="107" spans="1:136" ht="12" customHeight="1">
      <c r="A107" s="11" t="s">
        <v>5</v>
      </c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</row>
    <row r="108" spans="1:136" s="8" customFormat="1" ht="17.25" customHeight="1">
      <c r="A108" s="12" t="s">
        <v>6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6">
        <v>96</v>
      </c>
      <c r="V108" s="6">
        <v>0</v>
      </c>
      <c r="W108" s="6">
        <v>348</v>
      </c>
      <c r="X108" s="6">
        <v>268</v>
      </c>
      <c r="Y108" s="6">
        <v>66</v>
      </c>
      <c r="Z108" s="6">
        <v>0</v>
      </c>
      <c r="AA108" s="6">
        <v>0</v>
      </c>
      <c r="AB108" s="6">
        <v>600</v>
      </c>
      <c r="AC108" s="6">
        <v>502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f>SUM(DA108:EE108)</f>
        <v>40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4</v>
      </c>
      <c r="CC108" s="185">
        <v>166</v>
      </c>
      <c r="CD108" s="185">
        <v>105</v>
      </c>
      <c r="CE108" s="185">
        <v>193</v>
      </c>
      <c r="CF108" s="185">
        <v>148</v>
      </c>
      <c r="CG108" s="185">
        <v>276</v>
      </c>
      <c r="CH108" s="185">
        <v>218</v>
      </c>
      <c r="CI108" s="185">
        <v>191</v>
      </c>
      <c r="CJ108" s="185">
        <v>209</v>
      </c>
      <c r="CK108" s="185">
        <v>171</v>
      </c>
      <c r="CL108" s="185">
        <v>343</v>
      </c>
      <c r="CM108" s="185">
        <v>161</v>
      </c>
      <c r="CN108" s="185">
        <v>158</v>
      </c>
      <c r="CO108" s="185">
        <v>132</v>
      </c>
      <c r="CP108" s="185">
        <v>202</v>
      </c>
      <c r="CQ108" s="185">
        <v>334</v>
      </c>
      <c r="CR108" s="185">
        <v>175</v>
      </c>
      <c r="CS108" s="185">
        <v>77</v>
      </c>
      <c r="CT108" s="185">
        <v>62</v>
      </c>
      <c r="CU108" s="185">
        <v>182</v>
      </c>
      <c r="CV108" s="185">
        <v>306</v>
      </c>
      <c r="CW108" s="185">
        <v>279</v>
      </c>
      <c r="CX108" s="185">
        <v>205</v>
      </c>
      <c r="CY108" s="185">
        <v>166</v>
      </c>
      <c r="CZ108" s="185">
        <v>100</v>
      </c>
      <c r="DA108" s="7">
        <f>SUM(DB108:EF108)</f>
        <v>20</v>
      </c>
      <c r="DB108" s="25">
        <f>V114D!F30</f>
        <v>0</v>
      </c>
      <c r="DC108" s="25">
        <f>V114D!G30</f>
        <v>0</v>
      </c>
      <c r="DD108" s="25">
        <f>V114D!H30</f>
        <v>0</v>
      </c>
      <c r="DE108" s="25">
        <f>V114D!I30</f>
        <v>0</v>
      </c>
      <c r="DF108" s="25">
        <f>V114D!J30</f>
        <v>0</v>
      </c>
      <c r="DG108" s="25">
        <f>V114D!K30</f>
        <v>0</v>
      </c>
      <c r="DH108" s="25">
        <f>V114D!L30</f>
        <v>0</v>
      </c>
      <c r="DI108" s="25">
        <f>V114D!M30</f>
        <v>0</v>
      </c>
      <c r="DJ108" s="25">
        <f>V114D!N30</f>
        <v>0</v>
      </c>
      <c r="DK108" s="25">
        <f>V114D!O30</f>
        <v>0</v>
      </c>
      <c r="DL108" s="25">
        <f>V114D!P30</f>
        <v>0</v>
      </c>
      <c r="DM108" s="25">
        <f>V114D!Q30</f>
        <v>0</v>
      </c>
      <c r="DN108" s="25">
        <f>V114D!R30</f>
        <v>0</v>
      </c>
      <c r="DO108" s="25">
        <f>V114D!S30</f>
        <v>0</v>
      </c>
      <c r="DP108" s="25">
        <f>V114D!T30</f>
        <v>0</v>
      </c>
      <c r="DQ108" s="25">
        <f>V114D!U30</f>
        <v>0</v>
      </c>
      <c r="DR108" s="25">
        <f>V114D!V30</f>
        <v>0</v>
      </c>
      <c r="DS108" s="25">
        <f>V114D!W30</f>
        <v>0</v>
      </c>
      <c r="DT108" s="25">
        <f>V114D!X30</f>
        <v>0</v>
      </c>
      <c r="DU108" s="25">
        <f>V114D!Y30</f>
        <v>0</v>
      </c>
      <c r="DV108" s="25">
        <f>V114D!Z30</f>
        <v>0</v>
      </c>
      <c r="DW108" s="25">
        <f>V114D!AA30</f>
        <v>3</v>
      </c>
      <c r="DX108" s="25">
        <f>V114D!AB30</f>
        <v>17</v>
      </c>
      <c r="DY108" s="25">
        <f>V114D!AC30</f>
        <v>0</v>
      </c>
      <c r="DZ108" s="25">
        <f>V114D!AD30</f>
        <v>0</v>
      </c>
      <c r="EA108" s="25">
        <f>V114D!AE30</f>
        <v>0</v>
      </c>
      <c r="EB108" s="25">
        <f>V114D!AF30</f>
        <v>0</v>
      </c>
      <c r="EC108" s="25">
        <f>V114D!AG30</f>
        <v>0</v>
      </c>
      <c r="ED108" s="25">
        <f>V114D!AH30</f>
        <v>0</v>
      </c>
      <c r="EE108" s="25">
        <f>V114D!AI30</f>
        <v>0</v>
      </c>
      <c r="EF108" s="25">
        <f>V114D!AJ30</f>
        <v>0</v>
      </c>
    </row>
    <row r="109" spans="1:136" s="8" customFormat="1" ht="17.25" customHeight="1">
      <c r="A109" s="12" t="s">
        <v>7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f>SUM(DA109:EE109)</f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9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3</v>
      </c>
      <c r="CV109" s="185">
        <v>0</v>
      </c>
      <c r="CW109" s="185">
        <v>0</v>
      </c>
      <c r="CX109" s="185">
        <v>1</v>
      </c>
      <c r="CY109" s="185">
        <v>1</v>
      </c>
      <c r="CZ109" s="185">
        <v>0</v>
      </c>
      <c r="DA109" s="7">
        <f>SUM(DB109:EF109)</f>
        <v>0</v>
      </c>
      <c r="DB109" s="25">
        <f>V114D!F31</f>
        <v>0</v>
      </c>
      <c r="DC109" s="25">
        <f>V114D!G31</f>
        <v>0</v>
      </c>
      <c r="DD109" s="25">
        <f>V114D!H31</f>
        <v>0</v>
      </c>
      <c r="DE109" s="25">
        <f>V114D!I31</f>
        <v>0</v>
      </c>
      <c r="DF109" s="25">
        <f>V114D!J31</f>
        <v>0</v>
      </c>
      <c r="DG109" s="25">
        <f>V114D!K31</f>
        <v>0</v>
      </c>
      <c r="DH109" s="25">
        <f>V114D!L31</f>
        <v>0</v>
      </c>
      <c r="DI109" s="25">
        <f>V114D!M31</f>
        <v>0</v>
      </c>
      <c r="DJ109" s="25">
        <f>V114D!N31</f>
        <v>0</v>
      </c>
      <c r="DK109" s="25">
        <f>V114D!O31</f>
        <v>0</v>
      </c>
      <c r="DL109" s="25">
        <f>V114D!P31</f>
        <v>0</v>
      </c>
      <c r="DM109" s="25">
        <f>V114D!Q31</f>
        <v>0</v>
      </c>
      <c r="DN109" s="25">
        <f>V114D!R31</f>
        <v>0</v>
      </c>
      <c r="DO109" s="25">
        <f>V114D!S31</f>
        <v>0</v>
      </c>
      <c r="DP109" s="25">
        <f>V114D!T31</f>
        <v>0</v>
      </c>
      <c r="DQ109" s="25">
        <f>V114D!U31</f>
        <v>0</v>
      </c>
      <c r="DR109" s="25">
        <f>V114D!V31</f>
        <v>0</v>
      </c>
      <c r="DS109" s="25">
        <f>V114D!W31</f>
        <v>0</v>
      </c>
      <c r="DT109" s="25">
        <f>V114D!X31</f>
        <v>0</v>
      </c>
      <c r="DU109" s="25">
        <f>V114D!Y31</f>
        <v>0</v>
      </c>
      <c r="DV109" s="25">
        <f>V114D!Z31</f>
        <v>0</v>
      </c>
      <c r="DW109" s="25">
        <f>V114D!AA31</f>
        <v>0</v>
      </c>
      <c r="DX109" s="25">
        <f>V114D!AB31</f>
        <v>0</v>
      </c>
      <c r="DY109" s="25">
        <f>V114D!AC31</f>
        <v>0</v>
      </c>
      <c r="DZ109" s="25">
        <f>V114D!AD31</f>
        <v>0</v>
      </c>
      <c r="EA109" s="25">
        <f>V114D!AE31</f>
        <v>0</v>
      </c>
      <c r="EB109" s="25">
        <f>V114D!AF31</f>
        <v>0</v>
      </c>
      <c r="EC109" s="25">
        <f>V114D!AG31</f>
        <v>0</v>
      </c>
      <c r="ED109" s="25">
        <f>V114D!AH31</f>
        <v>0</v>
      </c>
      <c r="EE109" s="25">
        <f>V114D!AI31</f>
        <v>0</v>
      </c>
      <c r="EF109" s="25">
        <f>V114D!AJ31</f>
        <v>0</v>
      </c>
    </row>
    <row r="110" spans="1:136" s="8" customFormat="1" ht="17.25" customHeight="1">
      <c r="A110" s="12" t="s">
        <v>8</v>
      </c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f>SUM(DA110:EE110)</f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7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7">
        <f>SUM(DB110:EF110)</f>
        <v>0</v>
      </c>
      <c r="DB110" s="25">
        <f>V114D!F32</f>
        <v>0</v>
      </c>
      <c r="DC110" s="25">
        <f>V114D!G32</f>
        <v>0</v>
      </c>
      <c r="DD110" s="25">
        <f>V114D!H32</f>
        <v>0</v>
      </c>
      <c r="DE110" s="25">
        <f>V114D!I32</f>
        <v>0</v>
      </c>
      <c r="DF110" s="25">
        <f>V114D!J32</f>
        <v>0</v>
      </c>
      <c r="DG110" s="25">
        <f>V114D!K32</f>
        <v>0</v>
      </c>
      <c r="DH110" s="25">
        <f>V114D!L32</f>
        <v>0</v>
      </c>
      <c r="DI110" s="25">
        <f>V114D!M32</f>
        <v>0</v>
      </c>
      <c r="DJ110" s="25">
        <f>V114D!N32</f>
        <v>0</v>
      </c>
      <c r="DK110" s="25">
        <f>V114D!O32</f>
        <v>0</v>
      </c>
      <c r="DL110" s="25">
        <f>V114D!P32</f>
        <v>0</v>
      </c>
      <c r="DM110" s="25">
        <f>V114D!Q32</f>
        <v>0</v>
      </c>
      <c r="DN110" s="25">
        <f>V114D!R32</f>
        <v>0</v>
      </c>
      <c r="DO110" s="25">
        <f>V114D!S32</f>
        <v>0</v>
      </c>
      <c r="DP110" s="25">
        <f>V114D!T32</f>
        <v>0</v>
      </c>
      <c r="DQ110" s="25">
        <f>V114D!U32</f>
        <v>0</v>
      </c>
      <c r="DR110" s="25">
        <f>V114D!V32</f>
        <v>0</v>
      </c>
      <c r="DS110" s="25">
        <f>V114D!W32</f>
        <v>0</v>
      </c>
      <c r="DT110" s="25">
        <f>V114D!X32</f>
        <v>0</v>
      </c>
      <c r="DU110" s="25">
        <f>V114D!Y32</f>
        <v>0</v>
      </c>
      <c r="DV110" s="25">
        <f>V114D!Z32</f>
        <v>0</v>
      </c>
      <c r="DW110" s="25">
        <f>V114D!AA32</f>
        <v>0</v>
      </c>
      <c r="DX110" s="25">
        <f>V114D!AB32</f>
        <v>0</v>
      </c>
      <c r="DY110" s="25">
        <f>V114D!AC32</f>
        <v>0</v>
      </c>
      <c r="DZ110" s="25">
        <f>V114D!AD32</f>
        <v>0</v>
      </c>
      <c r="EA110" s="25">
        <f>V114D!AE32</f>
        <v>0</v>
      </c>
      <c r="EB110" s="25">
        <f>V114D!AF32</f>
        <v>0</v>
      </c>
      <c r="EC110" s="25">
        <f>V114D!AG32</f>
        <v>0</v>
      </c>
      <c r="ED110" s="25">
        <f>V114D!AH32</f>
        <v>0</v>
      </c>
      <c r="EE110" s="25">
        <f>V114D!AI32</f>
        <v>0</v>
      </c>
      <c r="EF110" s="25">
        <f>V114D!AJ32</f>
        <v>0</v>
      </c>
    </row>
    <row r="111" spans="1:136" s="8" customFormat="1" ht="17.25" customHeight="1">
      <c r="A111" s="12" t="s">
        <v>9</v>
      </c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6">
        <v>1</v>
      </c>
      <c r="V111" s="6">
        <v>0</v>
      </c>
      <c r="W111" s="6">
        <v>0</v>
      </c>
      <c r="X111" s="6">
        <v>1</v>
      </c>
      <c r="Y111" s="6">
        <v>0</v>
      </c>
      <c r="Z111" s="6">
        <v>0</v>
      </c>
      <c r="AA111" s="6">
        <v>0</v>
      </c>
      <c r="AB111" s="6">
        <v>12</v>
      </c>
      <c r="AC111" s="6">
        <v>1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f>SUM(DA111:EE111)</f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3</v>
      </c>
      <c r="CD111" s="185">
        <v>0</v>
      </c>
      <c r="CE111" s="185">
        <v>1</v>
      </c>
      <c r="CF111" s="185">
        <v>3</v>
      </c>
      <c r="CG111" s="185">
        <v>4</v>
      </c>
      <c r="CH111" s="185">
        <v>2</v>
      </c>
      <c r="CI111" s="185">
        <v>1</v>
      </c>
      <c r="CJ111" s="185">
        <v>0</v>
      </c>
      <c r="CK111" s="185">
        <v>1</v>
      </c>
      <c r="CL111" s="185">
        <v>17</v>
      </c>
      <c r="CM111" s="185">
        <v>3</v>
      </c>
      <c r="CN111" s="185">
        <v>0</v>
      </c>
      <c r="CO111" s="185">
        <v>20</v>
      </c>
      <c r="CP111" s="185">
        <v>3</v>
      </c>
      <c r="CQ111" s="185">
        <v>4</v>
      </c>
      <c r="CR111" s="185">
        <v>8</v>
      </c>
      <c r="CS111" s="185">
        <v>0</v>
      </c>
      <c r="CT111" s="185">
        <v>0</v>
      </c>
      <c r="CU111" s="185">
        <v>2</v>
      </c>
      <c r="CV111" s="185">
        <v>5</v>
      </c>
      <c r="CW111" s="185">
        <v>1</v>
      </c>
      <c r="CX111" s="185">
        <v>0</v>
      </c>
      <c r="CY111" s="185">
        <v>2</v>
      </c>
      <c r="CZ111" s="185">
        <v>0</v>
      </c>
      <c r="DA111" s="7">
        <f>SUM(DB111:EF111)</f>
        <v>0</v>
      </c>
      <c r="DB111" s="25">
        <f>V114D!F33</f>
        <v>0</v>
      </c>
      <c r="DC111" s="25">
        <f>V114D!G33</f>
        <v>0</v>
      </c>
      <c r="DD111" s="25">
        <f>V114D!H33</f>
        <v>0</v>
      </c>
      <c r="DE111" s="25">
        <f>V114D!I33</f>
        <v>0</v>
      </c>
      <c r="DF111" s="25">
        <f>V114D!J33</f>
        <v>0</v>
      </c>
      <c r="DG111" s="25">
        <f>V114D!K33</f>
        <v>0</v>
      </c>
      <c r="DH111" s="25">
        <f>V114D!L33</f>
        <v>0</v>
      </c>
      <c r="DI111" s="25">
        <f>V114D!M33</f>
        <v>0</v>
      </c>
      <c r="DJ111" s="25">
        <f>V114D!N33</f>
        <v>0</v>
      </c>
      <c r="DK111" s="25">
        <f>V114D!O33</f>
        <v>0</v>
      </c>
      <c r="DL111" s="25">
        <f>V114D!P33</f>
        <v>0</v>
      </c>
      <c r="DM111" s="25">
        <f>V114D!Q33</f>
        <v>0</v>
      </c>
      <c r="DN111" s="25">
        <f>V114D!R33</f>
        <v>0</v>
      </c>
      <c r="DO111" s="25">
        <f>V114D!S33</f>
        <v>0</v>
      </c>
      <c r="DP111" s="25">
        <f>V114D!T33</f>
        <v>0</v>
      </c>
      <c r="DQ111" s="25">
        <f>V114D!U33</f>
        <v>0</v>
      </c>
      <c r="DR111" s="25">
        <f>V114D!V33</f>
        <v>0</v>
      </c>
      <c r="DS111" s="25">
        <f>V114D!W33</f>
        <v>0</v>
      </c>
      <c r="DT111" s="25">
        <f>V114D!X33</f>
        <v>0</v>
      </c>
      <c r="DU111" s="25">
        <f>V114D!Y33</f>
        <v>0</v>
      </c>
      <c r="DV111" s="25">
        <f>V114D!Z33</f>
        <v>0</v>
      </c>
      <c r="DW111" s="25">
        <f>V114D!AA33</f>
        <v>0</v>
      </c>
      <c r="DX111" s="25">
        <f>V114D!AB33</f>
        <v>0</v>
      </c>
      <c r="DY111" s="25">
        <f>V114D!AC33</f>
        <v>0</v>
      </c>
      <c r="DZ111" s="25">
        <f>V114D!AD33</f>
        <v>0</v>
      </c>
      <c r="EA111" s="25">
        <f>V114D!AE33</f>
        <v>0</v>
      </c>
      <c r="EB111" s="25">
        <f>V114D!AF33</f>
        <v>0</v>
      </c>
      <c r="EC111" s="25">
        <f>V114D!AG33</f>
        <v>0</v>
      </c>
      <c r="ED111" s="25">
        <f>V114D!AH33</f>
        <v>0</v>
      </c>
      <c r="EE111" s="25">
        <f>V114D!AI33</f>
        <v>0</v>
      </c>
      <c r="EF111" s="25">
        <f>V114D!AJ33</f>
        <v>0</v>
      </c>
    </row>
    <row r="113" spans="1:136" ht="27" customHeight="1">
      <c r="A113" s="284" t="s">
        <v>335</v>
      </c>
      <c r="B113" s="285"/>
      <c r="C113" s="285"/>
      <c r="D113" s="285"/>
      <c r="E113" s="285"/>
      <c r="F113" s="285"/>
      <c r="G113" s="285"/>
      <c r="H113" s="285"/>
      <c r="I113" s="285"/>
      <c r="J113" s="285"/>
      <c r="K113" s="285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285"/>
      <c r="AL113" s="285"/>
      <c r="AM113" s="285"/>
      <c r="AN113" s="285"/>
      <c r="AO113" s="285"/>
      <c r="AP113" s="285"/>
      <c r="AQ113" s="285"/>
      <c r="AR113" s="285"/>
      <c r="AS113" s="285"/>
      <c r="AT113" s="285"/>
      <c r="AU113" s="285"/>
      <c r="AV113" s="285"/>
      <c r="AW113" s="285"/>
      <c r="AX113" s="285"/>
      <c r="AY113" s="285"/>
      <c r="AZ113" s="285"/>
      <c r="BA113" s="285"/>
      <c r="BB113" s="285"/>
      <c r="BC113" s="285"/>
      <c r="BD113" s="285"/>
      <c r="BE113" s="285"/>
      <c r="BF113" s="285"/>
      <c r="BG113" s="285"/>
      <c r="BH113" s="285"/>
      <c r="BI113" s="285"/>
      <c r="BJ113" s="285"/>
      <c r="BK113" s="285"/>
      <c r="BL113" s="285"/>
      <c r="BM113" s="285"/>
      <c r="BN113" s="285"/>
      <c r="BO113" s="285"/>
      <c r="BP113" s="285"/>
      <c r="BQ113" s="285"/>
      <c r="BR113" s="285"/>
      <c r="BS113" s="285"/>
      <c r="BT113" s="285"/>
      <c r="BU113" s="285"/>
      <c r="BV113" s="285"/>
      <c r="BW113" s="285"/>
      <c r="BX113" s="285"/>
      <c r="BY113" s="285"/>
      <c r="BZ113" s="285"/>
      <c r="CA113" s="285"/>
      <c r="CB113" s="285"/>
      <c r="CC113" s="285"/>
      <c r="CD113" s="285"/>
      <c r="CE113" s="285"/>
      <c r="CF113" s="285"/>
      <c r="CG113" s="285"/>
      <c r="CH113" s="285"/>
      <c r="CI113" s="285"/>
      <c r="CJ113" s="285"/>
      <c r="CK113" s="285"/>
      <c r="CL113" s="285"/>
      <c r="CM113" s="285"/>
      <c r="CN113" s="285"/>
      <c r="CO113" s="285"/>
      <c r="CP113" s="285"/>
      <c r="CQ113" s="285"/>
      <c r="CR113" s="285"/>
      <c r="CS113" s="285"/>
      <c r="CT113" s="285"/>
      <c r="CU113" s="285"/>
      <c r="CV113" s="285"/>
      <c r="CW113" s="285"/>
      <c r="CX113" s="285"/>
      <c r="CY113" s="285"/>
      <c r="CZ113" s="285"/>
      <c r="DA113" s="285"/>
      <c r="DB113" s="285"/>
      <c r="DC113" s="285"/>
      <c r="DD113" s="285"/>
      <c r="DE113" s="285"/>
      <c r="DF113" s="285"/>
      <c r="DG113" s="285"/>
      <c r="DH113" s="285"/>
      <c r="DI113" s="285"/>
      <c r="DJ113" s="285"/>
      <c r="DK113" s="285"/>
      <c r="DL113" s="285"/>
      <c r="DM113" s="285"/>
      <c r="DN113" s="285"/>
      <c r="DO113" s="285"/>
      <c r="DP113" s="285"/>
      <c r="DQ113" s="285"/>
      <c r="DR113" s="285"/>
      <c r="DS113" s="285"/>
      <c r="DT113" s="285"/>
      <c r="DU113" s="285"/>
      <c r="DV113" s="285"/>
      <c r="DW113" s="285"/>
      <c r="DX113" s="285"/>
      <c r="DY113" s="285"/>
      <c r="DZ113" s="285"/>
      <c r="EA113" s="285"/>
      <c r="EB113" s="285"/>
      <c r="EC113" s="285"/>
      <c r="ED113" s="285"/>
      <c r="EE113" s="285"/>
      <c r="EF113" s="285"/>
    </row>
    <row r="114" spans="1:136" ht="17.25" customHeight="1">
      <c r="A114" s="279"/>
      <c r="B114" s="279"/>
      <c r="C114" s="279"/>
      <c r="D114" s="279"/>
      <c r="E114" s="279"/>
      <c r="F114" s="279"/>
      <c r="G114" s="279"/>
      <c r="H114" s="279"/>
      <c r="I114" s="279"/>
      <c r="J114" s="279"/>
      <c r="K114" s="279"/>
      <c r="L114" s="279"/>
      <c r="M114" s="279"/>
      <c r="N114" s="279"/>
      <c r="O114" s="279"/>
      <c r="P114" s="279"/>
      <c r="Q114" s="279"/>
      <c r="R114" s="279"/>
      <c r="S114" s="279"/>
      <c r="T114" s="279"/>
      <c r="U114" s="279"/>
      <c r="V114" s="279"/>
      <c r="W114" s="279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279"/>
      <c r="AI114" s="279"/>
      <c r="AJ114" s="279"/>
      <c r="AK114" s="279"/>
      <c r="AL114" s="279"/>
      <c r="AM114" s="279"/>
      <c r="AN114" s="279"/>
      <c r="AO114" s="279"/>
      <c r="AP114" s="279"/>
      <c r="AQ114" s="279"/>
      <c r="AR114" s="279"/>
      <c r="AS114" s="279"/>
      <c r="AT114" s="279"/>
      <c r="AU114" s="279"/>
      <c r="AV114" s="279"/>
      <c r="AW114" s="279"/>
      <c r="AX114" s="279"/>
      <c r="AY114" s="279"/>
      <c r="AZ114" s="279"/>
      <c r="BA114" s="279"/>
      <c r="BB114" s="279"/>
      <c r="BC114" s="279"/>
      <c r="BD114" s="279"/>
      <c r="BE114" s="279"/>
      <c r="BF114" s="279"/>
      <c r="BG114" s="279"/>
      <c r="BH114" s="279"/>
      <c r="BI114" s="279"/>
      <c r="BJ114" s="279"/>
      <c r="BK114" s="279"/>
      <c r="BL114" s="279"/>
      <c r="BM114" s="279"/>
      <c r="BN114" s="279"/>
      <c r="BO114" s="279"/>
      <c r="BP114" s="279"/>
      <c r="BQ114" s="279"/>
      <c r="BR114" s="279"/>
      <c r="BS114" s="279"/>
      <c r="BT114" s="279"/>
      <c r="BU114" s="279"/>
      <c r="BV114" s="279"/>
      <c r="BW114" s="279"/>
      <c r="BX114" s="279"/>
      <c r="BY114" s="279"/>
      <c r="BZ114" s="279"/>
      <c r="CA114" s="279"/>
      <c r="CB114" s="279"/>
      <c r="CC114" s="279"/>
      <c r="CD114" s="279"/>
      <c r="CE114" s="279"/>
      <c r="CF114" s="279"/>
      <c r="CG114" s="279"/>
      <c r="CH114" s="279"/>
      <c r="CI114" s="279"/>
      <c r="CJ114" s="279"/>
      <c r="CK114" s="279"/>
      <c r="CL114" s="279"/>
      <c r="CM114" s="279"/>
      <c r="CN114" s="279"/>
      <c r="CO114" s="279"/>
      <c r="CP114" s="279"/>
      <c r="CQ114" s="279"/>
      <c r="CR114" s="279"/>
      <c r="CS114" s="279"/>
      <c r="CT114" s="279"/>
      <c r="CU114" s="279"/>
      <c r="CV114" s="279"/>
      <c r="CW114" s="279"/>
      <c r="CX114" s="279"/>
      <c r="CY114" s="279"/>
      <c r="CZ114" s="279"/>
      <c r="DA114" s="279"/>
    </row>
    <row r="130" spans="1:136" s="4" customFormat="1" ht="17.25" customHeight="1">
      <c r="A130" s="13" t="s">
        <v>0</v>
      </c>
      <c r="B130" s="2" t="s">
        <v>12</v>
      </c>
      <c r="C130" s="2" t="s">
        <v>20</v>
      </c>
      <c r="D130" s="2" t="s">
        <v>21</v>
      </c>
      <c r="E130" s="2" t="s">
        <v>22</v>
      </c>
      <c r="F130" s="2" t="s">
        <v>23</v>
      </c>
      <c r="G130" s="2" t="s">
        <v>24</v>
      </c>
      <c r="H130" s="2" t="s">
        <v>25</v>
      </c>
      <c r="I130" s="2" t="s">
        <v>26</v>
      </c>
      <c r="J130" s="2" t="s">
        <v>27</v>
      </c>
      <c r="K130" s="2" t="s">
        <v>28</v>
      </c>
      <c r="L130" s="2" t="s">
        <v>29</v>
      </c>
      <c r="M130" s="2" t="s">
        <v>30</v>
      </c>
      <c r="N130" s="2" t="s">
        <v>11</v>
      </c>
      <c r="O130" s="2" t="s">
        <v>13</v>
      </c>
      <c r="P130" s="2" t="s">
        <v>14</v>
      </c>
      <c r="Q130" s="2" t="s">
        <v>15</v>
      </c>
      <c r="R130" s="2" t="s">
        <v>16</v>
      </c>
      <c r="S130" s="2" t="s">
        <v>17</v>
      </c>
      <c r="T130" s="2" t="s">
        <v>18</v>
      </c>
      <c r="U130" s="2" t="s">
        <v>19</v>
      </c>
      <c r="V130" s="2" t="s">
        <v>109</v>
      </c>
      <c r="W130" s="2" t="s">
        <v>111</v>
      </c>
      <c r="X130" s="2" t="s">
        <v>117</v>
      </c>
      <c r="Y130" s="2" t="s">
        <v>118</v>
      </c>
      <c r="Z130" s="2" t="s">
        <v>120</v>
      </c>
      <c r="AA130" s="2" t="s">
        <v>123</v>
      </c>
      <c r="AB130" s="2" t="s">
        <v>130</v>
      </c>
      <c r="AC130" s="2" t="s">
        <v>134</v>
      </c>
      <c r="AD130" s="2" t="s">
        <v>142</v>
      </c>
      <c r="AE130" s="2" t="s">
        <v>143</v>
      </c>
      <c r="AF130" s="2" t="s">
        <v>148</v>
      </c>
      <c r="AG130" s="2" t="s">
        <v>153</v>
      </c>
      <c r="AH130" s="2" t="s">
        <v>154</v>
      </c>
      <c r="AI130" s="2" t="s">
        <v>156</v>
      </c>
      <c r="AJ130" s="2" t="s">
        <v>157</v>
      </c>
      <c r="AK130" s="2" t="s">
        <v>159</v>
      </c>
      <c r="AL130" s="2" t="s">
        <v>163</v>
      </c>
      <c r="AM130" s="2" t="s">
        <v>166</v>
      </c>
      <c r="AN130" s="2" t="s">
        <v>169</v>
      </c>
      <c r="AO130" s="2" t="s">
        <v>177</v>
      </c>
      <c r="AP130" s="2" t="s">
        <v>182</v>
      </c>
      <c r="AQ130" s="2" t="s">
        <v>186</v>
      </c>
      <c r="AR130" s="2" t="s">
        <v>189</v>
      </c>
      <c r="AS130" s="2" t="s">
        <v>190</v>
      </c>
      <c r="AT130" s="2" t="s">
        <v>195</v>
      </c>
      <c r="AU130" s="2" t="s">
        <v>197</v>
      </c>
      <c r="AV130" s="2" t="s">
        <v>199</v>
      </c>
      <c r="AW130" s="106" t="s">
        <v>204</v>
      </c>
      <c r="AX130" s="139" t="s">
        <v>209</v>
      </c>
      <c r="AY130" s="139" t="s">
        <v>213</v>
      </c>
      <c r="AZ130" s="139" t="s">
        <v>215</v>
      </c>
      <c r="BA130" s="139" t="s">
        <v>217</v>
      </c>
      <c r="BB130" s="139" t="s">
        <v>219</v>
      </c>
      <c r="BC130" s="139" t="s">
        <v>221</v>
      </c>
      <c r="BD130" s="139" t="s">
        <v>225</v>
      </c>
      <c r="BE130" s="139" t="s">
        <v>228</v>
      </c>
      <c r="BF130" s="139" t="s">
        <v>234</v>
      </c>
      <c r="BG130" s="139" t="s">
        <v>242</v>
      </c>
      <c r="BH130" s="139" t="s">
        <v>243</v>
      </c>
      <c r="BI130" s="139" t="s">
        <v>244</v>
      </c>
      <c r="BJ130" s="139" t="s">
        <v>245</v>
      </c>
      <c r="BK130" s="139" t="s">
        <v>246</v>
      </c>
      <c r="BL130" s="139" t="s">
        <v>247</v>
      </c>
      <c r="BM130" s="139" t="s">
        <v>249</v>
      </c>
      <c r="BN130" s="139" t="s">
        <v>251</v>
      </c>
      <c r="BO130" s="139" t="s">
        <v>253</v>
      </c>
      <c r="BP130" s="139" t="s">
        <v>257</v>
      </c>
      <c r="BQ130" s="139" t="s">
        <v>259</v>
      </c>
      <c r="BR130" s="139" t="s">
        <v>263</v>
      </c>
      <c r="BS130" s="189" t="s">
        <v>264</v>
      </c>
      <c r="BT130" s="184" t="s">
        <v>265</v>
      </c>
      <c r="BU130" s="184" t="s">
        <v>266</v>
      </c>
      <c r="BV130" s="184" t="s">
        <v>267</v>
      </c>
      <c r="BW130" s="184" t="s">
        <v>270</v>
      </c>
      <c r="BX130" s="184" t="s">
        <v>272</v>
      </c>
      <c r="BY130" s="184" t="s">
        <v>276</v>
      </c>
      <c r="BZ130" s="184" t="s">
        <v>277</v>
      </c>
      <c r="CA130" s="184" t="s">
        <v>279</v>
      </c>
      <c r="CB130" s="184" t="s">
        <v>281</v>
      </c>
      <c r="CC130" s="184" t="s">
        <v>282</v>
      </c>
      <c r="CD130" s="184" t="s">
        <v>288</v>
      </c>
      <c r="CE130" s="184" t="s">
        <v>289</v>
      </c>
      <c r="CF130" s="184" t="s">
        <v>292</v>
      </c>
      <c r="CG130" s="184" t="s">
        <v>294</v>
      </c>
      <c r="CH130" s="184" t="s">
        <v>297</v>
      </c>
      <c r="CI130" s="184" t="s">
        <v>301</v>
      </c>
      <c r="CJ130" s="184" t="s">
        <v>303</v>
      </c>
      <c r="CK130" s="184" t="s">
        <v>308</v>
      </c>
      <c r="CL130" s="184" t="s">
        <v>310</v>
      </c>
      <c r="CM130" s="184" t="s">
        <v>311</v>
      </c>
      <c r="CN130" s="184" t="s">
        <v>313</v>
      </c>
      <c r="CO130" s="184" t="s">
        <v>319</v>
      </c>
      <c r="CP130" s="184" t="s">
        <v>322</v>
      </c>
      <c r="CQ130" s="184" t="s">
        <v>325</v>
      </c>
      <c r="CR130" s="184" t="s">
        <v>330</v>
      </c>
      <c r="CS130" s="184" t="s">
        <v>332</v>
      </c>
      <c r="CT130" s="184" t="s">
        <v>336</v>
      </c>
      <c r="CU130" s="184" t="s">
        <v>339</v>
      </c>
      <c r="CV130" s="184" t="s">
        <v>349</v>
      </c>
      <c r="CW130" s="184" t="s">
        <v>350</v>
      </c>
      <c r="CX130" s="184" t="s">
        <v>351</v>
      </c>
      <c r="CY130" s="184" t="s">
        <v>357</v>
      </c>
      <c r="CZ130" s="184" t="s">
        <v>360</v>
      </c>
      <c r="DA130" s="106" t="str">
        <f>+DA214</f>
        <v>Aug'25</v>
      </c>
      <c r="DB130" s="3">
        <v>1</v>
      </c>
      <c r="DC130" s="3">
        <v>2</v>
      </c>
      <c r="DD130" s="3">
        <v>3</v>
      </c>
      <c r="DE130" s="3">
        <v>4</v>
      </c>
      <c r="DF130" s="3">
        <v>5</v>
      </c>
      <c r="DG130" s="3">
        <v>6</v>
      </c>
      <c r="DH130" s="3">
        <v>7</v>
      </c>
      <c r="DI130" s="3">
        <v>8</v>
      </c>
      <c r="DJ130" s="3">
        <v>9</v>
      </c>
      <c r="DK130" s="3">
        <v>10</v>
      </c>
      <c r="DL130" s="3">
        <v>11</v>
      </c>
      <c r="DM130" s="3">
        <v>12</v>
      </c>
      <c r="DN130" s="3">
        <v>13</v>
      </c>
      <c r="DO130" s="3">
        <v>14</v>
      </c>
      <c r="DP130" s="3">
        <v>15</v>
      </c>
      <c r="DQ130" s="3">
        <v>16</v>
      </c>
      <c r="DR130" s="3">
        <v>17</v>
      </c>
      <c r="DS130" s="3">
        <v>18</v>
      </c>
      <c r="DT130" s="3">
        <v>19</v>
      </c>
      <c r="DU130" s="3">
        <v>20</v>
      </c>
      <c r="DV130" s="3">
        <v>21</v>
      </c>
      <c r="DW130" s="3">
        <v>22</v>
      </c>
      <c r="DX130" s="3">
        <v>23</v>
      </c>
      <c r="DY130" s="3">
        <v>24</v>
      </c>
      <c r="DZ130" s="3">
        <v>25</v>
      </c>
      <c r="EA130" s="3">
        <v>26</v>
      </c>
      <c r="EB130" s="3">
        <v>27</v>
      </c>
      <c r="EC130" s="3">
        <v>28</v>
      </c>
      <c r="ED130" s="3">
        <v>29</v>
      </c>
      <c r="EE130" s="3">
        <v>30</v>
      </c>
      <c r="EF130" s="3">
        <v>31</v>
      </c>
    </row>
    <row r="131" spans="1:136" s="8" customFormat="1" ht="17.25" customHeight="1">
      <c r="A131" s="5" t="s">
        <v>1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>
        <v>3492</v>
      </c>
      <c r="U131" s="6">
        <v>3212</v>
      </c>
      <c r="V131" s="6">
        <v>618</v>
      </c>
      <c r="W131" s="6">
        <v>14935</v>
      </c>
      <c r="X131" s="6">
        <v>49890</v>
      </c>
      <c r="Y131" s="6">
        <v>60062</v>
      </c>
      <c r="Z131" s="6">
        <v>12042</v>
      </c>
      <c r="AA131" s="6">
        <v>381</v>
      </c>
      <c r="AB131" s="6" t="e">
        <f>'BU X2689'!#REF!</f>
        <v>#REF!</v>
      </c>
      <c r="AC131" s="6" t="e">
        <f>'BU X2689'!#REF!</f>
        <v>#REF!</v>
      </c>
      <c r="AD131" s="6" t="e">
        <f>'BU X2689'!#REF!</f>
        <v>#REF!</v>
      </c>
      <c r="AE131" s="6" t="e">
        <f>'BU X2689'!#REF!</f>
        <v>#REF!</v>
      </c>
      <c r="AF131" s="6" t="e">
        <f>'BU X2689'!#REF!</f>
        <v>#REF!</v>
      </c>
      <c r="AG131" s="6" t="e">
        <f>'BU X2689'!#REF!</f>
        <v>#REF!</v>
      </c>
      <c r="AH131" s="6" t="e">
        <f>'BU X2689'!#REF!</f>
        <v>#REF!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7" t="e">
        <f>'BU X2689'!#REF!</f>
        <v>#REF!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142208</v>
      </c>
      <c r="CT131" s="6">
        <v>227148</v>
      </c>
      <c r="CU131" s="6">
        <v>210139</v>
      </c>
      <c r="CV131" s="6">
        <v>158065</v>
      </c>
      <c r="CW131" s="6">
        <v>127950</v>
      </c>
      <c r="CX131" s="6">
        <v>101433</v>
      </c>
      <c r="CY131" s="6">
        <v>136880</v>
      </c>
      <c r="CZ131" s="6">
        <v>371088</v>
      </c>
      <c r="DA131" s="7">
        <f>SUM(DB131:EF131)</f>
        <v>325418</v>
      </c>
      <c r="DB131" s="7">
        <f>+'V15'!F13</f>
        <v>33047</v>
      </c>
      <c r="DC131" s="7">
        <f>+'V15'!G13</f>
        <v>15006</v>
      </c>
      <c r="DD131" s="7">
        <f>+'V15'!H13</f>
        <v>-263</v>
      </c>
      <c r="DE131" s="7">
        <f>+'V15'!I13</f>
        <v>14115</v>
      </c>
      <c r="DF131" s="7">
        <f>+'V15'!J13</f>
        <v>16860</v>
      </c>
      <c r="DG131" s="7">
        <f>+'V15'!K13</f>
        <v>19815</v>
      </c>
      <c r="DH131" s="7">
        <f>+'V15'!L13</f>
        <v>15089</v>
      </c>
      <c r="DI131" s="7">
        <f>+'V15'!M13</f>
        <v>15380</v>
      </c>
      <c r="DJ131" s="7">
        <f>+'V15'!N13</f>
        <v>15876</v>
      </c>
      <c r="DK131" s="7">
        <f>+'V15'!O13</f>
        <v>0</v>
      </c>
      <c r="DL131" s="7">
        <f>+'V15'!P13</f>
        <v>16671</v>
      </c>
      <c r="DM131" s="7">
        <f>+'V15'!Q13</f>
        <v>16528</v>
      </c>
      <c r="DN131" s="7">
        <f>+'V15'!R13</f>
        <v>7234</v>
      </c>
      <c r="DO131" s="7">
        <f>+'V15'!S13</f>
        <v>12025</v>
      </c>
      <c r="DP131" s="7">
        <f>+'V15'!T13</f>
        <v>17062</v>
      </c>
      <c r="DQ131" s="7">
        <f>+'V15'!U13</f>
        <v>16399</v>
      </c>
      <c r="DR131" s="7">
        <f>+'V15'!V13</f>
        <v>0</v>
      </c>
      <c r="DS131" s="7">
        <f>+'V15'!W13</f>
        <v>19613</v>
      </c>
      <c r="DT131" s="7">
        <f>+'V15'!X13</f>
        <v>14005</v>
      </c>
      <c r="DU131" s="7">
        <f>+'V15'!Y13</f>
        <v>18370</v>
      </c>
      <c r="DV131" s="7">
        <f>+'V15'!Z13</f>
        <v>16772</v>
      </c>
      <c r="DW131" s="7">
        <f>+'V15'!AA13</f>
        <v>13773</v>
      </c>
      <c r="DX131" s="7">
        <f>+'V15'!AB13</f>
        <v>12041</v>
      </c>
      <c r="DY131" s="7">
        <f>+'V15'!AC13</f>
        <v>0</v>
      </c>
      <c r="DZ131" s="7">
        <f>+'V15'!AD13</f>
        <v>0</v>
      </c>
      <c r="EA131" s="7">
        <f>+'V15'!AE13</f>
        <v>0</v>
      </c>
      <c r="EB131" s="7">
        <f>+'V15'!AF13</f>
        <v>0</v>
      </c>
      <c r="EC131" s="7">
        <f>+'V15'!AG13</f>
        <v>0</v>
      </c>
      <c r="ED131" s="7">
        <f>+'V15'!AH13</f>
        <v>0</v>
      </c>
      <c r="EE131" s="7">
        <f>+'V15'!AI13</f>
        <v>0</v>
      </c>
      <c r="EF131" s="7">
        <f>+'V15'!AJ13</f>
        <v>0</v>
      </c>
    </row>
    <row r="132" spans="1:136" s="8" customFormat="1" ht="17.25" customHeight="1">
      <c r="A132" s="5" t="s">
        <v>2</v>
      </c>
      <c r="B132" s="6">
        <f>B131-B133</f>
        <v>0</v>
      </c>
      <c r="C132" s="6">
        <f t="shared" ref="C132:AH132" si="48">C131-C133</f>
        <v>0</v>
      </c>
      <c r="D132" s="6">
        <f t="shared" si="48"/>
        <v>0</v>
      </c>
      <c r="E132" s="6">
        <f t="shared" si="48"/>
        <v>0</v>
      </c>
      <c r="F132" s="6">
        <f t="shared" si="48"/>
        <v>0</v>
      </c>
      <c r="G132" s="6">
        <f t="shared" si="48"/>
        <v>0</v>
      </c>
      <c r="H132" s="6">
        <f t="shared" si="48"/>
        <v>0</v>
      </c>
      <c r="I132" s="6">
        <f t="shared" si="48"/>
        <v>0</v>
      </c>
      <c r="J132" s="6">
        <f t="shared" si="48"/>
        <v>0</v>
      </c>
      <c r="K132" s="6">
        <f t="shared" si="48"/>
        <v>0</v>
      </c>
      <c r="L132" s="6">
        <f t="shared" si="48"/>
        <v>0</v>
      </c>
      <c r="M132" s="6">
        <f t="shared" si="48"/>
        <v>0</v>
      </c>
      <c r="N132" s="6">
        <f t="shared" si="48"/>
        <v>0</v>
      </c>
      <c r="O132" s="6">
        <f t="shared" si="48"/>
        <v>0</v>
      </c>
      <c r="P132" s="6">
        <f t="shared" si="48"/>
        <v>0</v>
      </c>
      <c r="Q132" s="6">
        <f t="shared" si="48"/>
        <v>0</v>
      </c>
      <c r="R132" s="6">
        <f t="shared" si="48"/>
        <v>0</v>
      </c>
      <c r="S132" s="6">
        <f t="shared" si="48"/>
        <v>0</v>
      </c>
      <c r="T132" s="6">
        <f t="shared" si="48"/>
        <v>3428</v>
      </c>
      <c r="U132" s="6">
        <f t="shared" si="48"/>
        <v>3163</v>
      </c>
      <c r="V132" s="6">
        <f t="shared" si="48"/>
        <v>606</v>
      </c>
      <c r="W132" s="6">
        <f t="shared" si="48"/>
        <v>14794</v>
      </c>
      <c r="X132" s="6">
        <f t="shared" si="48"/>
        <v>49724</v>
      </c>
      <c r="Y132" s="6">
        <f t="shared" si="48"/>
        <v>59902</v>
      </c>
      <c r="Z132" s="6">
        <f t="shared" si="48"/>
        <v>11935</v>
      </c>
      <c r="AA132" s="6">
        <f t="shared" si="48"/>
        <v>372</v>
      </c>
      <c r="AB132" s="6" t="e">
        <f t="shared" si="48"/>
        <v>#REF!</v>
      </c>
      <c r="AC132" s="6" t="e">
        <f t="shared" si="48"/>
        <v>#REF!</v>
      </c>
      <c r="AD132" s="6" t="e">
        <f t="shared" si="48"/>
        <v>#REF!</v>
      </c>
      <c r="AE132" s="6" t="e">
        <f t="shared" si="48"/>
        <v>#REF!</v>
      </c>
      <c r="AF132" s="6" t="e">
        <f t="shared" si="48"/>
        <v>#REF!</v>
      </c>
      <c r="AG132" s="6" t="e">
        <f t="shared" si="48"/>
        <v>#REF!</v>
      </c>
      <c r="AH132" s="6" t="e">
        <f t="shared" si="48"/>
        <v>#REF!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7" t="e">
        <f t="shared" ref="AW132" si="49">AW131-AW133</f>
        <v>#REF!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142119</v>
      </c>
      <c r="CT132" s="6">
        <v>226699</v>
      </c>
      <c r="CU132" s="6">
        <v>209793</v>
      </c>
      <c r="CV132" s="6">
        <v>157922</v>
      </c>
      <c r="CW132" s="6">
        <v>127732</v>
      </c>
      <c r="CX132" s="6">
        <v>101105</v>
      </c>
      <c r="CY132" s="6">
        <v>136742</v>
      </c>
      <c r="CZ132" s="6">
        <v>370562</v>
      </c>
      <c r="DA132" s="7">
        <f>DA131-DA133</f>
        <v>325038</v>
      </c>
      <c r="DB132" s="7">
        <f>DB131-DB133</f>
        <v>33000</v>
      </c>
      <c r="DC132" s="7">
        <f>DC131-DC133</f>
        <v>14986</v>
      </c>
      <c r="DD132" s="7">
        <f t="shared" ref="DD132:EF132" si="50">DD131-DD133</f>
        <v>-263</v>
      </c>
      <c r="DE132" s="7">
        <f t="shared" si="50"/>
        <v>14111</v>
      </c>
      <c r="DF132" s="7">
        <f t="shared" si="50"/>
        <v>16840</v>
      </c>
      <c r="DG132" s="7">
        <f t="shared" si="50"/>
        <v>19792</v>
      </c>
      <c r="DH132" s="7">
        <f t="shared" si="50"/>
        <v>15082</v>
      </c>
      <c r="DI132" s="7">
        <f t="shared" si="50"/>
        <v>15370</v>
      </c>
      <c r="DJ132" s="7">
        <f t="shared" si="50"/>
        <v>15859</v>
      </c>
      <c r="DK132" s="7">
        <f t="shared" si="50"/>
        <v>0</v>
      </c>
      <c r="DL132" s="7">
        <f t="shared" si="50"/>
        <v>16659</v>
      </c>
      <c r="DM132" s="7">
        <f t="shared" si="50"/>
        <v>16506</v>
      </c>
      <c r="DN132" s="7">
        <f t="shared" si="50"/>
        <v>7230</v>
      </c>
      <c r="DO132" s="7">
        <f t="shared" si="50"/>
        <v>11992</v>
      </c>
      <c r="DP132" s="7">
        <f t="shared" si="50"/>
        <v>17040</v>
      </c>
      <c r="DQ132" s="7">
        <f t="shared" si="50"/>
        <v>16375</v>
      </c>
      <c r="DR132" s="7">
        <f t="shared" si="50"/>
        <v>0</v>
      </c>
      <c r="DS132" s="7">
        <f t="shared" si="50"/>
        <v>19595</v>
      </c>
      <c r="DT132" s="7">
        <f t="shared" si="50"/>
        <v>13987</v>
      </c>
      <c r="DU132" s="7">
        <f t="shared" si="50"/>
        <v>18332</v>
      </c>
      <c r="DV132" s="7">
        <f t="shared" si="50"/>
        <v>16757</v>
      </c>
      <c r="DW132" s="7">
        <f t="shared" si="50"/>
        <v>13764</v>
      </c>
      <c r="DX132" s="7">
        <f t="shared" si="50"/>
        <v>12024</v>
      </c>
      <c r="DY132" s="7">
        <f t="shared" si="50"/>
        <v>0</v>
      </c>
      <c r="DZ132" s="7">
        <f t="shared" si="50"/>
        <v>0</v>
      </c>
      <c r="EA132" s="7">
        <f t="shared" si="50"/>
        <v>0</v>
      </c>
      <c r="EB132" s="7">
        <f t="shared" si="50"/>
        <v>0</v>
      </c>
      <c r="EC132" s="7">
        <f t="shared" si="50"/>
        <v>0</v>
      </c>
      <c r="ED132" s="7">
        <f t="shared" si="50"/>
        <v>0</v>
      </c>
      <c r="EE132" s="7">
        <f t="shared" si="50"/>
        <v>0</v>
      </c>
      <c r="EF132" s="7">
        <f t="shared" si="50"/>
        <v>0</v>
      </c>
    </row>
    <row r="133" spans="1:136" s="8" customFormat="1" ht="17.25" customHeight="1">
      <c r="A133" s="5" t="s">
        <v>3</v>
      </c>
      <c r="B133" s="6">
        <f>SUM(B136:B139)</f>
        <v>0</v>
      </c>
      <c r="C133" s="6">
        <f t="shared" ref="C133:AH133" si="51">SUM(C136:C139)</f>
        <v>0</v>
      </c>
      <c r="D133" s="6">
        <f t="shared" si="51"/>
        <v>0</v>
      </c>
      <c r="E133" s="6">
        <f t="shared" si="51"/>
        <v>0</v>
      </c>
      <c r="F133" s="6">
        <f t="shared" si="51"/>
        <v>0</v>
      </c>
      <c r="G133" s="6">
        <f t="shared" si="51"/>
        <v>0</v>
      </c>
      <c r="H133" s="6">
        <f t="shared" si="51"/>
        <v>0</v>
      </c>
      <c r="I133" s="6">
        <f t="shared" si="51"/>
        <v>0</v>
      </c>
      <c r="J133" s="6">
        <f t="shared" si="51"/>
        <v>0</v>
      </c>
      <c r="K133" s="6">
        <f t="shared" si="51"/>
        <v>0</v>
      </c>
      <c r="L133" s="6">
        <f t="shared" si="51"/>
        <v>0</v>
      </c>
      <c r="M133" s="6">
        <f t="shared" si="51"/>
        <v>0</v>
      </c>
      <c r="N133" s="6">
        <f t="shared" si="51"/>
        <v>0</v>
      </c>
      <c r="O133" s="6">
        <f t="shared" si="51"/>
        <v>0</v>
      </c>
      <c r="P133" s="6">
        <f t="shared" si="51"/>
        <v>0</v>
      </c>
      <c r="Q133" s="6">
        <f t="shared" si="51"/>
        <v>0</v>
      </c>
      <c r="R133" s="6">
        <f t="shared" si="51"/>
        <v>0</v>
      </c>
      <c r="S133" s="6">
        <f t="shared" si="51"/>
        <v>0</v>
      </c>
      <c r="T133" s="6">
        <f t="shared" si="51"/>
        <v>64</v>
      </c>
      <c r="U133" s="6">
        <f t="shared" si="51"/>
        <v>49</v>
      </c>
      <c r="V133" s="6">
        <f t="shared" si="51"/>
        <v>12</v>
      </c>
      <c r="W133" s="6">
        <f t="shared" si="51"/>
        <v>141</v>
      </c>
      <c r="X133" s="6">
        <f t="shared" si="51"/>
        <v>166</v>
      </c>
      <c r="Y133" s="6">
        <f t="shared" si="51"/>
        <v>160</v>
      </c>
      <c r="Z133" s="6">
        <f t="shared" si="51"/>
        <v>107</v>
      </c>
      <c r="AA133" s="6">
        <f t="shared" si="51"/>
        <v>9</v>
      </c>
      <c r="AB133" s="6">
        <f t="shared" si="51"/>
        <v>0</v>
      </c>
      <c r="AC133" s="6">
        <f t="shared" si="51"/>
        <v>0</v>
      </c>
      <c r="AD133" s="6">
        <f t="shared" si="51"/>
        <v>0</v>
      </c>
      <c r="AE133" s="6">
        <f t="shared" si="51"/>
        <v>0</v>
      </c>
      <c r="AF133" s="6">
        <f t="shared" si="51"/>
        <v>0</v>
      </c>
      <c r="AG133" s="6">
        <f t="shared" si="51"/>
        <v>0</v>
      </c>
      <c r="AH133" s="6">
        <f t="shared" si="51"/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7">
        <f t="shared" ref="AW133" si="52">SUM(AW136:AW139)</f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89</v>
      </c>
      <c r="CT133" s="6">
        <v>449</v>
      </c>
      <c r="CU133" s="6">
        <v>346</v>
      </c>
      <c r="CV133" s="6">
        <v>143</v>
      </c>
      <c r="CW133" s="6">
        <v>218</v>
      </c>
      <c r="CX133" s="6">
        <v>328</v>
      </c>
      <c r="CY133" s="6">
        <v>138</v>
      </c>
      <c r="CZ133" s="6">
        <v>526</v>
      </c>
      <c r="DA133" s="7">
        <f>SUM(DA136:DA139)</f>
        <v>380</v>
      </c>
      <c r="DB133" s="7">
        <f>SUM(DB136:DB139)</f>
        <v>47</v>
      </c>
      <c r="DC133" s="7">
        <f>SUM(DC136:DC139)</f>
        <v>20</v>
      </c>
      <c r="DD133" s="7">
        <f t="shared" ref="DD133:EF133" si="53">SUM(DD136:DD139)</f>
        <v>0</v>
      </c>
      <c r="DE133" s="7">
        <f t="shared" si="53"/>
        <v>4</v>
      </c>
      <c r="DF133" s="7">
        <f t="shared" si="53"/>
        <v>20</v>
      </c>
      <c r="DG133" s="7">
        <f t="shared" si="53"/>
        <v>23</v>
      </c>
      <c r="DH133" s="7">
        <f t="shared" si="53"/>
        <v>7</v>
      </c>
      <c r="DI133" s="7">
        <f t="shared" si="53"/>
        <v>10</v>
      </c>
      <c r="DJ133" s="7">
        <f t="shared" si="53"/>
        <v>17</v>
      </c>
      <c r="DK133" s="7">
        <f t="shared" si="53"/>
        <v>0</v>
      </c>
      <c r="DL133" s="7">
        <f t="shared" si="53"/>
        <v>12</v>
      </c>
      <c r="DM133" s="7">
        <f t="shared" si="53"/>
        <v>22</v>
      </c>
      <c r="DN133" s="7">
        <f t="shared" si="53"/>
        <v>4</v>
      </c>
      <c r="DO133" s="7">
        <f t="shared" si="53"/>
        <v>33</v>
      </c>
      <c r="DP133" s="7">
        <f t="shared" si="53"/>
        <v>22</v>
      </c>
      <c r="DQ133" s="7">
        <f t="shared" si="53"/>
        <v>24</v>
      </c>
      <c r="DR133" s="7">
        <f t="shared" si="53"/>
        <v>0</v>
      </c>
      <c r="DS133" s="7">
        <f t="shared" si="53"/>
        <v>18</v>
      </c>
      <c r="DT133" s="7">
        <f t="shared" si="53"/>
        <v>18</v>
      </c>
      <c r="DU133" s="7">
        <f t="shared" si="53"/>
        <v>38</v>
      </c>
      <c r="DV133" s="7">
        <f t="shared" si="53"/>
        <v>15</v>
      </c>
      <c r="DW133" s="7">
        <f t="shared" si="53"/>
        <v>9</v>
      </c>
      <c r="DX133" s="7">
        <f t="shared" si="53"/>
        <v>17</v>
      </c>
      <c r="DY133" s="7">
        <f t="shared" si="53"/>
        <v>0</v>
      </c>
      <c r="DZ133" s="7">
        <f t="shared" si="53"/>
        <v>0</v>
      </c>
      <c r="EA133" s="7">
        <f t="shared" si="53"/>
        <v>0</v>
      </c>
      <c r="EB133" s="7">
        <f t="shared" si="53"/>
        <v>0</v>
      </c>
      <c r="EC133" s="7">
        <f t="shared" si="53"/>
        <v>0</v>
      </c>
      <c r="ED133" s="7">
        <f t="shared" si="53"/>
        <v>0</v>
      </c>
      <c r="EE133" s="7">
        <f t="shared" si="53"/>
        <v>0</v>
      </c>
      <c r="EF133" s="7">
        <f t="shared" si="53"/>
        <v>0</v>
      </c>
    </row>
    <row r="134" spans="1:136" s="8" customFormat="1" ht="17.25" customHeight="1">
      <c r="A134" s="5" t="s">
        <v>10</v>
      </c>
      <c r="B134" s="9" t="e">
        <f>B133/B131</f>
        <v>#DIV/0!</v>
      </c>
      <c r="C134" s="9" t="e">
        <f t="shared" ref="C134:AH134" si="54">C133/C131</f>
        <v>#DIV/0!</v>
      </c>
      <c r="D134" s="9" t="e">
        <f t="shared" si="54"/>
        <v>#DIV/0!</v>
      </c>
      <c r="E134" s="9" t="e">
        <f t="shared" si="54"/>
        <v>#DIV/0!</v>
      </c>
      <c r="F134" s="9" t="e">
        <f t="shared" si="54"/>
        <v>#DIV/0!</v>
      </c>
      <c r="G134" s="9" t="e">
        <f t="shared" si="54"/>
        <v>#DIV/0!</v>
      </c>
      <c r="H134" s="9" t="e">
        <f t="shared" si="54"/>
        <v>#DIV/0!</v>
      </c>
      <c r="I134" s="9" t="e">
        <f t="shared" si="54"/>
        <v>#DIV/0!</v>
      </c>
      <c r="J134" s="9" t="e">
        <f t="shared" si="54"/>
        <v>#DIV/0!</v>
      </c>
      <c r="K134" s="9" t="e">
        <f t="shared" si="54"/>
        <v>#DIV/0!</v>
      </c>
      <c r="L134" s="9" t="e">
        <f t="shared" si="54"/>
        <v>#DIV/0!</v>
      </c>
      <c r="M134" s="9" t="e">
        <f t="shared" si="54"/>
        <v>#DIV/0!</v>
      </c>
      <c r="N134" s="9" t="e">
        <f t="shared" si="54"/>
        <v>#DIV/0!</v>
      </c>
      <c r="O134" s="9" t="e">
        <f t="shared" si="54"/>
        <v>#DIV/0!</v>
      </c>
      <c r="P134" s="9" t="e">
        <f t="shared" si="54"/>
        <v>#DIV/0!</v>
      </c>
      <c r="Q134" s="9" t="e">
        <f t="shared" si="54"/>
        <v>#DIV/0!</v>
      </c>
      <c r="R134" s="9" t="e">
        <f t="shared" si="54"/>
        <v>#DIV/0!</v>
      </c>
      <c r="S134" s="9" t="e">
        <f t="shared" si="54"/>
        <v>#DIV/0!</v>
      </c>
      <c r="T134" s="9">
        <f t="shared" si="54"/>
        <v>1.8327605956471937E-2</v>
      </c>
      <c r="U134" s="9">
        <f t="shared" si="54"/>
        <v>1.5255292652552927E-2</v>
      </c>
      <c r="V134" s="9">
        <f t="shared" si="54"/>
        <v>1.9417475728155338E-2</v>
      </c>
      <c r="W134" s="9">
        <f t="shared" si="54"/>
        <v>9.4409106126548369E-3</v>
      </c>
      <c r="X134" s="9">
        <f t="shared" si="54"/>
        <v>3.3273201042293044E-3</v>
      </c>
      <c r="Y134" s="9">
        <f t="shared" si="54"/>
        <v>2.6639139555792346E-3</v>
      </c>
      <c r="Z134" s="9">
        <f t="shared" si="54"/>
        <v>8.8855671815313078E-3</v>
      </c>
      <c r="AA134" s="9">
        <f t="shared" si="54"/>
        <v>2.3622047244094488E-2</v>
      </c>
      <c r="AB134" s="9" t="e">
        <f t="shared" si="54"/>
        <v>#REF!</v>
      </c>
      <c r="AC134" s="9" t="e">
        <f t="shared" si="54"/>
        <v>#REF!</v>
      </c>
      <c r="AD134" s="9" t="e">
        <f t="shared" si="54"/>
        <v>#REF!</v>
      </c>
      <c r="AE134" s="9" t="e">
        <f t="shared" si="54"/>
        <v>#REF!</v>
      </c>
      <c r="AF134" s="9" t="e">
        <f t="shared" si="54"/>
        <v>#REF!</v>
      </c>
      <c r="AG134" s="9" t="e">
        <f t="shared" si="54"/>
        <v>#REF!</v>
      </c>
      <c r="AH134" s="9" t="e">
        <f t="shared" si="54"/>
        <v>#REF!</v>
      </c>
      <c r="AI134" s="9" t="e">
        <v>#DIV/0!</v>
      </c>
      <c r="AJ134" s="9" t="e">
        <v>#DIV/0!</v>
      </c>
      <c r="AK134" s="9" t="e">
        <v>#DIV/0!</v>
      </c>
      <c r="AL134" s="9" t="e">
        <v>#DIV/0!</v>
      </c>
      <c r="AM134" s="9" t="e">
        <v>#DIV/0!</v>
      </c>
      <c r="AN134" s="9" t="e">
        <v>#DIV/0!</v>
      </c>
      <c r="AO134" s="9" t="e">
        <v>#DIV/0!</v>
      </c>
      <c r="AP134" s="9" t="e">
        <v>#DIV/0!</v>
      </c>
      <c r="AQ134" s="9" t="e">
        <v>#DIV/0!</v>
      </c>
      <c r="AR134" s="9" t="e">
        <v>#DIV/0!</v>
      </c>
      <c r="AS134" s="9" t="e">
        <v>#DIV/0!</v>
      </c>
      <c r="AT134" s="9" t="e">
        <v>#DIV/0!</v>
      </c>
      <c r="AU134" s="9" t="e">
        <v>#DIV/0!</v>
      </c>
      <c r="AV134" s="9" t="e">
        <v>#DIV/0!</v>
      </c>
      <c r="AW134" s="10" t="e">
        <f t="shared" ref="AW134" si="55">AW133/AW131</f>
        <v>#REF!</v>
      </c>
      <c r="AX134" s="9" t="e">
        <v>#DIV/0!</v>
      </c>
      <c r="AY134" s="9" t="e">
        <v>#DIV/0!</v>
      </c>
      <c r="AZ134" s="9" t="e">
        <v>#DIV/0!</v>
      </c>
      <c r="BA134" s="9" t="e">
        <v>#DIV/0!</v>
      </c>
      <c r="BB134" s="9" t="e">
        <v>#DIV/0!</v>
      </c>
      <c r="BC134" s="9" t="e">
        <v>#DIV/0!</v>
      </c>
      <c r="BD134" s="9" t="e">
        <v>#DIV/0!</v>
      </c>
      <c r="BE134" s="9" t="e">
        <v>#DIV/0!</v>
      </c>
      <c r="BF134" s="9" t="e">
        <v>#DIV/0!</v>
      </c>
      <c r="BG134" s="9" t="e">
        <v>#DIV/0!</v>
      </c>
      <c r="BH134" s="9" t="e">
        <v>#DIV/0!</v>
      </c>
      <c r="BI134" s="9" t="e">
        <v>#DIV/0!</v>
      </c>
      <c r="BJ134" s="9" t="e">
        <v>#DIV/0!</v>
      </c>
      <c r="BK134" s="9" t="e">
        <v>#DIV/0!</v>
      </c>
      <c r="BL134" s="9" t="e">
        <v>#DIV/0!</v>
      </c>
      <c r="BM134" s="9" t="e">
        <v>#DIV/0!</v>
      </c>
      <c r="BN134" s="9" t="e">
        <v>#DIV/0!</v>
      </c>
      <c r="BO134" s="9" t="e">
        <v>#DIV/0!</v>
      </c>
      <c r="BP134" s="9" t="e">
        <v>#DIV/0!</v>
      </c>
      <c r="BQ134" s="9" t="e">
        <v>#DIV/0!</v>
      </c>
      <c r="BR134" s="9" t="e">
        <v>#DIV/0!</v>
      </c>
      <c r="BS134" s="9" t="e">
        <v>#DIV/0!</v>
      </c>
      <c r="BT134" s="9" t="e">
        <v>#DIV/0!</v>
      </c>
      <c r="BU134" s="9" t="e">
        <v>#DIV/0!</v>
      </c>
      <c r="BV134" s="9" t="e">
        <v>#DIV/0!</v>
      </c>
      <c r="BW134" s="9" t="e">
        <v>#DIV/0!</v>
      </c>
      <c r="BX134" s="9" t="e">
        <v>#DIV/0!</v>
      </c>
      <c r="BY134" s="9" t="e">
        <v>#DIV/0!</v>
      </c>
      <c r="BZ134" s="9" t="e">
        <v>#DIV/0!</v>
      </c>
      <c r="CA134" s="9" t="e">
        <v>#DIV/0!</v>
      </c>
      <c r="CB134" s="9" t="e">
        <v>#DIV/0!</v>
      </c>
      <c r="CC134" s="9" t="e">
        <v>#DIV/0!</v>
      </c>
      <c r="CD134" s="9" t="e">
        <v>#DIV/0!</v>
      </c>
      <c r="CE134" s="9" t="e">
        <v>#DIV/0!</v>
      </c>
      <c r="CF134" s="9" t="e">
        <v>#DIV/0!</v>
      </c>
      <c r="CG134" s="9" t="e">
        <v>#DIV/0!</v>
      </c>
      <c r="CH134" s="9" t="e">
        <v>#DIV/0!</v>
      </c>
      <c r="CI134" s="9" t="e">
        <v>#DIV/0!</v>
      </c>
      <c r="CJ134" s="9" t="e">
        <v>#DIV/0!</v>
      </c>
      <c r="CK134" s="9" t="e">
        <v>#DIV/0!</v>
      </c>
      <c r="CL134" s="9" t="e">
        <v>#DIV/0!</v>
      </c>
      <c r="CM134" s="9" t="e">
        <v>#DIV/0!</v>
      </c>
      <c r="CN134" s="9" t="e">
        <v>#DIV/0!</v>
      </c>
      <c r="CO134" s="9" t="e">
        <v>#DIV/0!</v>
      </c>
      <c r="CP134" s="9" t="e">
        <v>#DIV/0!</v>
      </c>
      <c r="CQ134" s="9" t="e">
        <v>#DIV/0!</v>
      </c>
      <c r="CR134" s="9" t="e">
        <v>#DIV/0!</v>
      </c>
      <c r="CS134" s="9">
        <v>6.2584383438343838E-4</v>
      </c>
      <c r="CT134" s="9">
        <v>1.9766848046207761E-3</v>
      </c>
      <c r="CU134" s="9">
        <v>1.6465292020995627E-3</v>
      </c>
      <c r="CV134" s="9">
        <v>9.0469110808844466E-4</v>
      </c>
      <c r="CW134" s="9">
        <v>1.7037905431809301E-3</v>
      </c>
      <c r="CX134" s="9">
        <v>3.2336616288584584E-3</v>
      </c>
      <c r="CY134" s="9">
        <v>1.0081823495032144E-3</v>
      </c>
      <c r="CZ134" s="9">
        <v>1.4174535420169879E-3</v>
      </c>
      <c r="DA134" s="10">
        <f>DA133/DA131</f>
        <v>1.1677288902273383E-3</v>
      </c>
      <c r="DB134" s="10">
        <f>DB133/DB131</f>
        <v>1.4222168426786092E-3</v>
      </c>
      <c r="DC134" s="10">
        <f>DC133/DC131</f>
        <v>1.3328002132480341E-3</v>
      </c>
      <c r="DD134" s="10">
        <f t="shared" ref="DD134:EF134" si="56">DD133/DD131</f>
        <v>0</v>
      </c>
      <c r="DE134" s="10">
        <f t="shared" si="56"/>
        <v>2.8338646829613885E-4</v>
      </c>
      <c r="DF134" s="10">
        <f t="shared" si="56"/>
        <v>1.1862396204033216E-3</v>
      </c>
      <c r="DG134" s="10">
        <f t="shared" si="56"/>
        <v>1.16073681554378E-3</v>
      </c>
      <c r="DH134" s="10">
        <f t="shared" si="56"/>
        <v>4.6391410961627678E-4</v>
      </c>
      <c r="DI134" s="10">
        <f t="shared" si="56"/>
        <v>6.5019505851755528E-4</v>
      </c>
      <c r="DJ134" s="10">
        <f t="shared" si="56"/>
        <v>1.070798689846309E-3</v>
      </c>
      <c r="DK134" s="10" t="e">
        <f t="shared" si="56"/>
        <v>#DIV/0!</v>
      </c>
      <c r="DL134" s="10">
        <f t="shared" si="56"/>
        <v>7.1981284865934854E-4</v>
      </c>
      <c r="DM134" s="10">
        <f t="shared" si="56"/>
        <v>1.3310745401742497E-3</v>
      </c>
      <c r="DN134" s="10">
        <f t="shared" si="56"/>
        <v>5.5294442908487699E-4</v>
      </c>
      <c r="DO134" s="10">
        <f t="shared" si="56"/>
        <v>2.7442827442827442E-3</v>
      </c>
      <c r="DP134" s="10">
        <f t="shared" si="56"/>
        <v>1.2894150744344156E-3</v>
      </c>
      <c r="DQ134" s="10">
        <f t="shared" si="56"/>
        <v>1.4635038721873285E-3</v>
      </c>
      <c r="DR134" s="10" t="e">
        <f t="shared" si="56"/>
        <v>#DIV/0!</v>
      </c>
      <c r="DS134" s="10">
        <f t="shared" si="56"/>
        <v>9.1775862948044668E-4</v>
      </c>
      <c r="DT134" s="10">
        <f t="shared" si="56"/>
        <v>1.285255265976437E-3</v>
      </c>
      <c r="DU134" s="10">
        <f t="shared" si="56"/>
        <v>2.0685900925421882E-3</v>
      </c>
      <c r="DV134" s="10">
        <f t="shared" si="56"/>
        <v>8.9434772239446693E-4</v>
      </c>
      <c r="DW134" s="10">
        <f t="shared" si="56"/>
        <v>6.5345240688303205E-4</v>
      </c>
      <c r="DX134" s="10">
        <f t="shared" si="56"/>
        <v>1.4118428701935055E-3</v>
      </c>
      <c r="DY134" s="10" t="e">
        <f t="shared" si="56"/>
        <v>#DIV/0!</v>
      </c>
      <c r="DZ134" s="10" t="e">
        <f t="shared" si="56"/>
        <v>#DIV/0!</v>
      </c>
      <c r="EA134" s="10" t="e">
        <f t="shared" si="56"/>
        <v>#DIV/0!</v>
      </c>
      <c r="EB134" s="10" t="e">
        <f t="shared" si="56"/>
        <v>#DIV/0!</v>
      </c>
      <c r="EC134" s="10" t="e">
        <f t="shared" si="56"/>
        <v>#DIV/0!</v>
      </c>
      <c r="ED134" s="10" t="e">
        <f t="shared" si="56"/>
        <v>#DIV/0!</v>
      </c>
      <c r="EE134" s="10" t="e">
        <f t="shared" si="56"/>
        <v>#DIV/0!</v>
      </c>
      <c r="EF134" s="10" t="e">
        <f t="shared" si="56"/>
        <v>#DIV/0!</v>
      </c>
    </row>
    <row r="135" spans="1:136" ht="12" customHeight="1">
      <c r="A135" s="11" t="s">
        <v>5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</row>
    <row r="136" spans="1:136" s="8" customFormat="1" ht="17.25" customHeight="1">
      <c r="A136" s="12" t="s">
        <v>6</v>
      </c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>
        <v>64</v>
      </c>
      <c r="U136" s="6">
        <v>49</v>
      </c>
      <c r="V136" s="6">
        <v>12</v>
      </c>
      <c r="W136" s="6">
        <v>140</v>
      </c>
      <c r="X136" s="6">
        <v>164</v>
      </c>
      <c r="Y136" s="6">
        <v>157</v>
      </c>
      <c r="Z136" s="6">
        <v>107</v>
      </c>
      <c r="AA136" s="6">
        <v>9</v>
      </c>
      <c r="AB136" s="6">
        <f>'BU X2689'!B2</f>
        <v>0</v>
      </c>
      <c r="AC136" s="6">
        <f>'BU X2689'!C2</f>
        <v>0</v>
      </c>
      <c r="AD136" s="6">
        <f>'BU X2689'!D2</f>
        <v>0</v>
      </c>
      <c r="AE136" s="6">
        <f>'BU X2689'!B2</f>
        <v>0</v>
      </c>
      <c r="AF136" s="6">
        <f>'BU X2689'!B2</f>
        <v>0</v>
      </c>
      <c r="AG136" s="6">
        <f>'BU X2689'!C2</f>
        <v>0</v>
      </c>
      <c r="AH136" s="6">
        <f>'BU X2689'!D2</f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25">
        <f>'BU X2689'!D2</f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84</v>
      </c>
      <c r="CT136" s="6">
        <v>399</v>
      </c>
      <c r="CU136" s="6">
        <v>346</v>
      </c>
      <c r="CV136" s="6">
        <v>141</v>
      </c>
      <c r="CW136" s="6">
        <v>213</v>
      </c>
      <c r="CX136" s="6">
        <v>325</v>
      </c>
      <c r="CY136" s="6">
        <v>132</v>
      </c>
      <c r="CZ136" s="6">
        <v>523</v>
      </c>
      <c r="DA136" s="7">
        <f>SUM(DB136:EF136)</f>
        <v>368</v>
      </c>
      <c r="DB136" s="25">
        <f>+'V15'!F30</f>
        <v>47</v>
      </c>
      <c r="DC136" s="25">
        <f>+'V15'!G30</f>
        <v>20</v>
      </c>
      <c r="DD136" s="25">
        <f>+'V15'!H30</f>
        <v>0</v>
      </c>
      <c r="DE136" s="25">
        <f>+'V15'!I30</f>
        <v>4</v>
      </c>
      <c r="DF136" s="25">
        <f>+'V15'!J30</f>
        <v>19</v>
      </c>
      <c r="DG136" s="25">
        <f>+'V15'!K30</f>
        <v>12</v>
      </c>
      <c r="DH136" s="25">
        <f>+'V15'!L30</f>
        <v>7</v>
      </c>
      <c r="DI136" s="25">
        <f>+'V15'!M30</f>
        <v>10</v>
      </c>
      <c r="DJ136" s="25">
        <f>+'V15'!N30</f>
        <v>17</v>
      </c>
      <c r="DK136" s="25">
        <f>+'V15'!O30</f>
        <v>0</v>
      </c>
      <c r="DL136" s="25">
        <f>+'V15'!P30</f>
        <v>12</v>
      </c>
      <c r="DM136" s="25">
        <f>+'V15'!Q30</f>
        <v>22</v>
      </c>
      <c r="DN136" s="25">
        <f>+'V15'!R30</f>
        <v>4</v>
      </c>
      <c r="DO136" s="25">
        <f>+'V15'!S30</f>
        <v>33</v>
      </c>
      <c r="DP136" s="25">
        <f>+'V15'!T30</f>
        <v>22</v>
      </c>
      <c r="DQ136" s="25">
        <f>+'V15'!U30</f>
        <v>24</v>
      </c>
      <c r="DR136" s="25">
        <f>+'V15'!V30</f>
        <v>0</v>
      </c>
      <c r="DS136" s="25">
        <f>+'V15'!W30</f>
        <v>18</v>
      </c>
      <c r="DT136" s="25">
        <f>+'V15'!X30</f>
        <v>18</v>
      </c>
      <c r="DU136" s="25">
        <f>+'V15'!Y30</f>
        <v>38</v>
      </c>
      <c r="DV136" s="25">
        <f>+'V15'!Z30</f>
        <v>15</v>
      </c>
      <c r="DW136" s="25">
        <f>+'V15'!AA30</f>
        <v>9</v>
      </c>
      <c r="DX136" s="25">
        <f>+'V15'!AB30</f>
        <v>17</v>
      </c>
      <c r="DY136" s="25">
        <f>+'V15'!AC30</f>
        <v>0</v>
      </c>
      <c r="DZ136" s="25">
        <f>+'V15'!AD30</f>
        <v>0</v>
      </c>
      <c r="EA136" s="25">
        <f>+'V15'!AE30</f>
        <v>0</v>
      </c>
      <c r="EB136" s="25">
        <f>+'V15'!AF30</f>
        <v>0</v>
      </c>
      <c r="EC136" s="25">
        <f>+'V15'!AG30</f>
        <v>0</v>
      </c>
      <c r="ED136" s="25">
        <f>+'V15'!AH30</f>
        <v>0</v>
      </c>
      <c r="EE136" s="25">
        <f>+'V15'!AI30</f>
        <v>0</v>
      </c>
      <c r="EF136" s="25">
        <f>+'V15'!AJ30</f>
        <v>0</v>
      </c>
    </row>
    <row r="137" spans="1:136" s="8" customFormat="1" ht="17.25" customHeight="1">
      <c r="A137" s="12" t="s">
        <v>7</v>
      </c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f>'BU X2689'!B3</f>
        <v>0</v>
      </c>
      <c r="AB137" s="6">
        <f>'BU X2689'!B3</f>
        <v>0</v>
      </c>
      <c r="AC137" s="6">
        <f>'BU X2689'!C3</f>
        <v>0</v>
      </c>
      <c r="AD137" s="6">
        <f>'BU X2689'!D3</f>
        <v>0</v>
      </c>
      <c r="AE137" s="6">
        <f>'BU X2689'!B3</f>
        <v>0</v>
      </c>
      <c r="AF137" s="6">
        <f>'BU X2689'!B3</f>
        <v>0</v>
      </c>
      <c r="AG137" s="6">
        <f>'BU X2689'!C3</f>
        <v>0</v>
      </c>
      <c r="AH137" s="6">
        <f>'BU X2689'!D3</f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25">
        <f>'BU X2689'!D3</f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43</v>
      </c>
      <c r="CU137" s="6">
        <v>0</v>
      </c>
      <c r="CV137" s="6">
        <v>0</v>
      </c>
      <c r="CW137" s="6">
        <v>3</v>
      </c>
      <c r="CX137" s="6">
        <v>0</v>
      </c>
      <c r="CY137" s="6">
        <v>4</v>
      </c>
      <c r="CZ137" s="6">
        <v>1</v>
      </c>
      <c r="DA137" s="7">
        <f>SUM(DB137:EF137)</f>
        <v>0</v>
      </c>
      <c r="DB137" s="25">
        <f>+'V15'!F31</f>
        <v>0</v>
      </c>
      <c r="DC137" s="25">
        <f>+'V15'!G31</f>
        <v>0</v>
      </c>
      <c r="DD137" s="25">
        <f>+'V15'!H31</f>
        <v>0</v>
      </c>
      <c r="DE137" s="25">
        <f>+'V15'!I31</f>
        <v>0</v>
      </c>
      <c r="DF137" s="25">
        <f>+'V15'!J31</f>
        <v>0</v>
      </c>
      <c r="DG137" s="25">
        <f>+'V15'!K31</f>
        <v>0</v>
      </c>
      <c r="DH137" s="25">
        <f>+'V15'!L31</f>
        <v>0</v>
      </c>
      <c r="DI137" s="25">
        <f>+'V15'!M31</f>
        <v>0</v>
      </c>
      <c r="DJ137" s="25">
        <f>+'V15'!N31</f>
        <v>0</v>
      </c>
      <c r="DK137" s="25">
        <f>+'V15'!O31</f>
        <v>0</v>
      </c>
      <c r="DL137" s="25">
        <f>+'V15'!P31</f>
        <v>0</v>
      </c>
      <c r="DM137" s="25">
        <f>+'V15'!Q31</f>
        <v>0</v>
      </c>
      <c r="DN137" s="25">
        <f>+'V15'!R31</f>
        <v>0</v>
      </c>
      <c r="DO137" s="25">
        <f>+'V15'!S31</f>
        <v>0</v>
      </c>
      <c r="DP137" s="25">
        <f>+'V15'!T31</f>
        <v>0</v>
      </c>
      <c r="DQ137" s="25">
        <f>+'V15'!U31</f>
        <v>0</v>
      </c>
      <c r="DR137" s="25">
        <f>+'V15'!V31</f>
        <v>0</v>
      </c>
      <c r="DS137" s="25">
        <f>+'V15'!W31</f>
        <v>0</v>
      </c>
      <c r="DT137" s="25">
        <f>+'V15'!X31</f>
        <v>0</v>
      </c>
      <c r="DU137" s="25">
        <f>+'V15'!Y31</f>
        <v>0</v>
      </c>
      <c r="DV137" s="25">
        <f>+'V15'!Z31</f>
        <v>0</v>
      </c>
      <c r="DW137" s="25">
        <f>+'V15'!AA31</f>
        <v>0</v>
      </c>
      <c r="DX137" s="25">
        <f>+'V15'!AB31</f>
        <v>0</v>
      </c>
      <c r="DY137" s="25">
        <f>+'V15'!AC31</f>
        <v>0</v>
      </c>
      <c r="DZ137" s="25">
        <f>+'V15'!AD31</f>
        <v>0</v>
      </c>
      <c r="EA137" s="25">
        <f>+'V15'!AE31</f>
        <v>0</v>
      </c>
      <c r="EB137" s="25">
        <f>+'V15'!AF31</f>
        <v>0</v>
      </c>
      <c r="EC137" s="25">
        <f>+'V15'!AG31</f>
        <v>0</v>
      </c>
      <c r="ED137" s="25">
        <f>+'V15'!AH31</f>
        <v>0</v>
      </c>
      <c r="EE137" s="25">
        <f>+'V15'!AI31</f>
        <v>0</v>
      </c>
      <c r="EF137" s="25">
        <f>+'V15'!AJ31</f>
        <v>0</v>
      </c>
    </row>
    <row r="138" spans="1:136" s="8" customFormat="1" ht="17.25" customHeight="1">
      <c r="A138" s="12" t="s">
        <v>8</v>
      </c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f>'BU X2689'!B4</f>
        <v>0</v>
      </c>
      <c r="AB138" s="6">
        <f>'BU X2689'!B4</f>
        <v>0</v>
      </c>
      <c r="AC138" s="6">
        <f>'BU X2689'!C4</f>
        <v>0</v>
      </c>
      <c r="AD138" s="6">
        <f>'BU X2689'!D4</f>
        <v>0</v>
      </c>
      <c r="AE138" s="6">
        <f>'BU X2689'!B4</f>
        <v>0</v>
      </c>
      <c r="AF138" s="6">
        <f>'BU X2689'!B4</f>
        <v>0</v>
      </c>
      <c r="AG138" s="6">
        <f>'BU X2689'!C4</f>
        <v>0</v>
      </c>
      <c r="AH138" s="6">
        <f>'BU X2689'!D4</f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25">
        <f>'BU X2689'!D4</f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7">
        <f>SUM(DB138:EF138)</f>
        <v>0</v>
      </c>
      <c r="DB138" s="25">
        <f>+'V15'!F32</f>
        <v>0</v>
      </c>
      <c r="DC138" s="25">
        <f>+'V15'!G32</f>
        <v>0</v>
      </c>
      <c r="DD138" s="25">
        <f>+'V15'!H32</f>
        <v>0</v>
      </c>
      <c r="DE138" s="25">
        <f>+'V15'!I32</f>
        <v>0</v>
      </c>
      <c r="DF138" s="25">
        <f>+'V15'!J32</f>
        <v>0</v>
      </c>
      <c r="DG138" s="25">
        <f>+'V15'!K32</f>
        <v>0</v>
      </c>
      <c r="DH138" s="25">
        <f>+'V15'!L32</f>
        <v>0</v>
      </c>
      <c r="DI138" s="25">
        <f>+'V15'!M32</f>
        <v>0</v>
      </c>
      <c r="DJ138" s="25">
        <f>+'V15'!N32</f>
        <v>0</v>
      </c>
      <c r="DK138" s="25">
        <f>+'V15'!O32</f>
        <v>0</v>
      </c>
      <c r="DL138" s="25">
        <f>+'V15'!P32</f>
        <v>0</v>
      </c>
      <c r="DM138" s="25">
        <f>+'V15'!Q32</f>
        <v>0</v>
      </c>
      <c r="DN138" s="25">
        <f>+'V15'!R32</f>
        <v>0</v>
      </c>
      <c r="DO138" s="25">
        <f>+'V15'!S32</f>
        <v>0</v>
      </c>
      <c r="DP138" s="25">
        <f>+'V15'!T32</f>
        <v>0</v>
      </c>
      <c r="DQ138" s="25">
        <f>+'V15'!U32</f>
        <v>0</v>
      </c>
      <c r="DR138" s="25">
        <f>+'V15'!V32</f>
        <v>0</v>
      </c>
      <c r="DS138" s="25">
        <f>+'V15'!W32</f>
        <v>0</v>
      </c>
      <c r="DT138" s="25">
        <f>+'V15'!X32</f>
        <v>0</v>
      </c>
      <c r="DU138" s="25">
        <f>+'V15'!Y32</f>
        <v>0</v>
      </c>
      <c r="DV138" s="25">
        <f>+'V15'!Z32</f>
        <v>0</v>
      </c>
      <c r="DW138" s="25">
        <f>+'V15'!AA32</f>
        <v>0</v>
      </c>
      <c r="DX138" s="25">
        <f>+'V15'!AB32</f>
        <v>0</v>
      </c>
      <c r="DY138" s="25">
        <f>+'V15'!AC32</f>
        <v>0</v>
      </c>
      <c r="DZ138" s="25">
        <f>+'V15'!AD32</f>
        <v>0</v>
      </c>
      <c r="EA138" s="25">
        <f>+'V15'!AE32</f>
        <v>0</v>
      </c>
      <c r="EB138" s="25">
        <f>+'V15'!AF32</f>
        <v>0</v>
      </c>
      <c r="EC138" s="25">
        <f>+'V15'!AG32</f>
        <v>0</v>
      </c>
      <c r="ED138" s="25">
        <f>+'V15'!AH32</f>
        <v>0</v>
      </c>
      <c r="EE138" s="25">
        <f>+'V15'!AI32</f>
        <v>0</v>
      </c>
      <c r="EF138" s="25">
        <f>+'V15'!AJ32</f>
        <v>0</v>
      </c>
    </row>
    <row r="139" spans="1:136" s="8" customFormat="1" ht="17.25" customHeight="1">
      <c r="A139" s="12" t="s">
        <v>9</v>
      </c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6">
        <v>0</v>
      </c>
      <c r="U139" s="6">
        <v>0</v>
      </c>
      <c r="V139" s="6">
        <v>0</v>
      </c>
      <c r="W139" s="6">
        <v>1</v>
      </c>
      <c r="X139" s="6">
        <v>2</v>
      </c>
      <c r="Y139" s="6">
        <v>3</v>
      </c>
      <c r="Z139" s="6">
        <v>0</v>
      </c>
      <c r="AA139" s="6">
        <f>'BU X2689'!B5</f>
        <v>0</v>
      </c>
      <c r="AB139" s="6">
        <f>'BU X2689'!B5</f>
        <v>0</v>
      </c>
      <c r="AC139" s="6">
        <f>'BU X2689'!C5</f>
        <v>0</v>
      </c>
      <c r="AD139" s="6">
        <f>'BU X2689'!D5</f>
        <v>0</v>
      </c>
      <c r="AE139" s="6">
        <f>'BU X2689'!B5</f>
        <v>0</v>
      </c>
      <c r="AF139" s="6">
        <f>'BU X2689'!B5</f>
        <v>0</v>
      </c>
      <c r="AG139" s="6">
        <f>'BU X2689'!C5</f>
        <v>0</v>
      </c>
      <c r="AH139" s="6">
        <f>'BU X2689'!D5</f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25">
        <f>'BU X2689'!D5</f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5</v>
      </c>
      <c r="CT139" s="6">
        <v>7</v>
      </c>
      <c r="CU139" s="6">
        <v>0</v>
      </c>
      <c r="CV139" s="6">
        <v>2</v>
      </c>
      <c r="CW139" s="6">
        <v>2</v>
      </c>
      <c r="CX139" s="6">
        <v>3</v>
      </c>
      <c r="CY139" s="6">
        <v>2</v>
      </c>
      <c r="CZ139" s="6">
        <v>2</v>
      </c>
      <c r="DA139" s="7">
        <f>SUM(DB139:EF139)</f>
        <v>12</v>
      </c>
      <c r="DB139" s="25">
        <f>+'V15'!F33</f>
        <v>0</v>
      </c>
      <c r="DC139" s="25">
        <f>+'V15'!G33</f>
        <v>0</v>
      </c>
      <c r="DD139" s="25">
        <f>+'V15'!H33</f>
        <v>0</v>
      </c>
      <c r="DE139" s="25">
        <f>+'V15'!I33</f>
        <v>0</v>
      </c>
      <c r="DF139" s="25">
        <f>+'V15'!J33</f>
        <v>1</v>
      </c>
      <c r="DG139" s="25">
        <f>+'V15'!K33</f>
        <v>11</v>
      </c>
      <c r="DH139" s="25">
        <f>+'V15'!L33</f>
        <v>0</v>
      </c>
      <c r="DI139" s="25">
        <f>+'V15'!M33</f>
        <v>0</v>
      </c>
      <c r="DJ139" s="25">
        <f>+'V15'!N33</f>
        <v>0</v>
      </c>
      <c r="DK139" s="25">
        <f>+'V15'!O33</f>
        <v>0</v>
      </c>
      <c r="DL139" s="25">
        <f>+'V15'!P33</f>
        <v>0</v>
      </c>
      <c r="DM139" s="25">
        <f>+'V15'!Q33</f>
        <v>0</v>
      </c>
      <c r="DN139" s="25">
        <f>+'V15'!R33</f>
        <v>0</v>
      </c>
      <c r="DO139" s="25">
        <f>+'V15'!S33</f>
        <v>0</v>
      </c>
      <c r="DP139" s="25">
        <f>+'V15'!T33</f>
        <v>0</v>
      </c>
      <c r="DQ139" s="25">
        <f>+'V15'!U33</f>
        <v>0</v>
      </c>
      <c r="DR139" s="25">
        <f>+'V15'!V33</f>
        <v>0</v>
      </c>
      <c r="DS139" s="25">
        <f>+'V15'!W33</f>
        <v>0</v>
      </c>
      <c r="DT139" s="25">
        <f>+'V15'!X33</f>
        <v>0</v>
      </c>
      <c r="DU139" s="25">
        <f>+'V15'!Y33</f>
        <v>0</v>
      </c>
      <c r="DV139" s="25">
        <f>+'V15'!Z33</f>
        <v>0</v>
      </c>
      <c r="DW139" s="25">
        <f>+'V15'!AA33</f>
        <v>0</v>
      </c>
      <c r="DX139" s="25">
        <f>+'V15'!AB33</f>
        <v>0</v>
      </c>
      <c r="DY139" s="25">
        <f>+'V15'!AC33</f>
        <v>0</v>
      </c>
      <c r="DZ139" s="25">
        <f>+'V15'!AD33</f>
        <v>0</v>
      </c>
      <c r="EA139" s="25">
        <f>+'V15'!AE33</f>
        <v>0</v>
      </c>
      <c r="EB139" s="25">
        <f>+'V15'!AF33</f>
        <v>0</v>
      </c>
      <c r="EC139" s="25">
        <f>+'V15'!AG33</f>
        <v>0</v>
      </c>
      <c r="ED139" s="25">
        <f>+'V15'!AH33</f>
        <v>0</v>
      </c>
      <c r="EE139" s="25">
        <f>+'V15'!AI33</f>
        <v>0</v>
      </c>
      <c r="EF139" s="25">
        <f>+'V15'!AJ33</f>
        <v>0</v>
      </c>
    </row>
    <row r="140" spans="1:136" ht="11.25" customHeight="1"/>
    <row r="141" spans="1:136" ht="27" customHeight="1">
      <c r="A141" s="284" t="s">
        <v>115</v>
      </c>
      <c r="B141" s="285"/>
      <c r="C141" s="285"/>
      <c r="D141" s="285"/>
      <c r="E141" s="285"/>
      <c r="F141" s="285"/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  <c r="AA141" s="285"/>
      <c r="AB141" s="285"/>
      <c r="AC141" s="285"/>
      <c r="AD141" s="285"/>
      <c r="AE141" s="285"/>
      <c r="AF141" s="285"/>
      <c r="AG141" s="285"/>
      <c r="AH141" s="285"/>
      <c r="AI141" s="285"/>
      <c r="AJ141" s="285"/>
      <c r="AK141" s="285"/>
      <c r="AL141" s="285"/>
      <c r="AM141" s="285"/>
      <c r="AN141" s="285"/>
      <c r="AO141" s="285"/>
      <c r="AP141" s="285"/>
      <c r="AQ141" s="285"/>
      <c r="AR141" s="285"/>
      <c r="AS141" s="285"/>
      <c r="AT141" s="285"/>
      <c r="AU141" s="285"/>
      <c r="AV141" s="285"/>
      <c r="AW141" s="285"/>
      <c r="AX141" s="285"/>
      <c r="AY141" s="285"/>
      <c r="AZ141" s="285"/>
      <c r="BA141" s="285"/>
      <c r="BB141" s="285"/>
      <c r="BC141" s="285"/>
      <c r="BD141" s="285"/>
      <c r="BE141" s="285"/>
      <c r="BF141" s="285"/>
      <c r="BG141" s="285"/>
      <c r="BH141" s="285"/>
      <c r="BI141" s="285"/>
      <c r="BJ141" s="285"/>
      <c r="BK141" s="285"/>
      <c r="BL141" s="285"/>
      <c r="BM141" s="285"/>
      <c r="BN141" s="285"/>
      <c r="BO141" s="285"/>
      <c r="BP141" s="285"/>
      <c r="BQ141" s="285"/>
      <c r="BR141" s="285"/>
      <c r="BS141" s="285"/>
      <c r="BT141" s="285"/>
      <c r="BU141" s="285"/>
      <c r="BV141" s="285"/>
      <c r="BW141" s="285"/>
      <c r="BX141" s="285"/>
      <c r="BY141" s="285"/>
      <c r="BZ141" s="285"/>
      <c r="CA141" s="285"/>
      <c r="CB141" s="285"/>
      <c r="CC141" s="285"/>
      <c r="CD141" s="285"/>
      <c r="CE141" s="285"/>
      <c r="CF141" s="285"/>
      <c r="CG141" s="285"/>
      <c r="CH141" s="285"/>
      <c r="CI141" s="285"/>
      <c r="CJ141" s="285"/>
      <c r="CK141" s="285"/>
      <c r="CL141" s="285"/>
      <c r="CM141" s="285"/>
      <c r="CN141" s="285"/>
      <c r="CO141" s="285"/>
      <c r="CP141" s="285"/>
      <c r="CQ141" s="285"/>
      <c r="CR141" s="285"/>
      <c r="CS141" s="285"/>
      <c r="CT141" s="285"/>
      <c r="CU141" s="285"/>
      <c r="CV141" s="285"/>
      <c r="CW141" s="285"/>
      <c r="CX141" s="285"/>
      <c r="CY141" s="285"/>
      <c r="CZ141" s="285"/>
      <c r="DA141" s="285"/>
      <c r="DB141" s="285"/>
      <c r="DC141" s="285"/>
      <c r="DD141" s="285"/>
      <c r="DE141" s="285"/>
      <c r="DF141" s="285"/>
      <c r="DG141" s="285"/>
      <c r="DH141" s="285"/>
      <c r="DI141" s="285"/>
      <c r="DJ141" s="285"/>
      <c r="DK141" s="285"/>
      <c r="DL141" s="285"/>
      <c r="DM141" s="285"/>
      <c r="DN141" s="285"/>
      <c r="DO141" s="285"/>
      <c r="DP141" s="285"/>
      <c r="DQ141" s="285"/>
      <c r="DR141" s="285"/>
      <c r="DS141" s="285"/>
      <c r="DT141" s="285"/>
      <c r="DU141" s="285"/>
      <c r="DV141" s="285"/>
      <c r="DW141" s="285"/>
      <c r="DX141" s="285"/>
      <c r="DY141" s="285"/>
      <c r="DZ141" s="285"/>
      <c r="EA141" s="285"/>
      <c r="EB141" s="285"/>
      <c r="EC141" s="285"/>
      <c r="ED141" s="285"/>
      <c r="EE141" s="285"/>
      <c r="EF141" s="285"/>
    </row>
    <row r="158" spans="1:136" s="4" customFormat="1" ht="17.25" customHeight="1">
      <c r="A158" s="13" t="s">
        <v>0</v>
      </c>
      <c r="B158" s="2" t="s">
        <v>12</v>
      </c>
      <c r="C158" s="2" t="s">
        <v>20</v>
      </c>
      <c r="D158" s="2" t="s">
        <v>21</v>
      </c>
      <c r="E158" s="2" t="s">
        <v>22</v>
      </c>
      <c r="F158" s="2" t="s">
        <v>23</v>
      </c>
      <c r="G158" s="2" t="s">
        <v>24</v>
      </c>
      <c r="H158" s="2" t="s">
        <v>25</v>
      </c>
      <c r="I158" s="2" t="s">
        <v>26</v>
      </c>
      <c r="J158" s="2" t="s">
        <v>27</v>
      </c>
      <c r="K158" s="2" t="s">
        <v>28</v>
      </c>
      <c r="L158" s="2" t="s">
        <v>29</v>
      </c>
      <c r="M158" s="2" t="s">
        <v>30</v>
      </c>
      <c r="N158" s="2" t="s">
        <v>11</v>
      </c>
      <c r="O158" s="2" t="s">
        <v>13</v>
      </c>
      <c r="P158" s="2" t="s">
        <v>14</v>
      </c>
      <c r="Q158" s="2" t="s">
        <v>15</v>
      </c>
      <c r="R158" s="2" t="s">
        <v>16</v>
      </c>
      <c r="S158" s="2" t="s">
        <v>17</v>
      </c>
      <c r="T158" s="2" t="s">
        <v>18</v>
      </c>
      <c r="U158" s="2" t="s">
        <v>19</v>
      </c>
      <c r="V158" s="2" t="s">
        <v>109</v>
      </c>
      <c r="W158" s="2" t="s">
        <v>111</v>
      </c>
      <c r="X158" s="2" t="s">
        <v>117</v>
      </c>
      <c r="Y158" s="2" t="s">
        <v>118</v>
      </c>
      <c r="Z158" s="2" t="s">
        <v>120</v>
      </c>
      <c r="AA158" s="2" t="s">
        <v>123</v>
      </c>
      <c r="AB158" s="2" t="s">
        <v>130</v>
      </c>
      <c r="AC158" s="2" t="s">
        <v>134</v>
      </c>
      <c r="AD158" s="2" t="s">
        <v>142</v>
      </c>
      <c r="AE158" s="2" t="s">
        <v>143</v>
      </c>
      <c r="AF158" s="2" t="s">
        <v>148</v>
      </c>
      <c r="AG158" s="2" t="s">
        <v>153</v>
      </c>
      <c r="AH158" s="2" t="s">
        <v>154</v>
      </c>
      <c r="AI158" s="2" t="s">
        <v>156</v>
      </c>
      <c r="AJ158" s="2" t="s">
        <v>157</v>
      </c>
      <c r="AK158" s="2" t="s">
        <v>159</v>
      </c>
      <c r="AL158" s="2" t="s">
        <v>163</v>
      </c>
      <c r="AM158" s="2" t="s">
        <v>166</v>
      </c>
      <c r="AN158" s="2" t="s">
        <v>169</v>
      </c>
      <c r="AO158" s="2" t="s">
        <v>177</v>
      </c>
      <c r="AP158" s="2" t="s">
        <v>182</v>
      </c>
      <c r="AQ158" s="2" t="s">
        <v>186</v>
      </c>
      <c r="AR158" s="2" t="s">
        <v>189</v>
      </c>
      <c r="AS158" s="2" t="s">
        <v>190</v>
      </c>
      <c r="AT158" s="2" t="s">
        <v>195</v>
      </c>
      <c r="AU158" s="2" t="s">
        <v>197</v>
      </c>
      <c r="AV158" s="2" t="s">
        <v>199</v>
      </c>
      <c r="AW158" s="106" t="s">
        <v>204</v>
      </c>
      <c r="AX158" s="139" t="s">
        <v>209</v>
      </c>
      <c r="AY158" s="139" t="s">
        <v>213</v>
      </c>
      <c r="AZ158" s="139" t="s">
        <v>215</v>
      </c>
      <c r="BA158" s="139" t="s">
        <v>217</v>
      </c>
      <c r="BB158" s="139" t="s">
        <v>219</v>
      </c>
      <c r="BC158" s="139" t="s">
        <v>221</v>
      </c>
      <c r="BD158" s="139" t="s">
        <v>225</v>
      </c>
      <c r="BE158" s="139" t="s">
        <v>228</v>
      </c>
      <c r="BF158" s="139" t="s">
        <v>234</v>
      </c>
      <c r="BG158" s="139" t="s">
        <v>242</v>
      </c>
      <c r="BH158" s="139" t="s">
        <v>243</v>
      </c>
      <c r="BI158" s="139" t="s">
        <v>244</v>
      </c>
      <c r="BJ158" s="139" t="s">
        <v>245</v>
      </c>
      <c r="BK158" s="139" t="s">
        <v>246</v>
      </c>
      <c r="BL158" s="139" t="s">
        <v>247</v>
      </c>
      <c r="BM158" s="139" t="s">
        <v>249</v>
      </c>
      <c r="BN158" s="139" t="s">
        <v>251</v>
      </c>
      <c r="BO158" s="139" t="s">
        <v>253</v>
      </c>
      <c r="BP158" s="139" t="s">
        <v>257</v>
      </c>
      <c r="BQ158" s="139" t="s">
        <v>259</v>
      </c>
      <c r="BR158" s="139" t="s">
        <v>263</v>
      </c>
      <c r="BS158" s="189" t="s">
        <v>264</v>
      </c>
      <c r="BT158" s="184" t="s">
        <v>265</v>
      </c>
      <c r="BU158" s="184" t="s">
        <v>266</v>
      </c>
      <c r="BV158" s="184" t="s">
        <v>267</v>
      </c>
      <c r="BW158" s="184" t="s">
        <v>270</v>
      </c>
      <c r="BX158" s="184" t="s">
        <v>272</v>
      </c>
      <c r="BY158" s="184" t="s">
        <v>276</v>
      </c>
      <c r="BZ158" s="184" t="s">
        <v>277</v>
      </c>
      <c r="CA158" s="184" t="s">
        <v>279</v>
      </c>
      <c r="CB158" s="184" t="s">
        <v>281</v>
      </c>
      <c r="CC158" s="184" t="s">
        <v>282</v>
      </c>
      <c r="CD158" s="184" t="s">
        <v>288</v>
      </c>
      <c r="CE158" s="184" t="s">
        <v>289</v>
      </c>
      <c r="CF158" s="184" t="s">
        <v>292</v>
      </c>
      <c r="CG158" s="184" t="s">
        <v>294</v>
      </c>
      <c r="CH158" s="184" t="s">
        <v>297</v>
      </c>
      <c r="CI158" s="184" t="s">
        <v>301</v>
      </c>
      <c r="CJ158" s="184" t="s">
        <v>303</v>
      </c>
      <c r="CK158" s="184" t="s">
        <v>308</v>
      </c>
      <c r="CL158" s="184" t="s">
        <v>310</v>
      </c>
      <c r="CM158" s="184" t="s">
        <v>311</v>
      </c>
      <c r="CN158" s="184" t="s">
        <v>313</v>
      </c>
      <c r="CO158" s="184" t="s">
        <v>319</v>
      </c>
      <c r="CP158" s="184" t="s">
        <v>322</v>
      </c>
      <c r="CQ158" s="184" t="s">
        <v>325</v>
      </c>
      <c r="CR158" s="184" t="s">
        <v>330</v>
      </c>
      <c r="CS158" s="184" t="s">
        <v>332</v>
      </c>
      <c r="CT158" s="184" t="s">
        <v>336</v>
      </c>
      <c r="CU158" s="184" t="s">
        <v>339</v>
      </c>
      <c r="CV158" s="184" t="s">
        <v>349</v>
      </c>
      <c r="CW158" s="184" t="s">
        <v>350</v>
      </c>
      <c r="CX158" s="184" t="s">
        <v>351</v>
      </c>
      <c r="CY158" s="184" t="s">
        <v>357</v>
      </c>
      <c r="CZ158" s="184" t="s">
        <v>360</v>
      </c>
      <c r="DA158" s="106" t="str">
        <f>DA214</f>
        <v>Aug'25</v>
      </c>
      <c r="DB158" s="3">
        <v>1</v>
      </c>
      <c r="DC158" s="3">
        <v>2</v>
      </c>
      <c r="DD158" s="3">
        <v>3</v>
      </c>
      <c r="DE158" s="3">
        <v>4</v>
      </c>
      <c r="DF158" s="3">
        <v>5</v>
      </c>
      <c r="DG158" s="3">
        <v>6</v>
      </c>
      <c r="DH158" s="3">
        <v>7</v>
      </c>
      <c r="DI158" s="3">
        <v>8</v>
      </c>
      <c r="DJ158" s="3">
        <v>9</v>
      </c>
      <c r="DK158" s="3">
        <v>10</v>
      </c>
      <c r="DL158" s="3">
        <v>11</v>
      </c>
      <c r="DM158" s="3">
        <v>12</v>
      </c>
      <c r="DN158" s="3">
        <v>13</v>
      </c>
      <c r="DO158" s="3">
        <v>14</v>
      </c>
      <c r="DP158" s="3">
        <v>15</v>
      </c>
      <c r="DQ158" s="3">
        <v>16</v>
      </c>
      <c r="DR158" s="3">
        <v>17</v>
      </c>
      <c r="DS158" s="3">
        <v>18</v>
      </c>
      <c r="DT158" s="3">
        <v>19</v>
      </c>
      <c r="DU158" s="3">
        <v>20</v>
      </c>
      <c r="DV158" s="3">
        <v>21</v>
      </c>
      <c r="DW158" s="3">
        <v>22</v>
      </c>
      <c r="DX158" s="3">
        <v>23</v>
      </c>
      <c r="DY158" s="3">
        <v>24</v>
      </c>
      <c r="DZ158" s="3">
        <v>25</v>
      </c>
      <c r="EA158" s="3">
        <v>26</v>
      </c>
      <c r="EB158" s="3">
        <v>27</v>
      </c>
      <c r="EC158" s="3">
        <v>28</v>
      </c>
      <c r="ED158" s="3">
        <v>29</v>
      </c>
      <c r="EE158" s="3">
        <v>30</v>
      </c>
      <c r="EF158" s="3">
        <v>31</v>
      </c>
    </row>
    <row r="159" spans="1:136" s="8" customFormat="1" ht="17.25" customHeight="1">
      <c r="A159" s="5" t="s">
        <v>1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>
        <v>3492</v>
      </c>
      <c r="U159" s="6">
        <v>3212</v>
      </c>
      <c r="V159" s="6">
        <v>618</v>
      </c>
      <c r="W159" s="6">
        <v>14935</v>
      </c>
      <c r="X159" s="6">
        <v>49890</v>
      </c>
      <c r="Y159" s="6">
        <v>60062</v>
      </c>
      <c r="Z159" s="6">
        <v>12042</v>
      </c>
      <c r="AA159" s="6">
        <v>381</v>
      </c>
      <c r="AB159" s="6">
        <f>'BU X2689'!B9</f>
        <v>0</v>
      </c>
      <c r="AC159" s="6">
        <f>'BU X2689'!C9</f>
        <v>0</v>
      </c>
      <c r="AD159" s="6">
        <f>'BU X2689'!D9</f>
        <v>0</v>
      </c>
      <c r="AE159" s="6">
        <f>'BU X2689'!B9</f>
        <v>0</v>
      </c>
      <c r="AF159" s="6">
        <f>'BU X2689'!B9</f>
        <v>0</v>
      </c>
      <c r="AG159" s="6">
        <f>'BU X2689'!C9</f>
        <v>0</v>
      </c>
      <c r="AH159" s="6">
        <f>'BU X2689'!D9</f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7">
        <f>'BU X2689'!D9</f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496</v>
      </c>
      <c r="CC159" s="6">
        <v>30161</v>
      </c>
      <c r="CD159" s="6">
        <v>711</v>
      </c>
      <c r="CE159" s="6">
        <v>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6">
        <v>0</v>
      </c>
      <c r="CP159" s="6">
        <v>0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438</v>
      </c>
      <c r="DA159" s="7">
        <f>SUM(DB159:EF159)</f>
        <v>0</v>
      </c>
      <c r="DB159" s="7">
        <f>+'CMR3'!F13</f>
        <v>0</v>
      </c>
      <c r="DC159" s="7">
        <f>+'CMR3'!G13</f>
        <v>0</v>
      </c>
      <c r="DD159" s="7">
        <f>+'CMR3'!H13</f>
        <v>0</v>
      </c>
      <c r="DE159" s="7">
        <f>+'CMR3'!I13</f>
        <v>0</v>
      </c>
      <c r="DF159" s="7">
        <f>+'CMR3'!J13</f>
        <v>0</v>
      </c>
      <c r="DG159" s="7">
        <f>+'CMR3'!K13</f>
        <v>0</v>
      </c>
      <c r="DH159" s="7">
        <f>+'CMR3'!L13</f>
        <v>0</v>
      </c>
      <c r="DI159" s="7">
        <f>+'CMR3'!M13</f>
        <v>0</v>
      </c>
      <c r="DJ159" s="7">
        <f>+'CMR3'!N13</f>
        <v>0</v>
      </c>
      <c r="DK159" s="7">
        <f>+'CMR3'!O13</f>
        <v>0</v>
      </c>
      <c r="DL159" s="7">
        <f>+'CMR3'!P13</f>
        <v>0</v>
      </c>
      <c r="DM159" s="7">
        <f>+'CMR3'!Q13</f>
        <v>0</v>
      </c>
      <c r="DN159" s="7">
        <f>+'CMR3'!R13</f>
        <v>0</v>
      </c>
      <c r="DO159" s="7">
        <f>+'CMR3'!S13</f>
        <v>0</v>
      </c>
      <c r="DP159" s="7">
        <f>+'CMR3'!T13</f>
        <v>0</v>
      </c>
      <c r="DQ159" s="7">
        <f>+'CMR3'!U13</f>
        <v>0</v>
      </c>
      <c r="DR159" s="7">
        <f>+'CMR3'!V13</f>
        <v>0</v>
      </c>
      <c r="DS159" s="7">
        <f>+'CMR3'!W13</f>
        <v>0</v>
      </c>
      <c r="DT159" s="7">
        <f>+'CMR3'!X13</f>
        <v>0</v>
      </c>
      <c r="DU159" s="7">
        <f>+'CMR3'!Y13</f>
        <v>0</v>
      </c>
      <c r="DV159" s="7">
        <f>+'CMR3'!Z13</f>
        <v>0</v>
      </c>
      <c r="DW159" s="7">
        <f>+'CMR3'!AA13</f>
        <v>0</v>
      </c>
      <c r="DX159" s="7">
        <f>+'CMR3'!AB13</f>
        <v>0</v>
      </c>
      <c r="DY159" s="7">
        <f>+'CMR3'!AC13</f>
        <v>0</v>
      </c>
      <c r="DZ159" s="7">
        <f>+'CMR3'!AD13</f>
        <v>0</v>
      </c>
      <c r="EA159" s="7">
        <f>+'CMR3'!AE13</f>
        <v>0</v>
      </c>
      <c r="EB159" s="7">
        <f>+'CMR3'!AF13</f>
        <v>0</v>
      </c>
      <c r="EC159" s="7">
        <f>+'CMR3'!AG13</f>
        <v>0</v>
      </c>
      <c r="ED159" s="7">
        <f>+'CMR3'!AH13</f>
        <v>0</v>
      </c>
      <c r="EE159" s="7">
        <f>+'CMR3'!AI13</f>
        <v>0</v>
      </c>
      <c r="EF159" s="7">
        <f>+'CMR3'!AJ13</f>
        <v>0</v>
      </c>
    </row>
    <row r="160" spans="1:136" s="8" customFormat="1" ht="17.25" customHeight="1">
      <c r="A160" s="5" t="s">
        <v>2</v>
      </c>
      <c r="B160" s="6">
        <f>B159-B161</f>
        <v>0</v>
      </c>
      <c r="C160" s="6">
        <f t="shared" ref="C160:N160" si="57">C159-C161</f>
        <v>0</v>
      </c>
      <c r="D160" s="6">
        <f t="shared" si="57"/>
        <v>0</v>
      </c>
      <c r="E160" s="6">
        <f t="shared" si="57"/>
        <v>0</v>
      </c>
      <c r="F160" s="6">
        <f t="shared" si="57"/>
        <v>0</v>
      </c>
      <c r="G160" s="6">
        <f t="shared" si="57"/>
        <v>0</v>
      </c>
      <c r="H160" s="6">
        <f t="shared" si="57"/>
        <v>0</v>
      </c>
      <c r="I160" s="6">
        <f t="shared" si="57"/>
        <v>0</v>
      </c>
      <c r="J160" s="6">
        <f t="shared" si="57"/>
        <v>0</v>
      </c>
      <c r="K160" s="6">
        <f t="shared" si="57"/>
        <v>0</v>
      </c>
      <c r="L160" s="6">
        <f t="shared" si="57"/>
        <v>0</v>
      </c>
      <c r="M160" s="6">
        <f t="shared" si="57"/>
        <v>0</v>
      </c>
      <c r="N160" s="6">
        <f t="shared" si="57"/>
        <v>0</v>
      </c>
      <c r="O160" s="6">
        <f t="shared" ref="O160:AA160" si="58">O159-O161</f>
        <v>0</v>
      </c>
      <c r="P160" s="6">
        <f t="shared" si="58"/>
        <v>0</v>
      </c>
      <c r="Q160" s="6">
        <f t="shared" si="58"/>
        <v>0</v>
      </c>
      <c r="R160" s="6">
        <f t="shared" si="58"/>
        <v>0</v>
      </c>
      <c r="S160" s="6">
        <f t="shared" si="58"/>
        <v>0</v>
      </c>
      <c r="T160" s="6">
        <f t="shared" si="58"/>
        <v>3428</v>
      </c>
      <c r="U160" s="6">
        <f t="shared" si="58"/>
        <v>3163</v>
      </c>
      <c r="V160" s="6">
        <f t="shared" si="58"/>
        <v>606</v>
      </c>
      <c r="W160" s="6">
        <f t="shared" si="58"/>
        <v>14794</v>
      </c>
      <c r="X160" s="6">
        <f t="shared" si="58"/>
        <v>49724</v>
      </c>
      <c r="Y160" s="6">
        <f t="shared" si="58"/>
        <v>59902</v>
      </c>
      <c r="Z160" s="6">
        <f t="shared" si="58"/>
        <v>11935</v>
      </c>
      <c r="AA160" s="6">
        <f t="shared" si="58"/>
        <v>372</v>
      </c>
      <c r="AB160" s="6">
        <f t="shared" ref="AB160:AH160" si="59">AB159-AB161</f>
        <v>0</v>
      </c>
      <c r="AC160" s="6">
        <f t="shared" si="59"/>
        <v>0</v>
      </c>
      <c r="AD160" s="6">
        <f t="shared" si="59"/>
        <v>0</v>
      </c>
      <c r="AE160" s="6">
        <f t="shared" si="59"/>
        <v>0</v>
      </c>
      <c r="AF160" s="6">
        <f t="shared" si="59"/>
        <v>0</v>
      </c>
      <c r="AG160" s="6">
        <f t="shared" si="59"/>
        <v>0</v>
      </c>
      <c r="AH160" s="6">
        <f t="shared" si="59"/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7">
        <f t="shared" ref="AW160" si="60">AW159-AW161</f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491</v>
      </c>
      <c r="CC160" s="6">
        <v>30107</v>
      </c>
      <c r="CD160" s="6">
        <v>711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438</v>
      </c>
      <c r="DA160" s="7">
        <f>DA159-DA161</f>
        <v>0</v>
      </c>
      <c r="DB160" s="7">
        <f>DB159-DB161</f>
        <v>0</v>
      </c>
      <c r="DC160" s="7">
        <f>DC159-DC161</f>
        <v>0</v>
      </c>
      <c r="DD160" s="7">
        <f t="shared" ref="DD160:EF160" si="61">DD159-DD161</f>
        <v>0</v>
      </c>
      <c r="DE160" s="7">
        <f t="shared" si="61"/>
        <v>0</v>
      </c>
      <c r="DF160" s="7">
        <f t="shared" si="61"/>
        <v>0</v>
      </c>
      <c r="DG160" s="7">
        <f t="shared" si="61"/>
        <v>0</v>
      </c>
      <c r="DH160" s="7">
        <f t="shared" si="61"/>
        <v>0</v>
      </c>
      <c r="DI160" s="7">
        <f t="shared" si="61"/>
        <v>0</v>
      </c>
      <c r="DJ160" s="7">
        <f t="shared" si="61"/>
        <v>0</v>
      </c>
      <c r="DK160" s="7">
        <f t="shared" si="61"/>
        <v>0</v>
      </c>
      <c r="DL160" s="7">
        <f t="shared" si="61"/>
        <v>0</v>
      </c>
      <c r="DM160" s="7">
        <f t="shared" si="61"/>
        <v>0</v>
      </c>
      <c r="DN160" s="7">
        <f t="shared" si="61"/>
        <v>0</v>
      </c>
      <c r="DO160" s="7">
        <f t="shared" si="61"/>
        <v>0</v>
      </c>
      <c r="DP160" s="7">
        <f t="shared" si="61"/>
        <v>0</v>
      </c>
      <c r="DQ160" s="7">
        <f t="shared" si="61"/>
        <v>0</v>
      </c>
      <c r="DR160" s="7">
        <f t="shared" si="61"/>
        <v>0</v>
      </c>
      <c r="DS160" s="7">
        <f t="shared" si="61"/>
        <v>0</v>
      </c>
      <c r="DT160" s="7">
        <f t="shared" si="61"/>
        <v>0</v>
      </c>
      <c r="DU160" s="7">
        <f t="shared" si="61"/>
        <v>0</v>
      </c>
      <c r="DV160" s="7">
        <f t="shared" si="61"/>
        <v>0</v>
      </c>
      <c r="DW160" s="7">
        <f t="shared" si="61"/>
        <v>0</v>
      </c>
      <c r="DX160" s="7">
        <f t="shared" si="61"/>
        <v>0</v>
      </c>
      <c r="DY160" s="7">
        <f t="shared" si="61"/>
        <v>0</v>
      </c>
      <c r="DZ160" s="7">
        <f t="shared" si="61"/>
        <v>0</v>
      </c>
      <c r="EA160" s="7">
        <f t="shared" si="61"/>
        <v>0</v>
      </c>
      <c r="EB160" s="7">
        <f t="shared" si="61"/>
        <v>0</v>
      </c>
      <c r="EC160" s="7">
        <f t="shared" si="61"/>
        <v>0</v>
      </c>
      <c r="ED160" s="7">
        <f t="shared" si="61"/>
        <v>0</v>
      </c>
      <c r="EE160" s="7">
        <f t="shared" si="61"/>
        <v>0</v>
      </c>
      <c r="EF160" s="7">
        <f t="shared" si="61"/>
        <v>0</v>
      </c>
    </row>
    <row r="161" spans="1:136" s="8" customFormat="1" ht="17.25" customHeight="1">
      <c r="A161" s="5" t="s">
        <v>3</v>
      </c>
      <c r="B161" s="6">
        <f>SUM(B164:B167)</f>
        <v>0</v>
      </c>
      <c r="C161" s="6">
        <f t="shared" ref="C161:N161" si="62">SUM(C164:C167)</f>
        <v>0</v>
      </c>
      <c r="D161" s="6">
        <f t="shared" si="62"/>
        <v>0</v>
      </c>
      <c r="E161" s="6">
        <f t="shared" si="62"/>
        <v>0</v>
      </c>
      <c r="F161" s="6">
        <f t="shared" si="62"/>
        <v>0</v>
      </c>
      <c r="G161" s="6">
        <f t="shared" si="62"/>
        <v>0</v>
      </c>
      <c r="H161" s="6">
        <f t="shared" si="62"/>
        <v>0</v>
      </c>
      <c r="I161" s="6">
        <f t="shared" si="62"/>
        <v>0</v>
      </c>
      <c r="J161" s="6">
        <f t="shared" si="62"/>
        <v>0</v>
      </c>
      <c r="K161" s="6">
        <f t="shared" si="62"/>
        <v>0</v>
      </c>
      <c r="L161" s="6">
        <f t="shared" si="62"/>
        <v>0</v>
      </c>
      <c r="M161" s="6">
        <f t="shared" si="62"/>
        <v>0</v>
      </c>
      <c r="N161" s="6">
        <f t="shared" si="62"/>
        <v>0</v>
      </c>
      <c r="O161" s="6">
        <f t="shared" ref="O161:AA161" si="63">SUM(O164:O167)</f>
        <v>0</v>
      </c>
      <c r="P161" s="6">
        <f t="shared" si="63"/>
        <v>0</v>
      </c>
      <c r="Q161" s="6">
        <f t="shared" si="63"/>
        <v>0</v>
      </c>
      <c r="R161" s="6">
        <f t="shared" si="63"/>
        <v>0</v>
      </c>
      <c r="S161" s="6">
        <f t="shared" si="63"/>
        <v>0</v>
      </c>
      <c r="T161" s="6">
        <f t="shared" si="63"/>
        <v>64</v>
      </c>
      <c r="U161" s="6">
        <f t="shared" si="63"/>
        <v>49</v>
      </c>
      <c r="V161" s="6">
        <f t="shared" si="63"/>
        <v>12</v>
      </c>
      <c r="W161" s="6">
        <f t="shared" si="63"/>
        <v>141</v>
      </c>
      <c r="X161" s="6">
        <f t="shared" si="63"/>
        <v>166</v>
      </c>
      <c r="Y161" s="6">
        <f t="shared" si="63"/>
        <v>160</v>
      </c>
      <c r="Z161" s="6">
        <f t="shared" si="63"/>
        <v>107</v>
      </c>
      <c r="AA161" s="6">
        <f t="shared" si="63"/>
        <v>9</v>
      </c>
      <c r="AB161" s="6">
        <f t="shared" ref="AB161:AH161" si="64">SUM(AB164:AB167)</f>
        <v>0</v>
      </c>
      <c r="AC161" s="6">
        <f t="shared" si="64"/>
        <v>0</v>
      </c>
      <c r="AD161" s="6">
        <f t="shared" si="64"/>
        <v>0</v>
      </c>
      <c r="AE161" s="6">
        <f t="shared" si="64"/>
        <v>0</v>
      </c>
      <c r="AF161" s="6">
        <f t="shared" si="64"/>
        <v>0</v>
      </c>
      <c r="AG161" s="6">
        <f t="shared" si="64"/>
        <v>0</v>
      </c>
      <c r="AH161" s="6">
        <f t="shared" si="64"/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7">
        <f t="shared" ref="AW161" si="65">SUM(AW164:AW167)</f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5</v>
      </c>
      <c r="CC161" s="6">
        <v>54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7">
        <f>SUM(DA164:DA167)</f>
        <v>0</v>
      </c>
      <c r="DB161" s="7">
        <f>SUM(DB164:DB167)</f>
        <v>0</v>
      </c>
      <c r="DC161" s="7">
        <f>SUM(DC164:DC167)</f>
        <v>0</v>
      </c>
      <c r="DD161" s="7">
        <f t="shared" ref="DD161:EF161" si="66">SUM(DD164:DD167)</f>
        <v>0</v>
      </c>
      <c r="DE161" s="7">
        <f t="shared" si="66"/>
        <v>0</v>
      </c>
      <c r="DF161" s="7">
        <f t="shared" si="66"/>
        <v>0</v>
      </c>
      <c r="DG161" s="7">
        <f t="shared" si="66"/>
        <v>0</v>
      </c>
      <c r="DH161" s="7">
        <f t="shared" si="66"/>
        <v>0</v>
      </c>
      <c r="DI161" s="7">
        <f t="shared" si="66"/>
        <v>0</v>
      </c>
      <c r="DJ161" s="7">
        <f t="shared" si="66"/>
        <v>0</v>
      </c>
      <c r="DK161" s="7">
        <f t="shared" si="66"/>
        <v>0</v>
      </c>
      <c r="DL161" s="7">
        <f t="shared" si="66"/>
        <v>0</v>
      </c>
      <c r="DM161" s="7">
        <f t="shared" si="66"/>
        <v>0</v>
      </c>
      <c r="DN161" s="7">
        <f t="shared" si="66"/>
        <v>0</v>
      </c>
      <c r="DO161" s="7">
        <f t="shared" si="66"/>
        <v>0</v>
      </c>
      <c r="DP161" s="7">
        <f t="shared" si="66"/>
        <v>0</v>
      </c>
      <c r="DQ161" s="7">
        <f t="shared" si="66"/>
        <v>0</v>
      </c>
      <c r="DR161" s="7">
        <f t="shared" si="66"/>
        <v>0</v>
      </c>
      <c r="DS161" s="7">
        <f t="shared" si="66"/>
        <v>0</v>
      </c>
      <c r="DT161" s="7">
        <f t="shared" si="66"/>
        <v>0</v>
      </c>
      <c r="DU161" s="7">
        <f t="shared" si="66"/>
        <v>0</v>
      </c>
      <c r="DV161" s="7">
        <f t="shared" si="66"/>
        <v>0</v>
      </c>
      <c r="DW161" s="7">
        <f t="shared" si="66"/>
        <v>0</v>
      </c>
      <c r="DX161" s="7">
        <f t="shared" si="66"/>
        <v>0</v>
      </c>
      <c r="DY161" s="7">
        <f t="shared" si="66"/>
        <v>0</v>
      </c>
      <c r="DZ161" s="7">
        <f t="shared" si="66"/>
        <v>0</v>
      </c>
      <c r="EA161" s="7">
        <f t="shared" si="66"/>
        <v>0</v>
      </c>
      <c r="EB161" s="7">
        <f t="shared" si="66"/>
        <v>0</v>
      </c>
      <c r="EC161" s="7">
        <f t="shared" si="66"/>
        <v>0</v>
      </c>
      <c r="ED161" s="7">
        <f t="shared" si="66"/>
        <v>0</v>
      </c>
      <c r="EE161" s="7">
        <f t="shared" si="66"/>
        <v>0</v>
      </c>
      <c r="EF161" s="7">
        <f t="shared" si="66"/>
        <v>0</v>
      </c>
    </row>
    <row r="162" spans="1:136" s="8" customFormat="1" ht="17.25" customHeight="1">
      <c r="A162" s="5" t="s">
        <v>10</v>
      </c>
      <c r="B162" s="9" t="e">
        <f>B161/B159</f>
        <v>#DIV/0!</v>
      </c>
      <c r="C162" s="9" t="e">
        <f t="shared" ref="C162:N162" si="67">C161/C159</f>
        <v>#DIV/0!</v>
      </c>
      <c r="D162" s="9" t="e">
        <f t="shared" si="67"/>
        <v>#DIV/0!</v>
      </c>
      <c r="E162" s="9" t="e">
        <f t="shared" si="67"/>
        <v>#DIV/0!</v>
      </c>
      <c r="F162" s="9" t="e">
        <f t="shared" si="67"/>
        <v>#DIV/0!</v>
      </c>
      <c r="G162" s="9" t="e">
        <f t="shared" si="67"/>
        <v>#DIV/0!</v>
      </c>
      <c r="H162" s="9" t="e">
        <f t="shared" si="67"/>
        <v>#DIV/0!</v>
      </c>
      <c r="I162" s="9" t="e">
        <f t="shared" si="67"/>
        <v>#DIV/0!</v>
      </c>
      <c r="J162" s="9" t="e">
        <f t="shared" si="67"/>
        <v>#DIV/0!</v>
      </c>
      <c r="K162" s="9" t="e">
        <f t="shared" si="67"/>
        <v>#DIV/0!</v>
      </c>
      <c r="L162" s="9" t="e">
        <f t="shared" si="67"/>
        <v>#DIV/0!</v>
      </c>
      <c r="M162" s="9" t="e">
        <f t="shared" si="67"/>
        <v>#DIV/0!</v>
      </c>
      <c r="N162" s="9" t="e">
        <f t="shared" si="67"/>
        <v>#DIV/0!</v>
      </c>
      <c r="O162" s="9" t="e">
        <f t="shared" ref="O162:AA162" si="68">O161/O159</f>
        <v>#DIV/0!</v>
      </c>
      <c r="P162" s="9" t="e">
        <f t="shared" si="68"/>
        <v>#DIV/0!</v>
      </c>
      <c r="Q162" s="9" t="e">
        <f t="shared" si="68"/>
        <v>#DIV/0!</v>
      </c>
      <c r="R162" s="9" t="e">
        <f t="shared" si="68"/>
        <v>#DIV/0!</v>
      </c>
      <c r="S162" s="9" t="e">
        <f t="shared" si="68"/>
        <v>#DIV/0!</v>
      </c>
      <c r="T162" s="9">
        <f t="shared" si="68"/>
        <v>1.8327605956471937E-2</v>
      </c>
      <c r="U162" s="9">
        <f t="shared" si="68"/>
        <v>1.5255292652552927E-2</v>
      </c>
      <c r="V162" s="9">
        <f t="shared" si="68"/>
        <v>1.9417475728155338E-2</v>
      </c>
      <c r="W162" s="9">
        <f t="shared" si="68"/>
        <v>9.4409106126548369E-3</v>
      </c>
      <c r="X162" s="9">
        <f t="shared" si="68"/>
        <v>3.3273201042293044E-3</v>
      </c>
      <c r="Y162" s="9">
        <f t="shared" si="68"/>
        <v>2.6639139555792346E-3</v>
      </c>
      <c r="Z162" s="9">
        <f t="shared" si="68"/>
        <v>8.8855671815313078E-3</v>
      </c>
      <c r="AA162" s="9">
        <f t="shared" si="68"/>
        <v>2.3622047244094488E-2</v>
      </c>
      <c r="AB162" s="9" t="e">
        <f t="shared" ref="AB162:AH162" si="69">AB161/AB159</f>
        <v>#DIV/0!</v>
      </c>
      <c r="AC162" s="9" t="e">
        <f t="shared" si="69"/>
        <v>#DIV/0!</v>
      </c>
      <c r="AD162" s="9" t="e">
        <f t="shared" si="69"/>
        <v>#DIV/0!</v>
      </c>
      <c r="AE162" s="9" t="e">
        <f t="shared" si="69"/>
        <v>#DIV/0!</v>
      </c>
      <c r="AF162" s="9" t="e">
        <f t="shared" si="69"/>
        <v>#DIV/0!</v>
      </c>
      <c r="AG162" s="9" t="e">
        <f t="shared" si="69"/>
        <v>#DIV/0!</v>
      </c>
      <c r="AH162" s="9" t="e">
        <f t="shared" si="69"/>
        <v>#DIV/0!</v>
      </c>
      <c r="AI162" s="9" t="e">
        <v>#DIV/0!</v>
      </c>
      <c r="AJ162" s="9" t="e">
        <v>#DIV/0!</v>
      </c>
      <c r="AK162" s="9" t="e">
        <v>#DIV/0!</v>
      </c>
      <c r="AL162" s="9" t="e">
        <v>#DIV/0!</v>
      </c>
      <c r="AM162" s="9" t="e">
        <v>#DIV/0!</v>
      </c>
      <c r="AN162" s="9" t="e">
        <v>#DIV/0!</v>
      </c>
      <c r="AO162" s="9" t="e">
        <v>#DIV/0!</v>
      </c>
      <c r="AP162" s="9" t="e">
        <v>#DIV/0!</v>
      </c>
      <c r="AQ162" s="9" t="e">
        <v>#DIV/0!</v>
      </c>
      <c r="AR162" s="9" t="e">
        <v>#DIV/0!</v>
      </c>
      <c r="AS162" s="9" t="e">
        <v>#DIV/0!</v>
      </c>
      <c r="AT162" s="9" t="e">
        <v>#DIV/0!</v>
      </c>
      <c r="AU162" s="9" t="e">
        <v>#DIV/0!</v>
      </c>
      <c r="AV162" s="9" t="e">
        <v>#DIV/0!</v>
      </c>
      <c r="AW162" s="10" t="e">
        <f t="shared" ref="AW162" si="70">AW161/AW159</f>
        <v>#DIV/0!</v>
      </c>
      <c r="AX162" s="9" t="e">
        <v>#DIV/0!</v>
      </c>
      <c r="AY162" s="9" t="e">
        <v>#DIV/0!</v>
      </c>
      <c r="AZ162" s="9" t="e">
        <v>#DIV/0!</v>
      </c>
      <c r="BA162" s="9" t="e">
        <v>#DIV/0!</v>
      </c>
      <c r="BB162" s="9" t="e">
        <v>#DIV/0!</v>
      </c>
      <c r="BC162" s="9" t="e">
        <v>#DIV/0!</v>
      </c>
      <c r="BD162" s="9" t="e">
        <v>#DIV/0!</v>
      </c>
      <c r="BE162" s="9" t="e">
        <v>#DIV/0!</v>
      </c>
      <c r="BF162" s="9" t="e">
        <v>#DIV/0!</v>
      </c>
      <c r="BG162" s="9" t="e">
        <v>#DIV/0!</v>
      </c>
      <c r="BH162" s="9" t="e">
        <v>#DIV/0!</v>
      </c>
      <c r="BI162" s="9" t="e">
        <v>#DIV/0!</v>
      </c>
      <c r="BJ162" s="9" t="e">
        <v>#DIV/0!</v>
      </c>
      <c r="BK162" s="9" t="e">
        <v>#DIV/0!</v>
      </c>
      <c r="BL162" s="9" t="e">
        <v>#DIV/0!</v>
      </c>
      <c r="BM162" s="9" t="e">
        <v>#DIV/0!</v>
      </c>
      <c r="BN162" s="9" t="e">
        <v>#DIV/0!</v>
      </c>
      <c r="BO162" s="9" t="e">
        <v>#DIV/0!</v>
      </c>
      <c r="BP162" s="9" t="e">
        <v>#DIV/0!</v>
      </c>
      <c r="BQ162" s="9" t="e">
        <v>#DIV/0!</v>
      </c>
      <c r="BR162" s="9" t="e">
        <v>#DIV/0!</v>
      </c>
      <c r="BS162" s="9" t="e">
        <v>#DIV/0!</v>
      </c>
      <c r="BT162" s="9" t="e">
        <v>#DIV/0!</v>
      </c>
      <c r="BU162" s="9" t="e">
        <v>#DIV/0!</v>
      </c>
      <c r="BV162" s="9" t="e">
        <v>#DIV/0!</v>
      </c>
      <c r="BW162" s="9" t="e">
        <v>#DIV/0!</v>
      </c>
      <c r="BX162" s="9" t="e">
        <v>#DIV/0!</v>
      </c>
      <c r="BY162" s="9" t="e">
        <v>#DIV/0!</v>
      </c>
      <c r="BZ162" s="9" t="e">
        <v>#DIV/0!</v>
      </c>
      <c r="CA162" s="9" t="e">
        <v>#DIV/0!</v>
      </c>
      <c r="CB162" s="9">
        <v>1.0080645161290322E-2</v>
      </c>
      <c r="CC162" s="9">
        <v>1.7903915652664037E-3</v>
      </c>
      <c r="CD162" s="9">
        <v>0</v>
      </c>
      <c r="CE162" s="9" t="e">
        <v>#DIV/0!</v>
      </c>
      <c r="CF162" s="9" t="e">
        <v>#DIV/0!</v>
      </c>
      <c r="CG162" s="9" t="e">
        <v>#DIV/0!</v>
      </c>
      <c r="CH162" s="9" t="e">
        <v>#DIV/0!</v>
      </c>
      <c r="CI162" s="9" t="e">
        <v>#DIV/0!</v>
      </c>
      <c r="CJ162" s="9" t="e">
        <v>#DIV/0!</v>
      </c>
      <c r="CK162" s="9" t="e">
        <v>#DIV/0!</v>
      </c>
      <c r="CL162" s="9" t="e">
        <v>#DIV/0!</v>
      </c>
      <c r="CM162" s="9" t="e">
        <v>#DIV/0!</v>
      </c>
      <c r="CN162" s="9" t="e">
        <v>#DIV/0!</v>
      </c>
      <c r="CO162" s="9" t="e">
        <v>#DIV/0!</v>
      </c>
      <c r="CP162" s="9" t="e">
        <v>#DIV/0!</v>
      </c>
      <c r="CQ162" s="9" t="e">
        <v>#DIV/0!</v>
      </c>
      <c r="CR162" s="9" t="e">
        <v>#DIV/0!</v>
      </c>
      <c r="CS162" s="9" t="e">
        <v>#DIV/0!</v>
      </c>
      <c r="CT162" s="9" t="e">
        <v>#DIV/0!</v>
      </c>
      <c r="CU162" s="9" t="e">
        <v>#DIV/0!</v>
      </c>
      <c r="CV162" s="9" t="e">
        <v>#DIV/0!</v>
      </c>
      <c r="CW162" s="9" t="e">
        <v>#DIV/0!</v>
      </c>
      <c r="CX162" s="9" t="e">
        <v>#DIV/0!</v>
      </c>
      <c r="CY162" s="9" t="e">
        <v>#DIV/0!</v>
      </c>
      <c r="CZ162" s="9">
        <v>0</v>
      </c>
      <c r="DA162" s="10" t="e">
        <f>DA161/DA159</f>
        <v>#DIV/0!</v>
      </c>
      <c r="DB162" s="10" t="e">
        <f>DB161/DB159</f>
        <v>#DIV/0!</v>
      </c>
      <c r="DC162" s="10" t="e">
        <f>DC161/DC159</f>
        <v>#DIV/0!</v>
      </c>
      <c r="DD162" s="10" t="e">
        <f t="shared" ref="DD162:EF162" si="71">DD161/DD159</f>
        <v>#DIV/0!</v>
      </c>
      <c r="DE162" s="10" t="e">
        <f t="shared" si="71"/>
        <v>#DIV/0!</v>
      </c>
      <c r="DF162" s="10" t="e">
        <f t="shared" si="71"/>
        <v>#DIV/0!</v>
      </c>
      <c r="DG162" s="10" t="e">
        <f t="shared" si="71"/>
        <v>#DIV/0!</v>
      </c>
      <c r="DH162" s="10" t="e">
        <f t="shared" si="71"/>
        <v>#DIV/0!</v>
      </c>
      <c r="DI162" s="10" t="e">
        <f t="shared" si="71"/>
        <v>#DIV/0!</v>
      </c>
      <c r="DJ162" s="10" t="e">
        <f t="shared" si="71"/>
        <v>#DIV/0!</v>
      </c>
      <c r="DK162" s="10" t="e">
        <f t="shared" si="71"/>
        <v>#DIV/0!</v>
      </c>
      <c r="DL162" s="10" t="e">
        <f t="shared" si="71"/>
        <v>#DIV/0!</v>
      </c>
      <c r="DM162" s="10" t="e">
        <f t="shared" si="71"/>
        <v>#DIV/0!</v>
      </c>
      <c r="DN162" s="10" t="e">
        <f t="shared" si="71"/>
        <v>#DIV/0!</v>
      </c>
      <c r="DO162" s="10" t="e">
        <f t="shared" si="71"/>
        <v>#DIV/0!</v>
      </c>
      <c r="DP162" s="10" t="e">
        <f t="shared" si="71"/>
        <v>#DIV/0!</v>
      </c>
      <c r="DQ162" s="10" t="e">
        <f t="shared" si="71"/>
        <v>#DIV/0!</v>
      </c>
      <c r="DR162" s="10" t="e">
        <f t="shared" si="71"/>
        <v>#DIV/0!</v>
      </c>
      <c r="DS162" s="10" t="e">
        <f t="shared" si="71"/>
        <v>#DIV/0!</v>
      </c>
      <c r="DT162" s="10" t="e">
        <f t="shared" si="71"/>
        <v>#DIV/0!</v>
      </c>
      <c r="DU162" s="10" t="e">
        <f t="shared" si="71"/>
        <v>#DIV/0!</v>
      </c>
      <c r="DV162" s="10" t="e">
        <f t="shared" si="71"/>
        <v>#DIV/0!</v>
      </c>
      <c r="DW162" s="10" t="e">
        <f t="shared" si="71"/>
        <v>#DIV/0!</v>
      </c>
      <c r="DX162" s="10" t="e">
        <f t="shared" si="71"/>
        <v>#DIV/0!</v>
      </c>
      <c r="DY162" s="10" t="e">
        <f t="shared" si="71"/>
        <v>#DIV/0!</v>
      </c>
      <c r="DZ162" s="10" t="e">
        <f t="shared" si="71"/>
        <v>#DIV/0!</v>
      </c>
      <c r="EA162" s="10" t="e">
        <f t="shared" si="71"/>
        <v>#DIV/0!</v>
      </c>
      <c r="EB162" s="10" t="e">
        <f t="shared" si="71"/>
        <v>#DIV/0!</v>
      </c>
      <c r="EC162" s="10" t="e">
        <f t="shared" si="71"/>
        <v>#DIV/0!</v>
      </c>
      <c r="ED162" s="10" t="e">
        <f t="shared" si="71"/>
        <v>#DIV/0!</v>
      </c>
      <c r="EE162" s="10" t="e">
        <f t="shared" si="71"/>
        <v>#DIV/0!</v>
      </c>
      <c r="EF162" s="10" t="e">
        <f t="shared" si="71"/>
        <v>#DIV/0!</v>
      </c>
    </row>
    <row r="163" spans="1:136" ht="12" customHeight="1">
      <c r="A163" s="11" t="s">
        <v>5</v>
      </c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</row>
    <row r="164" spans="1:136" s="8" customFormat="1" ht="17.25" customHeight="1">
      <c r="A164" s="12" t="s">
        <v>6</v>
      </c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>
        <v>64</v>
      </c>
      <c r="U164" s="6">
        <v>49</v>
      </c>
      <c r="V164" s="6">
        <v>12</v>
      </c>
      <c r="W164" s="6">
        <v>140</v>
      </c>
      <c r="X164" s="6">
        <v>164</v>
      </c>
      <c r="Y164" s="6">
        <v>157</v>
      </c>
      <c r="Z164" s="6">
        <v>107</v>
      </c>
      <c r="AA164" s="6">
        <v>9</v>
      </c>
      <c r="AB164" s="6">
        <f>'BU X2689'!B30</f>
        <v>0</v>
      </c>
      <c r="AC164" s="6">
        <f>'BU X2689'!C30</f>
        <v>0</v>
      </c>
      <c r="AD164" s="6">
        <f>'BU X2689'!D30</f>
        <v>0</v>
      </c>
      <c r="AE164" s="6">
        <f>'BU X2689'!B30</f>
        <v>0</v>
      </c>
      <c r="AF164" s="6">
        <f>'BU X2689'!B30</f>
        <v>0</v>
      </c>
      <c r="AG164" s="6">
        <f>'BU X2689'!C30</f>
        <v>0</v>
      </c>
      <c r="AH164" s="6">
        <f>'BU X2689'!D30</f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25">
        <f>'BU X2689'!D30</f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5</v>
      </c>
      <c r="CC164" s="6">
        <v>50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7">
        <f>SUM(DB164:EF164)</f>
        <v>0</v>
      </c>
      <c r="DB164" s="25">
        <f>+'CMR3'!F30</f>
        <v>0</v>
      </c>
      <c r="DC164" s="25">
        <f>+'CMR3'!G30</f>
        <v>0</v>
      </c>
      <c r="DD164" s="25">
        <f>+'CMR3'!H30</f>
        <v>0</v>
      </c>
      <c r="DE164" s="25">
        <f>+'CMR3'!I30</f>
        <v>0</v>
      </c>
      <c r="DF164" s="25">
        <f>+'CMR3'!J30</f>
        <v>0</v>
      </c>
      <c r="DG164" s="25">
        <f>+'CMR3'!K30</f>
        <v>0</v>
      </c>
      <c r="DH164" s="25">
        <f>+'CMR3'!L30</f>
        <v>0</v>
      </c>
      <c r="DI164" s="25">
        <f>+'CMR3'!M30</f>
        <v>0</v>
      </c>
      <c r="DJ164" s="25">
        <f>+'CMR3'!N30</f>
        <v>0</v>
      </c>
      <c r="DK164" s="25">
        <f>+'CMR3'!O30</f>
        <v>0</v>
      </c>
      <c r="DL164" s="25">
        <f>+'CMR3'!P30</f>
        <v>0</v>
      </c>
      <c r="DM164" s="25">
        <f>+'CMR3'!Q30</f>
        <v>0</v>
      </c>
      <c r="DN164" s="25">
        <f>+'CMR3'!R30</f>
        <v>0</v>
      </c>
      <c r="DO164" s="25">
        <f>+'CMR3'!S30</f>
        <v>0</v>
      </c>
      <c r="DP164" s="25">
        <f>+'CMR3'!T30</f>
        <v>0</v>
      </c>
      <c r="DQ164" s="25">
        <f>+'CMR3'!U30</f>
        <v>0</v>
      </c>
      <c r="DR164" s="25">
        <f>+'CMR3'!V30</f>
        <v>0</v>
      </c>
      <c r="DS164" s="25">
        <f>+'CMR3'!W30</f>
        <v>0</v>
      </c>
      <c r="DT164" s="25">
        <f>+'CMR3'!X30</f>
        <v>0</v>
      </c>
      <c r="DU164" s="25">
        <f>+'CMR3'!Y30</f>
        <v>0</v>
      </c>
      <c r="DV164" s="25">
        <f>+'CMR3'!Z30</f>
        <v>0</v>
      </c>
      <c r="DW164" s="25">
        <f>+'CMR3'!AA30</f>
        <v>0</v>
      </c>
      <c r="DX164" s="25">
        <f>+'CMR3'!AB30</f>
        <v>0</v>
      </c>
      <c r="DY164" s="25">
        <f>+'CMR3'!AC30</f>
        <v>0</v>
      </c>
      <c r="DZ164" s="25">
        <f>+'CMR3'!AD30</f>
        <v>0</v>
      </c>
      <c r="EA164" s="25">
        <f>+'CMR3'!AE30</f>
        <v>0</v>
      </c>
      <c r="EB164" s="25">
        <f>+'CMR3'!AF30</f>
        <v>0</v>
      </c>
      <c r="EC164" s="25">
        <f>+'CMR3'!AG30</f>
        <v>0</v>
      </c>
      <c r="ED164" s="25">
        <f>+'CMR3'!AH30</f>
        <v>0</v>
      </c>
      <c r="EE164" s="25">
        <f>+'CMR3'!AI30</f>
        <v>0</v>
      </c>
      <c r="EF164" s="25">
        <f>+'CMR3'!AJ30</f>
        <v>0</v>
      </c>
    </row>
    <row r="165" spans="1:136" s="8" customFormat="1" ht="17.25" customHeight="1">
      <c r="A165" s="12" t="s">
        <v>7</v>
      </c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f>'BU X2689'!B31</f>
        <v>0</v>
      </c>
      <c r="AB165" s="6">
        <f>'BU X2689'!B31</f>
        <v>0</v>
      </c>
      <c r="AC165" s="6">
        <f>'BU X2689'!C31</f>
        <v>0</v>
      </c>
      <c r="AD165" s="6">
        <f>'BU X2689'!D31</f>
        <v>0</v>
      </c>
      <c r="AE165" s="6">
        <f>'BU X2689'!B31</f>
        <v>0</v>
      </c>
      <c r="AF165" s="6">
        <f>'BU X2689'!B31</f>
        <v>0</v>
      </c>
      <c r="AG165" s="6">
        <f>'BU X2689'!C31</f>
        <v>0</v>
      </c>
      <c r="AH165" s="6">
        <f>'BU X2689'!D31</f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25">
        <f>'BU X2689'!D31</f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1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7">
        <f>SUM(DB165:EF165)</f>
        <v>0</v>
      </c>
      <c r="DB165" s="25">
        <f>+'CMR3'!F31</f>
        <v>0</v>
      </c>
      <c r="DC165" s="25">
        <f>+'CMR3'!G31</f>
        <v>0</v>
      </c>
      <c r="DD165" s="25">
        <f>+'CMR3'!H31</f>
        <v>0</v>
      </c>
      <c r="DE165" s="25">
        <f>+'CMR3'!I31</f>
        <v>0</v>
      </c>
      <c r="DF165" s="25">
        <f>+'CMR3'!J31</f>
        <v>0</v>
      </c>
      <c r="DG165" s="25">
        <f>+'CMR3'!K31</f>
        <v>0</v>
      </c>
      <c r="DH165" s="25">
        <f>+'CMR3'!L31</f>
        <v>0</v>
      </c>
      <c r="DI165" s="25">
        <f>+'CMR3'!M31</f>
        <v>0</v>
      </c>
      <c r="DJ165" s="25">
        <f>+'CMR3'!N31</f>
        <v>0</v>
      </c>
      <c r="DK165" s="25">
        <f>+'CMR3'!O31</f>
        <v>0</v>
      </c>
      <c r="DL165" s="25">
        <f>+'CMR3'!P31</f>
        <v>0</v>
      </c>
      <c r="DM165" s="25">
        <f>+'CMR3'!Q31</f>
        <v>0</v>
      </c>
      <c r="DN165" s="25">
        <f>+'CMR3'!R31</f>
        <v>0</v>
      </c>
      <c r="DO165" s="25">
        <f>+'CMR3'!S31</f>
        <v>0</v>
      </c>
      <c r="DP165" s="25">
        <f>+'CMR3'!T31</f>
        <v>0</v>
      </c>
      <c r="DQ165" s="25">
        <f>+'CMR3'!U31</f>
        <v>0</v>
      </c>
      <c r="DR165" s="25">
        <f>+'CMR3'!V31</f>
        <v>0</v>
      </c>
      <c r="DS165" s="25">
        <f>+'CMR3'!W31</f>
        <v>0</v>
      </c>
      <c r="DT165" s="25">
        <f>+'CMR3'!X31</f>
        <v>0</v>
      </c>
      <c r="DU165" s="25">
        <f>+'CMR3'!Y31</f>
        <v>0</v>
      </c>
      <c r="DV165" s="25">
        <f>+'CMR3'!Z31</f>
        <v>0</v>
      </c>
      <c r="DW165" s="25">
        <f>+'CMR3'!AA31</f>
        <v>0</v>
      </c>
      <c r="DX165" s="25">
        <f>+'CMR3'!AB31</f>
        <v>0</v>
      </c>
      <c r="DY165" s="25">
        <f>+'CMR3'!AC31</f>
        <v>0</v>
      </c>
      <c r="DZ165" s="25">
        <f>+'CMR3'!AD31</f>
        <v>0</v>
      </c>
      <c r="EA165" s="25">
        <f>+'CMR3'!AE31</f>
        <v>0</v>
      </c>
      <c r="EB165" s="25">
        <f>+'CMR3'!AF31</f>
        <v>0</v>
      </c>
      <c r="EC165" s="25">
        <f>+'CMR3'!AG31</f>
        <v>0</v>
      </c>
      <c r="ED165" s="25">
        <f>+'CMR3'!AH31</f>
        <v>0</v>
      </c>
      <c r="EE165" s="25">
        <f>+'CMR3'!AI31</f>
        <v>0</v>
      </c>
      <c r="EF165" s="25">
        <f>+'CMR3'!AJ31</f>
        <v>0</v>
      </c>
    </row>
    <row r="166" spans="1:136" s="8" customFormat="1" ht="17.25" customHeight="1">
      <c r="A166" s="12" t="s">
        <v>8</v>
      </c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f>'BU X2689'!B32</f>
        <v>0</v>
      </c>
      <c r="AB166" s="6">
        <f>'BU X2689'!B32</f>
        <v>0</v>
      </c>
      <c r="AC166" s="6">
        <f>'BU X2689'!C32</f>
        <v>0</v>
      </c>
      <c r="AD166" s="6">
        <f>'BU X2689'!D32</f>
        <v>0</v>
      </c>
      <c r="AE166" s="6">
        <f>'BU X2689'!B32</f>
        <v>0</v>
      </c>
      <c r="AF166" s="6">
        <f>'BU X2689'!B32</f>
        <v>0</v>
      </c>
      <c r="AG166" s="6">
        <f>'BU X2689'!C32</f>
        <v>0</v>
      </c>
      <c r="AH166" s="6">
        <f>'BU X2689'!D32</f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25">
        <f>'BU X2689'!D32</f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7">
        <f>SUM(DB166:EF166)</f>
        <v>0</v>
      </c>
      <c r="DB166" s="25">
        <f>+'CMR3'!F32</f>
        <v>0</v>
      </c>
      <c r="DC166" s="25">
        <f>+'CMR3'!G32</f>
        <v>0</v>
      </c>
      <c r="DD166" s="25">
        <f>+'CMR3'!H32</f>
        <v>0</v>
      </c>
      <c r="DE166" s="25">
        <f>+'CMR3'!I32</f>
        <v>0</v>
      </c>
      <c r="DF166" s="25">
        <f>+'CMR3'!J32</f>
        <v>0</v>
      </c>
      <c r="DG166" s="25">
        <f>+'CMR3'!K32</f>
        <v>0</v>
      </c>
      <c r="DH166" s="25">
        <f>+'CMR3'!L32</f>
        <v>0</v>
      </c>
      <c r="DI166" s="25">
        <f>+'CMR3'!M32</f>
        <v>0</v>
      </c>
      <c r="DJ166" s="25">
        <f>+'CMR3'!N32</f>
        <v>0</v>
      </c>
      <c r="DK166" s="25">
        <f>+'CMR3'!O32</f>
        <v>0</v>
      </c>
      <c r="DL166" s="25">
        <f>+'CMR3'!P32</f>
        <v>0</v>
      </c>
      <c r="DM166" s="25">
        <f>+'CMR3'!Q32</f>
        <v>0</v>
      </c>
      <c r="DN166" s="25">
        <f>+'CMR3'!R32</f>
        <v>0</v>
      </c>
      <c r="DO166" s="25">
        <f>+'CMR3'!S32</f>
        <v>0</v>
      </c>
      <c r="DP166" s="25">
        <f>+'CMR3'!T32</f>
        <v>0</v>
      </c>
      <c r="DQ166" s="25">
        <f>+'CMR3'!U32</f>
        <v>0</v>
      </c>
      <c r="DR166" s="25">
        <f>+'CMR3'!V32</f>
        <v>0</v>
      </c>
      <c r="DS166" s="25">
        <f>+'CMR3'!W32</f>
        <v>0</v>
      </c>
      <c r="DT166" s="25">
        <f>+'CMR3'!X32</f>
        <v>0</v>
      </c>
      <c r="DU166" s="25">
        <f>+'CMR3'!Y32</f>
        <v>0</v>
      </c>
      <c r="DV166" s="25">
        <f>+'CMR3'!Z32</f>
        <v>0</v>
      </c>
      <c r="DW166" s="25">
        <f>+'CMR3'!AA32</f>
        <v>0</v>
      </c>
      <c r="DX166" s="25">
        <f>+'CMR3'!AB32</f>
        <v>0</v>
      </c>
      <c r="DY166" s="25">
        <f>+'CMR3'!AC32</f>
        <v>0</v>
      </c>
      <c r="DZ166" s="25">
        <f>+'CMR3'!AD32</f>
        <v>0</v>
      </c>
      <c r="EA166" s="25">
        <f>+'CMR3'!AE32</f>
        <v>0</v>
      </c>
      <c r="EB166" s="25">
        <f>+'CMR3'!AF32</f>
        <v>0</v>
      </c>
      <c r="EC166" s="25">
        <f>+'CMR3'!AG32</f>
        <v>0</v>
      </c>
      <c r="ED166" s="25">
        <f>+'CMR3'!AH32</f>
        <v>0</v>
      </c>
      <c r="EE166" s="25">
        <f>+'CMR3'!AI32</f>
        <v>0</v>
      </c>
      <c r="EF166" s="25">
        <f>+'CMR3'!AJ32</f>
        <v>0</v>
      </c>
    </row>
    <row r="167" spans="1:136" s="8" customFormat="1" ht="17.25" customHeight="1">
      <c r="A167" s="12" t="s">
        <v>9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6">
        <v>0</v>
      </c>
      <c r="U167" s="6">
        <v>0</v>
      </c>
      <c r="V167" s="6">
        <v>0</v>
      </c>
      <c r="W167" s="6">
        <v>1</v>
      </c>
      <c r="X167" s="6">
        <v>2</v>
      </c>
      <c r="Y167" s="6">
        <v>3</v>
      </c>
      <c r="Z167" s="6">
        <v>0</v>
      </c>
      <c r="AA167" s="6">
        <f>'BU X2689'!B33</f>
        <v>0</v>
      </c>
      <c r="AB167" s="6">
        <f>'BU X2689'!B33</f>
        <v>0</v>
      </c>
      <c r="AC167" s="6">
        <f>'BU X2689'!C33</f>
        <v>0</v>
      </c>
      <c r="AD167" s="6">
        <f>'BU X2689'!D33</f>
        <v>0</v>
      </c>
      <c r="AE167" s="6">
        <f>'BU X2689'!B33</f>
        <v>0</v>
      </c>
      <c r="AF167" s="6">
        <f>'BU X2689'!B33</f>
        <v>0</v>
      </c>
      <c r="AG167" s="6">
        <f>'BU X2689'!C33</f>
        <v>0</v>
      </c>
      <c r="AH167" s="6">
        <f>'BU X2689'!D33</f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25">
        <f>'BU X2689'!D33</f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3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7">
        <f>SUM(DB167:EF167)</f>
        <v>0</v>
      </c>
      <c r="DB167" s="25">
        <f>+'CMR3'!F33</f>
        <v>0</v>
      </c>
      <c r="DC167" s="25">
        <f>+'CMR3'!G33</f>
        <v>0</v>
      </c>
      <c r="DD167" s="25">
        <f>+'CMR3'!H33</f>
        <v>0</v>
      </c>
      <c r="DE167" s="25">
        <f>+'CMR3'!I33</f>
        <v>0</v>
      </c>
      <c r="DF167" s="25">
        <f>+'CMR3'!J33</f>
        <v>0</v>
      </c>
      <c r="DG167" s="25">
        <f>+'CMR3'!K33</f>
        <v>0</v>
      </c>
      <c r="DH167" s="25">
        <f>+'CMR3'!L33</f>
        <v>0</v>
      </c>
      <c r="DI167" s="25">
        <f>+'CMR3'!M33</f>
        <v>0</v>
      </c>
      <c r="DJ167" s="25">
        <f>+'CMR3'!N33</f>
        <v>0</v>
      </c>
      <c r="DK167" s="25">
        <f>+'CMR3'!O33</f>
        <v>0</v>
      </c>
      <c r="DL167" s="25">
        <f>+'CMR3'!P33</f>
        <v>0</v>
      </c>
      <c r="DM167" s="25">
        <f>+'CMR3'!Q33</f>
        <v>0</v>
      </c>
      <c r="DN167" s="25">
        <f>+'CMR3'!R33</f>
        <v>0</v>
      </c>
      <c r="DO167" s="25">
        <f>+'CMR3'!S33</f>
        <v>0</v>
      </c>
      <c r="DP167" s="25">
        <f>+'CMR3'!T33</f>
        <v>0</v>
      </c>
      <c r="DQ167" s="25">
        <f>+'CMR3'!U33</f>
        <v>0</v>
      </c>
      <c r="DR167" s="25">
        <f>+'CMR3'!V33</f>
        <v>0</v>
      </c>
      <c r="DS167" s="25">
        <f>+'CMR3'!W33</f>
        <v>0</v>
      </c>
      <c r="DT167" s="25">
        <f>+'CMR3'!X33</f>
        <v>0</v>
      </c>
      <c r="DU167" s="25">
        <f>+'CMR3'!Y33</f>
        <v>0</v>
      </c>
      <c r="DV167" s="25">
        <f>+'CMR3'!Z33</f>
        <v>0</v>
      </c>
      <c r="DW167" s="25">
        <f>+'CMR3'!AA33</f>
        <v>0</v>
      </c>
      <c r="DX167" s="25">
        <f>+'CMR3'!AB33</f>
        <v>0</v>
      </c>
      <c r="DY167" s="25">
        <f>+'CMR3'!AC33</f>
        <v>0</v>
      </c>
      <c r="DZ167" s="25">
        <f>+'CMR3'!AD33</f>
        <v>0</v>
      </c>
      <c r="EA167" s="25">
        <f>+'CMR3'!AE33</f>
        <v>0</v>
      </c>
      <c r="EB167" s="25">
        <f>+'CMR3'!AF33</f>
        <v>0</v>
      </c>
      <c r="EC167" s="25">
        <f>+'CMR3'!AG33</f>
        <v>0</v>
      </c>
      <c r="ED167" s="25">
        <f>+'CMR3'!AH33</f>
        <v>0</v>
      </c>
      <c r="EE167" s="25">
        <f>+'CMR3'!AI33</f>
        <v>0</v>
      </c>
      <c r="EF167" s="25">
        <f>+'CMR3'!AJ33</f>
        <v>0</v>
      </c>
    </row>
    <row r="168" spans="1:136" ht="11.25" customHeight="1"/>
    <row r="169" spans="1:136" ht="27" customHeight="1">
      <c r="A169" s="284" t="s">
        <v>205</v>
      </c>
      <c r="B169" s="285"/>
      <c r="C169" s="285"/>
      <c r="D169" s="285"/>
      <c r="E169" s="285"/>
      <c r="F169" s="285"/>
      <c r="G169" s="285"/>
      <c r="H169" s="285"/>
      <c r="I169" s="285"/>
      <c r="J169" s="285"/>
      <c r="K169" s="285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  <c r="AA169" s="285"/>
      <c r="AB169" s="285"/>
      <c r="AC169" s="285"/>
      <c r="AD169" s="285"/>
      <c r="AE169" s="285"/>
      <c r="AF169" s="285"/>
      <c r="AG169" s="285"/>
      <c r="AH169" s="285"/>
      <c r="AI169" s="285"/>
      <c r="AJ169" s="285"/>
      <c r="AK169" s="285"/>
      <c r="AL169" s="285"/>
      <c r="AM169" s="285"/>
      <c r="AN169" s="285"/>
      <c r="AO169" s="285"/>
      <c r="AP169" s="285"/>
      <c r="AQ169" s="285"/>
      <c r="AR169" s="285"/>
      <c r="AS169" s="285"/>
      <c r="AT169" s="285"/>
      <c r="AU169" s="285"/>
      <c r="AV169" s="285"/>
      <c r="AW169" s="285"/>
      <c r="AX169" s="285"/>
      <c r="AY169" s="285"/>
      <c r="AZ169" s="285"/>
      <c r="BA169" s="285"/>
      <c r="BB169" s="285"/>
      <c r="BC169" s="285"/>
      <c r="BD169" s="285"/>
      <c r="BE169" s="285"/>
      <c r="BF169" s="285"/>
      <c r="BG169" s="285"/>
      <c r="BH169" s="285"/>
      <c r="BI169" s="285"/>
      <c r="BJ169" s="285"/>
      <c r="BK169" s="285"/>
      <c r="BL169" s="285"/>
      <c r="BM169" s="285"/>
      <c r="BN169" s="285"/>
      <c r="BO169" s="285"/>
      <c r="BP169" s="285"/>
      <c r="BQ169" s="285"/>
      <c r="BR169" s="285"/>
      <c r="BS169" s="285"/>
      <c r="BT169" s="285"/>
      <c r="BU169" s="285"/>
      <c r="BV169" s="285"/>
      <c r="BW169" s="285"/>
      <c r="BX169" s="285"/>
      <c r="BY169" s="285"/>
      <c r="BZ169" s="285"/>
      <c r="CA169" s="285"/>
      <c r="CB169" s="285"/>
      <c r="CC169" s="285"/>
      <c r="CD169" s="285"/>
      <c r="CE169" s="285"/>
      <c r="CF169" s="285"/>
      <c r="CG169" s="285"/>
      <c r="CH169" s="285"/>
      <c r="CI169" s="285"/>
      <c r="CJ169" s="285"/>
      <c r="CK169" s="285"/>
      <c r="CL169" s="285"/>
      <c r="CM169" s="285"/>
      <c r="CN169" s="285"/>
      <c r="CO169" s="285"/>
      <c r="CP169" s="285"/>
      <c r="CQ169" s="285"/>
      <c r="CR169" s="285"/>
      <c r="CS169" s="285"/>
      <c r="CT169" s="285"/>
      <c r="CU169" s="285"/>
      <c r="CV169" s="285"/>
      <c r="CW169" s="285"/>
      <c r="CX169" s="285"/>
      <c r="CY169" s="285"/>
      <c r="CZ169" s="285"/>
      <c r="DA169" s="285"/>
      <c r="DB169" s="285"/>
      <c r="DC169" s="285"/>
      <c r="DD169" s="285"/>
      <c r="DE169" s="285"/>
      <c r="DF169" s="285"/>
      <c r="DG169" s="285"/>
      <c r="DH169" s="285"/>
      <c r="DI169" s="285"/>
      <c r="DJ169" s="285"/>
      <c r="DK169" s="285"/>
      <c r="DL169" s="285"/>
      <c r="DM169" s="285"/>
      <c r="DN169" s="285"/>
      <c r="DO169" s="285"/>
      <c r="DP169" s="285"/>
      <c r="DQ169" s="285"/>
      <c r="DR169" s="285"/>
      <c r="DS169" s="285"/>
      <c r="DT169" s="285"/>
      <c r="DU169" s="285"/>
      <c r="DV169" s="285"/>
      <c r="DW169" s="285"/>
      <c r="DX169" s="285"/>
      <c r="DY169" s="285"/>
      <c r="DZ169" s="285"/>
      <c r="EA169" s="285"/>
      <c r="EB169" s="285"/>
      <c r="EC169" s="285"/>
      <c r="ED169" s="285"/>
      <c r="EE169" s="285"/>
      <c r="EF169" s="285"/>
    </row>
    <row r="186" spans="1:136" s="4" customFormat="1" ht="17.25" customHeight="1">
      <c r="A186" s="13" t="s">
        <v>0</v>
      </c>
      <c r="B186" s="2" t="s">
        <v>12</v>
      </c>
      <c r="C186" s="2" t="s">
        <v>20</v>
      </c>
      <c r="D186" s="2" t="s">
        <v>21</v>
      </c>
      <c r="E186" s="2" t="s">
        <v>22</v>
      </c>
      <c r="F186" s="2" t="s">
        <v>23</v>
      </c>
      <c r="G186" s="2" t="s">
        <v>24</v>
      </c>
      <c r="H186" s="2" t="s">
        <v>25</v>
      </c>
      <c r="I186" s="2" t="s">
        <v>26</v>
      </c>
      <c r="J186" s="2" t="s">
        <v>27</v>
      </c>
      <c r="K186" s="2" t="s">
        <v>28</v>
      </c>
      <c r="L186" s="2" t="s">
        <v>29</v>
      </c>
      <c r="M186" s="2" t="s">
        <v>30</v>
      </c>
      <c r="N186" s="2" t="s">
        <v>11</v>
      </c>
      <c r="O186" s="2" t="s">
        <v>13</v>
      </c>
      <c r="P186" s="2" t="s">
        <v>14</v>
      </c>
      <c r="Q186" s="2" t="s">
        <v>15</v>
      </c>
      <c r="R186" s="2" t="s">
        <v>16</v>
      </c>
      <c r="S186" s="2" t="s">
        <v>17</v>
      </c>
      <c r="T186" s="2" t="s">
        <v>18</v>
      </c>
      <c r="U186" s="2" t="s">
        <v>19</v>
      </c>
      <c r="V186" s="2" t="s">
        <v>109</v>
      </c>
      <c r="W186" s="2" t="s">
        <v>111</v>
      </c>
      <c r="X186" s="2" t="s">
        <v>117</v>
      </c>
      <c r="Y186" s="2" t="s">
        <v>118</v>
      </c>
      <c r="Z186" s="2" t="s">
        <v>120</v>
      </c>
      <c r="AA186" s="2" t="s">
        <v>123</v>
      </c>
      <c r="AB186" s="2" t="s">
        <v>130</v>
      </c>
      <c r="AC186" s="2" t="s">
        <v>134</v>
      </c>
      <c r="AD186" s="2" t="s">
        <v>142</v>
      </c>
      <c r="AE186" s="2" t="s">
        <v>143</v>
      </c>
      <c r="AF186" s="2" t="s">
        <v>148</v>
      </c>
      <c r="AG186" s="2" t="s">
        <v>153</v>
      </c>
      <c r="AH186" s="2" t="s">
        <v>154</v>
      </c>
      <c r="AI186" s="2" t="s">
        <v>156</v>
      </c>
      <c r="AJ186" s="2" t="s">
        <v>157</v>
      </c>
      <c r="AK186" s="2" t="s">
        <v>159</v>
      </c>
      <c r="AL186" s="2" t="s">
        <v>163</v>
      </c>
      <c r="AM186" s="2" t="s">
        <v>166</v>
      </c>
      <c r="AN186" s="2" t="s">
        <v>169</v>
      </c>
      <c r="AO186" s="2" t="s">
        <v>177</v>
      </c>
      <c r="AP186" s="2" t="s">
        <v>182</v>
      </c>
      <c r="AQ186" s="2" t="s">
        <v>186</v>
      </c>
      <c r="AR186" s="2" t="s">
        <v>189</v>
      </c>
      <c r="AS186" s="2" t="s">
        <v>190</v>
      </c>
      <c r="AT186" s="2" t="s">
        <v>195</v>
      </c>
      <c r="AU186" s="2" t="s">
        <v>197</v>
      </c>
      <c r="AV186" s="2" t="s">
        <v>199</v>
      </c>
      <c r="AW186" s="139" t="s">
        <v>204</v>
      </c>
      <c r="AX186" s="139" t="s">
        <v>209</v>
      </c>
      <c r="AY186" s="139" t="s">
        <v>213</v>
      </c>
      <c r="AZ186" s="139" t="s">
        <v>215</v>
      </c>
      <c r="BA186" s="139" t="s">
        <v>217</v>
      </c>
      <c r="BB186" s="139" t="s">
        <v>219</v>
      </c>
      <c r="BC186" s="139" t="s">
        <v>221</v>
      </c>
      <c r="BD186" s="139" t="s">
        <v>225</v>
      </c>
      <c r="BE186" s="139" t="s">
        <v>228</v>
      </c>
      <c r="BF186" s="139" t="s">
        <v>234</v>
      </c>
      <c r="BG186" s="139" t="s">
        <v>242</v>
      </c>
      <c r="BH186" s="139" t="s">
        <v>243</v>
      </c>
      <c r="BI186" s="139" t="s">
        <v>244</v>
      </c>
      <c r="BJ186" s="139" t="s">
        <v>245</v>
      </c>
      <c r="BK186" s="139" t="s">
        <v>246</v>
      </c>
      <c r="BL186" s="139" t="s">
        <v>247</v>
      </c>
      <c r="BM186" s="139" t="s">
        <v>249</v>
      </c>
      <c r="BN186" s="139" t="s">
        <v>251</v>
      </c>
      <c r="BO186" s="139" t="s">
        <v>253</v>
      </c>
      <c r="BP186" s="139" t="s">
        <v>257</v>
      </c>
      <c r="BQ186" s="139" t="s">
        <v>259</v>
      </c>
      <c r="BR186" s="139" t="s">
        <v>263</v>
      </c>
      <c r="BS186" s="189" t="s">
        <v>264</v>
      </c>
      <c r="BT186" s="184" t="s">
        <v>265</v>
      </c>
      <c r="BU186" s="184" t="s">
        <v>266</v>
      </c>
      <c r="BV186" s="184" t="s">
        <v>267</v>
      </c>
      <c r="BW186" s="184" t="s">
        <v>270</v>
      </c>
      <c r="BX186" s="184" t="s">
        <v>272</v>
      </c>
      <c r="BY186" s="184" t="s">
        <v>276</v>
      </c>
      <c r="BZ186" s="184" t="s">
        <v>277</v>
      </c>
      <c r="CA186" s="184" t="s">
        <v>279</v>
      </c>
      <c r="CB186" s="184" t="s">
        <v>281</v>
      </c>
      <c r="CC186" s="184" t="s">
        <v>282</v>
      </c>
      <c r="CD186" s="184" t="s">
        <v>288</v>
      </c>
      <c r="CE186" s="184" t="s">
        <v>289</v>
      </c>
      <c r="CF186" s="184" t="s">
        <v>292</v>
      </c>
      <c r="CG186" s="184" t="s">
        <v>294</v>
      </c>
      <c r="CH186" s="184" t="s">
        <v>297</v>
      </c>
      <c r="CI186" s="184" t="s">
        <v>301</v>
      </c>
      <c r="CJ186" s="184" t="s">
        <v>303</v>
      </c>
      <c r="CK186" s="184" t="s">
        <v>308</v>
      </c>
      <c r="CL186" s="184" t="s">
        <v>310</v>
      </c>
      <c r="CM186" s="184" t="s">
        <v>311</v>
      </c>
      <c r="CN186" s="184" t="s">
        <v>313</v>
      </c>
      <c r="CO186" s="184" t="s">
        <v>319</v>
      </c>
      <c r="CP186" s="184" t="s">
        <v>322</v>
      </c>
      <c r="CQ186" s="184" t="s">
        <v>325</v>
      </c>
      <c r="CR186" s="184" t="s">
        <v>330</v>
      </c>
      <c r="CS186" s="184" t="s">
        <v>332</v>
      </c>
      <c r="CT186" s="184" t="s">
        <v>336</v>
      </c>
      <c r="CU186" s="184" t="s">
        <v>339</v>
      </c>
      <c r="CV186" s="184" t="s">
        <v>349</v>
      </c>
      <c r="CW186" s="184" t="s">
        <v>350</v>
      </c>
      <c r="CX186" s="184" t="s">
        <v>351</v>
      </c>
      <c r="CY186" s="184" t="s">
        <v>357</v>
      </c>
      <c r="CZ186" s="184" t="s">
        <v>360</v>
      </c>
      <c r="DA186" s="106" t="str">
        <f>DA214</f>
        <v>Aug'25</v>
      </c>
      <c r="DB186" s="3">
        <v>1</v>
      </c>
      <c r="DC186" s="3">
        <v>2</v>
      </c>
      <c r="DD186" s="3">
        <v>3</v>
      </c>
      <c r="DE186" s="3">
        <v>4</v>
      </c>
      <c r="DF186" s="3">
        <v>5</v>
      </c>
      <c r="DG186" s="3">
        <v>6</v>
      </c>
      <c r="DH186" s="3">
        <v>7</v>
      </c>
      <c r="DI186" s="3">
        <v>8</v>
      </c>
      <c r="DJ186" s="3">
        <v>9</v>
      </c>
      <c r="DK186" s="3">
        <v>10</v>
      </c>
      <c r="DL186" s="3">
        <v>11</v>
      </c>
      <c r="DM186" s="3">
        <v>12</v>
      </c>
      <c r="DN186" s="3">
        <v>13</v>
      </c>
      <c r="DO186" s="3">
        <v>14</v>
      </c>
      <c r="DP186" s="3">
        <v>15</v>
      </c>
      <c r="DQ186" s="3">
        <v>16</v>
      </c>
      <c r="DR186" s="3">
        <v>17</v>
      </c>
      <c r="DS186" s="3">
        <v>18</v>
      </c>
      <c r="DT186" s="3">
        <v>19</v>
      </c>
      <c r="DU186" s="3">
        <v>20</v>
      </c>
      <c r="DV186" s="3">
        <v>21</v>
      </c>
      <c r="DW186" s="3">
        <v>22</v>
      </c>
      <c r="DX186" s="3">
        <v>23</v>
      </c>
      <c r="DY186" s="3">
        <v>24</v>
      </c>
      <c r="DZ186" s="3">
        <v>25</v>
      </c>
      <c r="EA186" s="3">
        <v>26</v>
      </c>
      <c r="EB186" s="3">
        <v>27</v>
      </c>
      <c r="EC186" s="3">
        <v>28</v>
      </c>
      <c r="ED186" s="3">
        <v>29</v>
      </c>
      <c r="EE186" s="3">
        <v>30</v>
      </c>
      <c r="EF186" s="3">
        <v>31</v>
      </c>
    </row>
    <row r="187" spans="1:136" s="8" customFormat="1" ht="17.25" customHeight="1">
      <c r="A187" s="5" t="s">
        <v>1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>
        <v>3492</v>
      </c>
      <c r="U187" s="6">
        <v>3212</v>
      </c>
      <c r="V187" s="6">
        <v>618</v>
      </c>
      <c r="W187" s="6">
        <v>14935</v>
      </c>
      <c r="X187" s="6">
        <v>49890</v>
      </c>
      <c r="Y187" s="6">
        <v>60062</v>
      </c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>
        <v>736</v>
      </c>
      <c r="AU187" s="6">
        <v>5618</v>
      </c>
      <c r="AV187" s="6">
        <v>0</v>
      </c>
      <c r="AW187" s="6">
        <v>4095</v>
      </c>
      <c r="AX187" s="6">
        <v>5240</v>
      </c>
      <c r="AY187" s="6">
        <v>0</v>
      </c>
      <c r="AZ187" s="6">
        <v>0</v>
      </c>
      <c r="BA187" s="6">
        <v>42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450</v>
      </c>
      <c r="CB187" s="6">
        <v>26562</v>
      </c>
      <c r="CC187" s="6">
        <v>26949</v>
      </c>
      <c r="CD187" s="6">
        <v>89955</v>
      </c>
      <c r="CE187" s="6">
        <v>121675</v>
      </c>
      <c r="CF187" s="6">
        <v>216434</v>
      </c>
      <c r="CG187" s="6">
        <v>321582</v>
      </c>
      <c r="CH187" s="6">
        <v>291326</v>
      </c>
      <c r="CI187" s="6">
        <v>202588</v>
      </c>
      <c r="CJ187" s="6">
        <v>156042</v>
      </c>
      <c r="CK187" s="6">
        <v>175857</v>
      </c>
      <c r="CL187" s="6">
        <v>152822</v>
      </c>
      <c r="CM187" s="6">
        <v>155823</v>
      </c>
      <c r="CN187" s="6">
        <v>121628</v>
      </c>
      <c r="CO187" s="6">
        <v>148818</v>
      </c>
      <c r="CP187" s="6">
        <v>163282</v>
      </c>
      <c r="CQ187" s="6">
        <v>187831</v>
      </c>
      <c r="CR187" s="6">
        <v>217480</v>
      </c>
      <c r="CS187" s="6">
        <v>134968</v>
      </c>
      <c r="CT187" s="6">
        <v>34835</v>
      </c>
      <c r="CU187" s="6">
        <v>111147</v>
      </c>
      <c r="CV187" s="6">
        <v>124150</v>
      </c>
      <c r="CW187" s="6">
        <v>142521</v>
      </c>
      <c r="CX187" s="6">
        <v>228142</v>
      </c>
      <c r="CY187" s="6">
        <v>138564</v>
      </c>
      <c r="CZ187" s="6">
        <v>119763</v>
      </c>
      <c r="DA187" s="7">
        <f>SUM(DB187:EF187)</f>
        <v>133084</v>
      </c>
      <c r="DB187" s="7">
        <f>'CMR4'!F13</f>
        <v>9556</v>
      </c>
      <c r="DC187" s="7">
        <f>'CMR4'!G13</f>
        <v>5403</v>
      </c>
      <c r="DD187" s="7">
        <f>'CMR4'!H13</f>
        <v>0</v>
      </c>
      <c r="DE187" s="7">
        <f>'CMR4'!I13</f>
        <v>5040</v>
      </c>
      <c r="DF187" s="7">
        <f>'CMR4'!J13</f>
        <v>4843</v>
      </c>
      <c r="DG187" s="7">
        <f>'CMR4'!K13</f>
        <v>5763</v>
      </c>
      <c r="DH187" s="7">
        <f>'CMR4'!L13</f>
        <v>4567</v>
      </c>
      <c r="DI187" s="7">
        <f>'CMR4'!M13</f>
        <v>5789</v>
      </c>
      <c r="DJ187" s="7">
        <f>'CMR4'!N13</f>
        <v>4006</v>
      </c>
      <c r="DK187" s="7">
        <f>'CMR4'!O13</f>
        <v>0</v>
      </c>
      <c r="DL187" s="7">
        <f>'CMR4'!P13</f>
        <v>5804</v>
      </c>
      <c r="DM187" s="7">
        <f>'CMR4'!Q13</f>
        <v>3762</v>
      </c>
      <c r="DN187" s="7">
        <f>'CMR4'!R13</f>
        <v>6831</v>
      </c>
      <c r="DO187" s="7">
        <f>'CMR4'!S13</f>
        <v>5793</v>
      </c>
      <c r="DP187" s="7">
        <f>'CMR4'!T13</f>
        <v>5732</v>
      </c>
      <c r="DQ187" s="7">
        <f>'CMR4'!U13</f>
        <v>10752</v>
      </c>
      <c r="DR187" s="7">
        <f>'CMR4'!V13</f>
        <v>0</v>
      </c>
      <c r="DS187" s="7">
        <f>'CMR4'!W13</f>
        <v>11324</v>
      </c>
      <c r="DT187" s="7">
        <f>'CMR4'!X13</f>
        <v>7663</v>
      </c>
      <c r="DU187" s="7">
        <f>'CMR4'!Y13</f>
        <v>10554</v>
      </c>
      <c r="DV187" s="7">
        <f>'CMR4'!Z13</f>
        <v>8164</v>
      </c>
      <c r="DW187" s="7">
        <f>'CMR4'!AA13</f>
        <v>6081</v>
      </c>
      <c r="DX187" s="7">
        <f>'CMR4'!AB13</f>
        <v>5657</v>
      </c>
      <c r="DY187" s="7">
        <f>'CMR4'!AC13</f>
        <v>0</v>
      </c>
      <c r="DZ187" s="7">
        <f>'CMR4'!AD13</f>
        <v>0</v>
      </c>
      <c r="EA187" s="7">
        <f>'CMR4'!AE13</f>
        <v>0</v>
      </c>
      <c r="EB187" s="7">
        <f>'CMR4'!AF13</f>
        <v>0</v>
      </c>
      <c r="EC187" s="7">
        <f>'CMR4'!AG13</f>
        <v>0</v>
      </c>
      <c r="ED187" s="7">
        <f>'CMR4'!AH13</f>
        <v>0</v>
      </c>
      <c r="EE187" s="7">
        <f>'CMR4'!AI13</f>
        <v>0</v>
      </c>
      <c r="EF187" s="7">
        <f>'CMR4'!AJ13</f>
        <v>0</v>
      </c>
    </row>
    <row r="188" spans="1:136" s="8" customFormat="1" ht="17.25" customHeight="1">
      <c r="A188" s="5" t="s">
        <v>2</v>
      </c>
      <c r="B188" s="6">
        <f>B187-B189</f>
        <v>0</v>
      </c>
      <c r="C188" s="6">
        <f t="shared" ref="C188:AW188" si="72">C187-C189</f>
        <v>0</v>
      </c>
      <c r="D188" s="6">
        <f t="shared" si="72"/>
        <v>0</v>
      </c>
      <c r="E188" s="6">
        <f t="shared" si="72"/>
        <v>0</v>
      </c>
      <c r="F188" s="6">
        <f t="shared" si="72"/>
        <v>0</v>
      </c>
      <c r="G188" s="6">
        <f t="shared" si="72"/>
        <v>0</v>
      </c>
      <c r="H188" s="6">
        <f t="shared" si="72"/>
        <v>0</v>
      </c>
      <c r="I188" s="6">
        <f t="shared" si="72"/>
        <v>0</v>
      </c>
      <c r="J188" s="6">
        <f t="shared" si="72"/>
        <v>0</v>
      </c>
      <c r="K188" s="6">
        <f t="shared" si="72"/>
        <v>0</v>
      </c>
      <c r="L188" s="6">
        <f t="shared" si="72"/>
        <v>0</v>
      </c>
      <c r="M188" s="6">
        <f t="shared" si="72"/>
        <v>0</v>
      </c>
      <c r="N188" s="6">
        <f t="shared" si="72"/>
        <v>0</v>
      </c>
      <c r="O188" s="6">
        <f t="shared" si="72"/>
        <v>0</v>
      </c>
      <c r="P188" s="6">
        <f t="shared" si="72"/>
        <v>0</v>
      </c>
      <c r="Q188" s="6">
        <f t="shared" si="72"/>
        <v>0</v>
      </c>
      <c r="R188" s="6">
        <f t="shared" si="72"/>
        <v>0</v>
      </c>
      <c r="S188" s="6">
        <f t="shared" si="72"/>
        <v>0</v>
      </c>
      <c r="T188" s="6">
        <f t="shared" si="72"/>
        <v>3428</v>
      </c>
      <c r="U188" s="6">
        <f t="shared" si="72"/>
        <v>3163</v>
      </c>
      <c r="V188" s="6">
        <f t="shared" si="72"/>
        <v>606</v>
      </c>
      <c r="W188" s="6">
        <f t="shared" si="72"/>
        <v>14794</v>
      </c>
      <c r="X188" s="6">
        <f t="shared" si="72"/>
        <v>49724</v>
      </c>
      <c r="Y188" s="6">
        <f t="shared" si="72"/>
        <v>59902</v>
      </c>
      <c r="Z188" s="6">
        <f t="shared" si="72"/>
        <v>0</v>
      </c>
      <c r="AA188" s="6">
        <f t="shared" si="72"/>
        <v>0</v>
      </c>
      <c r="AB188" s="6">
        <f t="shared" si="72"/>
        <v>0</v>
      </c>
      <c r="AC188" s="6">
        <f t="shared" si="72"/>
        <v>0</v>
      </c>
      <c r="AD188" s="6">
        <f t="shared" si="72"/>
        <v>0</v>
      </c>
      <c r="AE188" s="6">
        <f t="shared" si="72"/>
        <v>0</v>
      </c>
      <c r="AF188" s="6">
        <f t="shared" si="72"/>
        <v>0</v>
      </c>
      <c r="AG188" s="6">
        <f t="shared" si="72"/>
        <v>0</v>
      </c>
      <c r="AH188" s="6">
        <f t="shared" si="72"/>
        <v>0</v>
      </c>
      <c r="AI188" s="6">
        <f t="shared" si="72"/>
        <v>0</v>
      </c>
      <c r="AJ188" s="6">
        <f t="shared" si="72"/>
        <v>0</v>
      </c>
      <c r="AK188" s="6">
        <f t="shared" si="72"/>
        <v>0</v>
      </c>
      <c r="AL188" s="6">
        <f t="shared" si="72"/>
        <v>0</v>
      </c>
      <c r="AM188" s="6">
        <f t="shared" si="72"/>
        <v>0</v>
      </c>
      <c r="AN188" s="6">
        <f t="shared" si="72"/>
        <v>0</v>
      </c>
      <c r="AO188" s="6">
        <f t="shared" si="72"/>
        <v>0</v>
      </c>
      <c r="AP188" s="6">
        <f t="shared" si="72"/>
        <v>0</v>
      </c>
      <c r="AQ188" s="6">
        <f t="shared" si="72"/>
        <v>0</v>
      </c>
      <c r="AR188" s="6">
        <f t="shared" si="72"/>
        <v>0</v>
      </c>
      <c r="AS188" s="6">
        <f t="shared" si="72"/>
        <v>0</v>
      </c>
      <c r="AT188" s="6">
        <f t="shared" si="72"/>
        <v>734</v>
      </c>
      <c r="AU188" s="6">
        <f t="shared" si="72"/>
        <v>5533</v>
      </c>
      <c r="AV188" s="6">
        <f t="shared" si="72"/>
        <v>0</v>
      </c>
      <c r="AW188" s="6">
        <f t="shared" si="72"/>
        <v>3585</v>
      </c>
      <c r="AX188" s="6">
        <v>5231</v>
      </c>
      <c r="AY188" s="6">
        <v>0</v>
      </c>
      <c r="AZ188" s="6">
        <v>0</v>
      </c>
      <c r="BA188" s="6">
        <v>42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449</v>
      </c>
      <c r="CB188" s="6">
        <v>26557</v>
      </c>
      <c r="CC188" s="6">
        <v>26945</v>
      </c>
      <c r="CD188" s="6">
        <v>89883</v>
      </c>
      <c r="CE188" s="6">
        <v>121589</v>
      </c>
      <c r="CF188" s="6">
        <v>216295</v>
      </c>
      <c r="CG188" s="6">
        <v>321195</v>
      </c>
      <c r="CH188" s="6">
        <v>291050</v>
      </c>
      <c r="CI188" s="6">
        <v>202153</v>
      </c>
      <c r="CJ188" s="6">
        <v>155715</v>
      </c>
      <c r="CK188" s="6">
        <v>175532</v>
      </c>
      <c r="CL188" s="6">
        <v>152534</v>
      </c>
      <c r="CM188" s="6">
        <v>155656</v>
      </c>
      <c r="CN188" s="6">
        <v>121486</v>
      </c>
      <c r="CO188" s="6">
        <v>148585</v>
      </c>
      <c r="CP188" s="6">
        <v>163081</v>
      </c>
      <c r="CQ188" s="6">
        <v>187323</v>
      </c>
      <c r="CR188" s="6">
        <v>217259</v>
      </c>
      <c r="CS188" s="6">
        <v>134910</v>
      </c>
      <c r="CT188" s="6">
        <v>34825</v>
      </c>
      <c r="CU188" s="6">
        <v>110874</v>
      </c>
      <c r="CV188" s="6">
        <v>123810</v>
      </c>
      <c r="CW188" s="6">
        <v>142223</v>
      </c>
      <c r="CX188" s="6">
        <v>227649</v>
      </c>
      <c r="CY188" s="6">
        <v>138208</v>
      </c>
      <c r="CZ188" s="6">
        <v>119491</v>
      </c>
      <c r="DA188" s="7">
        <f t="shared" ref="DA188" si="73">DA187-DA189</f>
        <v>132829</v>
      </c>
      <c r="DB188" s="7">
        <f>DB187-DB189</f>
        <v>9537</v>
      </c>
      <c r="DC188" s="7">
        <f t="shared" ref="DC188:EF188" si="74">DC187-DC189</f>
        <v>5387</v>
      </c>
      <c r="DD188" s="7">
        <f t="shared" si="74"/>
        <v>0</v>
      </c>
      <c r="DE188" s="7">
        <f t="shared" si="74"/>
        <v>5039</v>
      </c>
      <c r="DF188" s="7">
        <f t="shared" si="74"/>
        <v>4842</v>
      </c>
      <c r="DG188" s="7">
        <f t="shared" si="74"/>
        <v>5758</v>
      </c>
      <c r="DH188" s="7">
        <f t="shared" si="74"/>
        <v>4567</v>
      </c>
      <c r="DI188" s="7">
        <f t="shared" si="74"/>
        <v>5787</v>
      </c>
      <c r="DJ188" s="7">
        <f t="shared" si="74"/>
        <v>4006</v>
      </c>
      <c r="DK188" s="7">
        <f t="shared" si="74"/>
        <v>0</v>
      </c>
      <c r="DL188" s="7">
        <f t="shared" si="74"/>
        <v>5771</v>
      </c>
      <c r="DM188" s="7">
        <f t="shared" si="74"/>
        <v>3762</v>
      </c>
      <c r="DN188" s="7">
        <f t="shared" si="74"/>
        <v>6786</v>
      </c>
      <c r="DO188" s="7">
        <f t="shared" si="74"/>
        <v>5738</v>
      </c>
      <c r="DP188" s="7">
        <f t="shared" si="74"/>
        <v>5723</v>
      </c>
      <c r="DQ188" s="7">
        <f t="shared" si="74"/>
        <v>10734</v>
      </c>
      <c r="DR188" s="7">
        <f t="shared" si="74"/>
        <v>0</v>
      </c>
      <c r="DS188" s="7">
        <f t="shared" si="74"/>
        <v>11322</v>
      </c>
      <c r="DT188" s="7">
        <f t="shared" si="74"/>
        <v>7659</v>
      </c>
      <c r="DU188" s="7">
        <f t="shared" si="74"/>
        <v>10537</v>
      </c>
      <c r="DV188" s="7">
        <f t="shared" si="74"/>
        <v>8163</v>
      </c>
      <c r="DW188" s="7">
        <f t="shared" si="74"/>
        <v>6079</v>
      </c>
      <c r="DX188" s="7">
        <f t="shared" si="74"/>
        <v>5632</v>
      </c>
      <c r="DY188" s="7">
        <f t="shared" si="74"/>
        <v>0</v>
      </c>
      <c r="DZ188" s="7">
        <f t="shared" si="74"/>
        <v>0</v>
      </c>
      <c r="EA188" s="7">
        <f t="shared" si="74"/>
        <v>0</v>
      </c>
      <c r="EB188" s="7">
        <f t="shared" si="74"/>
        <v>0</v>
      </c>
      <c r="EC188" s="7">
        <f t="shared" si="74"/>
        <v>0</v>
      </c>
      <c r="ED188" s="7">
        <f t="shared" si="74"/>
        <v>0</v>
      </c>
      <c r="EE188" s="7">
        <f t="shared" si="74"/>
        <v>0</v>
      </c>
      <c r="EF188" s="7">
        <f t="shared" si="74"/>
        <v>0</v>
      </c>
    </row>
    <row r="189" spans="1:136" s="8" customFormat="1" ht="17.25" customHeight="1">
      <c r="A189" s="5" t="s">
        <v>3</v>
      </c>
      <c r="B189" s="6">
        <f>SUM(B192:B195)</f>
        <v>0</v>
      </c>
      <c r="C189" s="6">
        <f t="shared" ref="C189:AW189" si="75">SUM(C192:C195)</f>
        <v>0</v>
      </c>
      <c r="D189" s="6">
        <f t="shared" si="75"/>
        <v>0</v>
      </c>
      <c r="E189" s="6">
        <f t="shared" si="75"/>
        <v>0</v>
      </c>
      <c r="F189" s="6">
        <f t="shared" si="75"/>
        <v>0</v>
      </c>
      <c r="G189" s="6">
        <f t="shared" si="75"/>
        <v>0</v>
      </c>
      <c r="H189" s="6">
        <f t="shared" si="75"/>
        <v>0</v>
      </c>
      <c r="I189" s="6">
        <f t="shared" si="75"/>
        <v>0</v>
      </c>
      <c r="J189" s="6">
        <f t="shared" si="75"/>
        <v>0</v>
      </c>
      <c r="K189" s="6">
        <f t="shared" si="75"/>
        <v>0</v>
      </c>
      <c r="L189" s="6">
        <f t="shared" si="75"/>
        <v>0</v>
      </c>
      <c r="M189" s="6">
        <f t="shared" si="75"/>
        <v>0</v>
      </c>
      <c r="N189" s="6">
        <f t="shared" si="75"/>
        <v>0</v>
      </c>
      <c r="O189" s="6">
        <f t="shared" si="75"/>
        <v>0</v>
      </c>
      <c r="P189" s="6">
        <f t="shared" si="75"/>
        <v>0</v>
      </c>
      <c r="Q189" s="6">
        <f t="shared" si="75"/>
        <v>0</v>
      </c>
      <c r="R189" s="6">
        <f t="shared" si="75"/>
        <v>0</v>
      </c>
      <c r="S189" s="6">
        <f t="shared" si="75"/>
        <v>0</v>
      </c>
      <c r="T189" s="6">
        <f t="shared" si="75"/>
        <v>64</v>
      </c>
      <c r="U189" s="6">
        <f t="shared" si="75"/>
        <v>49</v>
      </c>
      <c r="V189" s="6">
        <f t="shared" si="75"/>
        <v>12</v>
      </c>
      <c r="W189" s="6">
        <f t="shared" si="75"/>
        <v>141</v>
      </c>
      <c r="X189" s="6">
        <f t="shared" si="75"/>
        <v>166</v>
      </c>
      <c r="Y189" s="6">
        <f t="shared" si="75"/>
        <v>160</v>
      </c>
      <c r="Z189" s="6">
        <f t="shared" si="75"/>
        <v>0</v>
      </c>
      <c r="AA189" s="6">
        <f t="shared" si="75"/>
        <v>0</v>
      </c>
      <c r="AB189" s="6">
        <f t="shared" si="75"/>
        <v>0</v>
      </c>
      <c r="AC189" s="6">
        <f t="shared" si="75"/>
        <v>0</v>
      </c>
      <c r="AD189" s="6">
        <f t="shared" si="75"/>
        <v>0</v>
      </c>
      <c r="AE189" s="6">
        <f t="shared" si="75"/>
        <v>0</v>
      </c>
      <c r="AF189" s="6">
        <f t="shared" si="75"/>
        <v>0</v>
      </c>
      <c r="AG189" s="6">
        <f t="shared" si="75"/>
        <v>0</v>
      </c>
      <c r="AH189" s="6">
        <f t="shared" si="75"/>
        <v>0</v>
      </c>
      <c r="AI189" s="6">
        <f t="shared" si="75"/>
        <v>0</v>
      </c>
      <c r="AJ189" s="6">
        <f t="shared" si="75"/>
        <v>0</v>
      </c>
      <c r="AK189" s="6">
        <f t="shared" si="75"/>
        <v>0</v>
      </c>
      <c r="AL189" s="6">
        <f t="shared" si="75"/>
        <v>0</v>
      </c>
      <c r="AM189" s="6">
        <f t="shared" si="75"/>
        <v>0</v>
      </c>
      <c r="AN189" s="6">
        <f t="shared" si="75"/>
        <v>0</v>
      </c>
      <c r="AO189" s="6">
        <f t="shared" si="75"/>
        <v>0</v>
      </c>
      <c r="AP189" s="6">
        <f t="shared" si="75"/>
        <v>0</v>
      </c>
      <c r="AQ189" s="6">
        <f t="shared" si="75"/>
        <v>0</v>
      </c>
      <c r="AR189" s="6">
        <f t="shared" si="75"/>
        <v>0</v>
      </c>
      <c r="AS189" s="6">
        <f t="shared" si="75"/>
        <v>0</v>
      </c>
      <c r="AT189" s="6">
        <f t="shared" si="75"/>
        <v>2</v>
      </c>
      <c r="AU189" s="6">
        <f t="shared" si="75"/>
        <v>85</v>
      </c>
      <c r="AV189" s="6">
        <f t="shared" si="75"/>
        <v>0</v>
      </c>
      <c r="AW189" s="6">
        <f t="shared" si="75"/>
        <v>510</v>
      </c>
      <c r="AX189" s="6">
        <v>9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1</v>
      </c>
      <c r="CB189" s="6">
        <v>5</v>
      </c>
      <c r="CC189" s="6">
        <v>4</v>
      </c>
      <c r="CD189" s="6">
        <v>72</v>
      </c>
      <c r="CE189" s="6">
        <v>86</v>
      </c>
      <c r="CF189" s="6">
        <v>139</v>
      </c>
      <c r="CG189" s="6">
        <v>387</v>
      </c>
      <c r="CH189" s="6">
        <v>276</v>
      </c>
      <c r="CI189" s="6">
        <v>435</v>
      </c>
      <c r="CJ189" s="6">
        <v>327</v>
      </c>
      <c r="CK189" s="6">
        <v>325</v>
      </c>
      <c r="CL189" s="6">
        <v>288</v>
      </c>
      <c r="CM189" s="6">
        <v>167</v>
      </c>
      <c r="CN189" s="6">
        <v>142</v>
      </c>
      <c r="CO189" s="6">
        <v>233</v>
      </c>
      <c r="CP189" s="6">
        <v>201</v>
      </c>
      <c r="CQ189" s="6">
        <v>508</v>
      </c>
      <c r="CR189" s="6">
        <v>221</v>
      </c>
      <c r="CS189" s="6">
        <v>58</v>
      </c>
      <c r="CT189" s="6">
        <v>10</v>
      </c>
      <c r="CU189" s="6">
        <v>273</v>
      </c>
      <c r="CV189" s="6">
        <v>340</v>
      </c>
      <c r="CW189" s="6">
        <v>298</v>
      </c>
      <c r="CX189" s="6">
        <v>493</v>
      </c>
      <c r="CY189" s="6">
        <v>356</v>
      </c>
      <c r="CZ189" s="6">
        <v>272</v>
      </c>
      <c r="DA189" s="7">
        <f t="shared" ref="DA189:DB189" si="76">SUM(DA192:DA195)</f>
        <v>255</v>
      </c>
      <c r="DB189" s="7">
        <f t="shared" si="76"/>
        <v>19</v>
      </c>
      <c r="DC189" s="7">
        <f t="shared" ref="DC189:EF189" si="77">SUM(DC192:DC195)</f>
        <v>16</v>
      </c>
      <c r="DD189" s="7">
        <f t="shared" si="77"/>
        <v>0</v>
      </c>
      <c r="DE189" s="7">
        <f t="shared" si="77"/>
        <v>1</v>
      </c>
      <c r="DF189" s="7">
        <f t="shared" si="77"/>
        <v>1</v>
      </c>
      <c r="DG189" s="7">
        <f t="shared" si="77"/>
        <v>5</v>
      </c>
      <c r="DH189" s="7">
        <f t="shared" si="77"/>
        <v>0</v>
      </c>
      <c r="DI189" s="7">
        <f t="shared" si="77"/>
        <v>2</v>
      </c>
      <c r="DJ189" s="7">
        <f t="shared" si="77"/>
        <v>0</v>
      </c>
      <c r="DK189" s="7">
        <f t="shared" si="77"/>
        <v>0</v>
      </c>
      <c r="DL189" s="7">
        <f t="shared" si="77"/>
        <v>33</v>
      </c>
      <c r="DM189" s="7">
        <f t="shared" si="77"/>
        <v>0</v>
      </c>
      <c r="DN189" s="7">
        <f t="shared" si="77"/>
        <v>45</v>
      </c>
      <c r="DO189" s="7">
        <f t="shared" si="77"/>
        <v>55</v>
      </c>
      <c r="DP189" s="7">
        <f t="shared" si="77"/>
        <v>9</v>
      </c>
      <c r="DQ189" s="7">
        <f t="shared" si="77"/>
        <v>18</v>
      </c>
      <c r="DR189" s="7">
        <f t="shared" si="77"/>
        <v>0</v>
      </c>
      <c r="DS189" s="7">
        <f t="shared" si="77"/>
        <v>2</v>
      </c>
      <c r="DT189" s="7">
        <f t="shared" si="77"/>
        <v>4</v>
      </c>
      <c r="DU189" s="7">
        <f t="shared" si="77"/>
        <v>17</v>
      </c>
      <c r="DV189" s="7">
        <f t="shared" si="77"/>
        <v>1</v>
      </c>
      <c r="DW189" s="7">
        <f t="shared" si="77"/>
        <v>2</v>
      </c>
      <c r="DX189" s="7">
        <f t="shared" si="77"/>
        <v>25</v>
      </c>
      <c r="DY189" s="7">
        <f t="shared" si="77"/>
        <v>0</v>
      </c>
      <c r="DZ189" s="7">
        <f t="shared" si="77"/>
        <v>0</v>
      </c>
      <c r="EA189" s="7">
        <f t="shared" si="77"/>
        <v>0</v>
      </c>
      <c r="EB189" s="7">
        <f t="shared" si="77"/>
        <v>0</v>
      </c>
      <c r="EC189" s="7">
        <f t="shared" si="77"/>
        <v>0</v>
      </c>
      <c r="ED189" s="7">
        <f t="shared" si="77"/>
        <v>0</v>
      </c>
      <c r="EE189" s="7">
        <f t="shared" si="77"/>
        <v>0</v>
      </c>
      <c r="EF189" s="7">
        <f t="shared" si="77"/>
        <v>0</v>
      </c>
    </row>
    <row r="190" spans="1:136" s="8" customFormat="1" ht="17.25" customHeight="1">
      <c r="A190" s="5" t="s">
        <v>10</v>
      </c>
      <c r="B190" s="9" t="e">
        <f>B189/B187</f>
        <v>#DIV/0!</v>
      </c>
      <c r="C190" s="9" t="e">
        <f t="shared" ref="C190:AW190" si="78">C189/C187</f>
        <v>#DIV/0!</v>
      </c>
      <c r="D190" s="9" t="e">
        <f t="shared" si="78"/>
        <v>#DIV/0!</v>
      </c>
      <c r="E190" s="9" t="e">
        <f t="shared" si="78"/>
        <v>#DIV/0!</v>
      </c>
      <c r="F190" s="9" t="e">
        <f t="shared" si="78"/>
        <v>#DIV/0!</v>
      </c>
      <c r="G190" s="9" t="e">
        <f t="shared" si="78"/>
        <v>#DIV/0!</v>
      </c>
      <c r="H190" s="9" t="e">
        <f t="shared" si="78"/>
        <v>#DIV/0!</v>
      </c>
      <c r="I190" s="9" t="e">
        <f t="shared" si="78"/>
        <v>#DIV/0!</v>
      </c>
      <c r="J190" s="9" t="e">
        <f t="shared" si="78"/>
        <v>#DIV/0!</v>
      </c>
      <c r="K190" s="9" t="e">
        <f t="shared" si="78"/>
        <v>#DIV/0!</v>
      </c>
      <c r="L190" s="9" t="e">
        <f t="shared" si="78"/>
        <v>#DIV/0!</v>
      </c>
      <c r="M190" s="9" t="e">
        <f t="shared" si="78"/>
        <v>#DIV/0!</v>
      </c>
      <c r="N190" s="9" t="e">
        <f t="shared" si="78"/>
        <v>#DIV/0!</v>
      </c>
      <c r="O190" s="9" t="e">
        <f t="shared" si="78"/>
        <v>#DIV/0!</v>
      </c>
      <c r="P190" s="9" t="e">
        <f t="shared" si="78"/>
        <v>#DIV/0!</v>
      </c>
      <c r="Q190" s="9" t="e">
        <f t="shared" si="78"/>
        <v>#DIV/0!</v>
      </c>
      <c r="R190" s="9" t="e">
        <f t="shared" si="78"/>
        <v>#DIV/0!</v>
      </c>
      <c r="S190" s="9" t="e">
        <f t="shared" si="78"/>
        <v>#DIV/0!</v>
      </c>
      <c r="T190" s="9">
        <f t="shared" si="78"/>
        <v>1.8327605956471937E-2</v>
      </c>
      <c r="U190" s="9">
        <f t="shared" si="78"/>
        <v>1.5255292652552927E-2</v>
      </c>
      <c r="V190" s="9">
        <f t="shared" si="78"/>
        <v>1.9417475728155338E-2</v>
      </c>
      <c r="W190" s="9">
        <f t="shared" si="78"/>
        <v>9.4409106126548369E-3</v>
      </c>
      <c r="X190" s="9">
        <f t="shared" si="78"/>
        <v>3.3273201042293044E-3</v>
      </c>
      <c r="Y190" s="9">
        <f t="shared" si="78"/>
        <v>2.6639139555792346E-3</v>
      </c>
      <c r="Z190" s="9" t="e">
        <f t="shared" si="78"/>
        <v>#DIV/0!</v>
      </c>
      <c r="AA190" s="9" t="e">
        <f t="shared" si="78"/>
        <v>#DIV/0!</v>
      </c>
      <c r="AB190" s="9" t="e">
        <f t="shared" si="78"/>
        <v>#DIV/0!</v>
      </c>
      <c r="AC190" s="9" t="e">
        <f t="shared" si="78"/>
        <v>#DIV/0!</v>
      </c>
      <c r="AD190" s="9" t="e">
        <f t="shared" si="78"/>
        <v>#DIV/0!</v>
      </c>
      <c r="AE190" s="9" t="e">
        <f t="shared" si="78"/>
        <v>#DIV/0!</v>
      </c>
      <c r="AF190" s="9" t="e">
        <f t="shared" si="78"/>
        <v>#DIV/0!</v>
      </c>
      <c r="AG190" s="9" t="e">
        <f t="shared" si="78"/>
        <v>#DIV/0!</v>
      </c>
      <c r="AH190" s="9" t="e">
        <f t="shared" si="78"/>
        <v>#DIV/0!</v>
      </c>
      <c r="AI190" s="9" t="e">
        <f t="shared" si="78"/>
        <v>#DIV/0!</v>
      </c>
      <c r="AJ190" s="9" t="e">
        <f t="shared" si="78"/>
        <v>#DIV/0!</v>
      </c>
      <c r="AK190" s="9" t="e">
        <f t="shared" si="78"/>
        <v>#DIV/0!</v>
      </c>
      <c r="AL190" s="9" t="e">
        <f t="shared" si="78"/>
        <v>#DIV/0!</v>
      </c>
      <c r="AM190" s="9" t="e">
        <f t="shared" si="78"/>
        <v>#DIV/0!</v>
      </c>
      <c r="AN190" s="9" t="e">
        <f t="shared" si="78"/>
        <v>#DIV/0!</v>
      </c>
      <c r="AO190" s="9" t="e">
        <f t="shared" si="78"/>
        <v>#DIV/0!</v>
      </c>
      <c r="AP190" s="9" t="e">
        <f t="shared" si="78"/>
        <v>#DIV/0!</v>
      </c>
      <c r="AQ190" s="9" t="e">
        <f t="shared" si="78"/>
        <v>#DIV/0!</v>
      </c>
      <c r="AR190" s="9" t="e">
        <f t="shared" si="78"/>
        <v>#DIV/0!</v>
      </c>
      <c r="AS190" s="9" t="e">
        <f t="shared" si="78"/>
        <v>#DIV/0!</v>
      </c>
      <c r="AT190" s="9">
        <f t="shared" si="78"/>
        <v>2.717391304347826E-3</v>
      </c>
      <c r="AU190" s="9">
        <f t="shared" si="78"/>
        <v>1.5129939480242079E-2</v>
      </c>
      <c r="AV190" s="9" t="e">
        <f t="shared" si="78"/>
        <v>#DIV/0!</v>
      </c>
      <c r="AW190" s="9">
        <f t="shared" si="78"/>
        <v>0.12454212454212454</v>
      </c>
      <c r="AX190" s="9">
        <v>1.7175572519083969E-3</v>
      </c>
      <c r="AY190" s="9" t="e">
        <v>#DIV/0!</v>
      </c>
      <c r="AZ190" s="9" t="e">
        <v>#DIV/0!</v>
      </c>
      <c r="BA190" s="9">
        <v>0</v>
      </c>
      <c r="BB190" s="9" t="e">
        <v>#DIV/0!</v>
      </c>
      <c r="BC190" s="9" t="e">
        <v>#DIV/0!</v>
      </c>
      <c r="BD190" s="9" t="e">
        <v>#DIV/0!</v>
      </c>
      <c r="BE190" s="9" t="e">
        <v>#DIV/0!</v>
      </c>
      <c r="BF190" s="9" t="e">
        <v>#DIV/0!</v>
      </c>
      <c r="BG190" s="9" t="e">
        <v>#DIV/0!</v>
      </c>
      <c r="BH190" s="9" t="e">
        <v>#DIV/0!</v>
      </c>
      <c r="BI190" s="9" t="e">
        <v>#DIV/0!</v>
      </c>
      <c r="BJ190" s="9" t="e">
        <v>#DIV/0!</v>
      </c>
      <c r="BK190" s="9" t="e">
        <v>#DIV/0!</v>
      </c>
      <c r="BL190" s="9" t="e">
        <v>#DIV/0!</v>
      </c>
      <c r="BM190" s="9" t="e">
        <v>#DIV/0!</v>
      </c>
      <c r="BN190" s="9" t="e">
        <v>#DIV/0!</v>
      </c>
      <c r="BO190" s="9" t="e">
        <v>#DIV/0!</v>
      </c>
      <c r="BP190" s="9" t="e">
        <v>#DIV/0!</v>
      </c>
      <c r="BQ190" s="9" t="e">
        <v>#DIV/0!</v>
      </c>
      <c r="BR190" s="9" t="e">
        <v>#DIV/0!</v>
      </c>
      <c r="BS190" s="9" t="e">
        <v>#DIV/0!</v>
      </c>
      <c r="BT190" s="9" t="e">
        <v>#DIV/0!</v>
      </c>
      <c r="BU190" s="9" t="e">
        <v>#DIV/0!</v>
      </c>
      <c r="BV190" s="9" t="e">
        <v>#DIV/0!</v>
      </c>
      <c r="BW190" s="9" t="e">
        <v>#DIV/0!</v>
      </c>
      <c r="BX190" s="9" t="e">
        <v>#DIV/0!</v>
      </c>
      <c r="BY190" s="9" t="e">
        <v>#DIV/0!</v>
      </c>
      <c r="BZ190" s="9" t="e">
        <v>#DIV/0!</v>
      </c>
      <c r="CA190" s="9">
        <v>2.2222222222222222E-3</v>
      </c>
      <c r="CB190" s="9">
        <v>1.8823883743693999E-4</v>
      </c>
      <c r="CC190" s="9">
        <v>1.4842851311736984E-4</v>
      </c>
      <c r="CD190" s="9">
        <v>8.0040020010005008E-4</v>
      </c>
      <c r="CE190" s="9">
        <v>7.0680090404766794E-4</v>
      </c>
      <c r="CF190" s="9">
        <v>6.4222811573043056E-4</v>
      </c>
      <c r="CG190" s="9">
        <v>1.203425564863705E-3</v>
      </c>
      <c r="CH190" s="9">
        <v>9.4739226845527008E-4</v>
      </c>
      <c r="CI190" s="9">
        <v>2.1472150374158392E-3</v>
      </c>
      <c r="CJ190" s="9">
        <v>2.09558964894067E-3</v>
      </c>
      <c r="CK190" s="9">
        <v>1.8480924842343494E-3</v>
      </c>
      <c r="CL190" s="9">
        <v>1.8845454188533065E-3</v>
      </c>
      <c r="CM190" s="9">
        <v>1.071728820520719E-3</v>
      </c>
      <c r="CN190" s="9">
        <v>1.1674943269641858E-3</v>
      </c>
      <c r="CO190" s="9">
        <v>1.5656708193901275E-3</v>
      </c>
      <c r="CP190" s="9">
        <v>1.2309991303389228E-3</v>
      </c>
      <c r="CQ190" s="9">
        <v>2.7045588853810074E-3</v>
      </c>
      <c r="CR190" s="9">
        <v>1.0161853963582858E-3</v>
      </c>
      <c r="CS190" s="9">
        <v>4.2973149190919327E-4</v>
      </c>
      <c r="CT190" s="9">
        <v>2.8706760442084113E-4</v>
      </c>
      <c r="CU190" s="9">
        <v>2.456206645253583E-3</v>
      </c>
      <c r="CV190" s="9">
        <v>2.738622633910592E-3</v>
      </c>
      <c r="CW190" s="9">
        <v>2.0909199346061283E-3</v>
      </c>
      <c r="CX190" s="9">
        <v>2.1609348563613891E-3</v>
      </c>
      <c r="CY190" s="9">
        <v>2.5692098957882277E-3</v>
      </c>
      <c r="CZ190" s="9">
        <v>2.2711521922463532E-3</v>
      </c>
      <c r="DA190" s="10">
        <f t="shared" ref="DA190:DB190" si="79">DA189/DA187</f>
        <v>1.9160830753509061E-3</v>
      </c>
      <c r="DB190" s="10">
        <f t="shared" si="79"/>
        <v>1.9882796149016326E-3</v>
      </c>
      <c r="DC190" s="10">
        <f t="shared" ref="DC190:EF190" si="80">DC189/DC187</f>
        <v>2.9613177864149546E-3</v>
      </c>
      <c r="DD190" s="10" t="e">
        <f t="shared" si="80"/>
        <v>#DIV/0!</v>
      </c>
      <c r="DE190" s="10">
        <f t="shared" si="80"/>
        <v>1.9841269841269841E-4</v>
      </c>
      <c r="DF190" s="10">
        <f t="shared" si="80"/>
        <v>2.0648358455502787E-4</v>
      </c>
      <c r="DG190" s="10">
        <f t="shared" si="80"/>
        <v>8.6760367863959742E-4</v>
      </c>
      <c r="DH190" s="10">
        <f t="shared" si="80"/>
        <v>0</v>
      </c>
      <c r="DI190" s="10">
        <f t="shared" si="80"/>
        <v>3.4548281223009154E-4</v>
      </c>
      <c r="DJ190" s="10">
        <f t="shared" si="80"/>
        <v>0</v>
      </c>
      <c r="DK190" s="10" t="e">
        <f t="shared" si="80"/>
        <v>#DIV/0!</v>
      </c>
      <c r="DL190" s="10">
        <f t="shared" si="80"/>
        <v>5.685733976567884E-3</v>
      </c>
      <c r="DM190" s="10">
        <f t="shared" si="80"/>
        <v>0</v>
      </c>
      <c r="DN190" s="10">
        <f t="shared" si="80"/>
        <v>6.587615283267457E-3</v>
      </c>
      <c r="DO190" s="10">
        <f t="shared" si="80"/>
        <v>9.4942171586397377E-3</v>
      </c>
      <c r="DP190" s="10">
        <f t="shared" si="80"/>
        <v>1.5701325889741801E-3</v>
      </c>
      <c r="DQ190" s="10">
        <f t="shared" si="80"/>
        <v>1.6741071428571428E-3</v>
      </c>
      <c r="DR190" s="10" t="e">
        <f t="shared" si="80"/>
        <v>#DIV/0!</v>
      </c>
      <c r="DS190" s="10">
        <f t="shared" si="80"/>
        <v>1.7661603673613564E-4</v>
      </c>
      <c r="DT190" s="10">
        <f t="shared" si="80"/>
        <v>5.2198877724128926E-4</v>
      </c>
      <c r="DU190" s="10">
        <f t="shared" si="80"/>
        <v>1.6107636914913777E-3</v>
      </c>
      <c r="DV190" s="10">
        <f t="shared" si="80"/>
        <v>1.224889759921607E-4</v>
      </c>
      <c r="DW190" s="10">
        <f t="shared" si="80"/>
        <v>3.28893274132544E-4</v>
      </c>
      <c r="DX190" s="10">
        <f t="shared" si="80"/>
        <v>4.4193035177655998E-3</v>
      </c>
      <c r="DY190" s="10" t="e">
        <f t="shared" si="80"/>
        <v>#DIV/0!</v>
      </c>
      <c r="DZ190" s="10" t="e">
        <f t="shared" si="80"/>
        <v>#DIV/0!</v>
      </c>
      <c r="EA190" s="10" t="e">
        <f t="shared" si="80"/>
        <v>#DIV/0!</v>
      </c>
      <c r="EB190" s="10" t="e">
        <f t="shared" si="80"/>
        <v>#DIV/0!</v>
      </c>
      <c r="EC190" s="10" t="e">
        <f t="shared" si="80"/>
        <v>#DIV/0!</v>
      </c>
      <c r="ED190" s="10" t="e">
        <f t="shared" si="80"/>
        <v>#DIV/0!</v>
      </c>
      <c r="EE190" s="10" t="e">
        <f t="shared" si="80"/>
        <v>#DIV/0!</v>
      </c>
      <c r="EF190" s="10" t="e">
        <f t="shared" si="80"/>
        <v>#DIV/0!</v>
      </c>
    </row>
    <row r="191" spans="1:136" ht="12" customHeight="1">
      <c r="A191" s="11" t="s">
        <v>5</v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</row>
    <row r="192" spans="1:136" s="8" customFormat="1" ht="17.25" customHeight="1">
      <c r="A192" s="12" t="s">
        <v>6</v>
      </c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>
        <v>64</v>
      </c>
      <c r="U192" s="6">
        <v>49</v>
      </c>
      <c r="V192" s="6">
        <v>12</v>
      </c>
      <c r="W192" s="6">
        <v>140</v>
      </c>
      <c r="X192" s="6">
        <v>164</v>
      </c>
      <c r="Y192" s="6">
        <v>157</v>
      </c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>
        <v>2</v>
      </c>
      <c r="AU192" s="6">
        <v>85</v>
      </c>
      <c r="AV192" s="6">
        <v>0</v>
      </c>
      <c r="AW192" s="6">
        <f>SUM(DA192:EE192)</f>
        <v>440</v>
      </c>
      <c r="AX192" s="6">
        <v>3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4</v>
      </c>
      <c r="CC192" s="6">
        <v>4</v>
      </c>
      <c r="CD192" s="6">
        <v>72</v>
      </c>
      <c r="CE192" s="6">
        <v>85</v>
      </c>
      <c r="CF192" s="6">
        <v>132</v>
      </c>
      <c r="CG192" s="6">
        <v>383</v>
      </c>
      <c r="CH192" s="6">
        <v>270</v>
      </c>
      <c r="CI192" s="6">
        <v>412</v>
      </c>
      <c r="CJ192" s="6">
        <v>326</v>
      </c>
      <c r="CK192" s="6">
        <v>313</v>
      </c>
      <c r="CL192" s="6">
        <v>286</v>
      </c>
      <c r="CM192" s="6">
        <v>166</v>
      </c>
      <c r="CN192" s="6">
        <v>142</v>
      </c>
      <c r="CO192" s="6">
        <v>211</v>
      </c>
      <c r="CP192" s="6">
        <v>200</v>
      </c>
      <c r="CQ192" s="6">
        <v>492</v>
      </c>
      <c r="CR192" s="6">
        <v>211</v>
      </c>
      <c r="CS192" s="6">
        <v>57</v>
      </c>
      <c r="CT192" s="6">
        <v>10</v>
      </c>
      <c r="CU192" s="6">
        <v>268</v>
      </c>
      <c r="CV192" s="6">
        <v>326</v>
      </c>
      <c r="CW192" s="6">
        <v>291</v>
      </c>
      <c r="CX192" s="6">
        <v>493</v>
      </c>
      <c r="CY192" s="6">
        <v>356</v>
      </c>
      <c r="CZ192" s="6">
        <v>272</v>
      </c>
      <c r="DA192" s="7">
        <f>SUM(DB192:EF192)</f>
        <v>220</v>
      </c>
      <c r="DB192" s="25">
        <f>'CMR4'!F30</f>
        <v>19</v>
      </c>
      <c r="DC192" s="25">
        <f>'CMR4'!G30</f>
        <v>16</v>
      </c>
      <c r="DD192" s="25">
        <f>'CMR4'!H30</f>
        <v>0</v>
      </c>
      <c r="DE192" s="25">
        <f>'CMR4'!I30</f>
        <v>1</v>
      </c>
      <c r="DF192" s="25">
        <f>'CMR4'!J30</f>
        <v>1</v>
      </c>
      <c r="DG192" s="25">
        <f>'CMR4'!K30</f>
        <v>5</v>
      </c>
      <c r="DH192" s="25">
        <f>'CMR4'!L30</f>
        <v>0</v>
      </c>
      <c r="DI192" s="25">
        <f>'CMR4'!M30</f>
        <v>2</v>
      </c>
      <c r="DJ192" s="25">
        <f>'CMR4'!N30</f>
        <v>0</v>
      </c>
      <c r="DK192" s="25">
        <f>'CMR4'!O30</f>
        <v>0</v>
      </c>
      <c r="DL192" s="25">
        <f>'CMR4'!P30</f>
        <v>33</v>
      </c>
      <c r="DM192" s="25">
        <f>'CMR4'!Q30</f>
        <v>0</v>
      </c>
      <c r="DN192" s="25">
        <f>'CMR4'!R30</f>
        <v>31</v>
      </c>
      <c r="DO192" s="25">
        <f>'CMR4'!S30</f>
        <v>34</v>
      </c>
      <c r="DP192" s="25">
        <f>'CMR4'!T30</f>
        <v>9</v>
      </c>
      <c r="DQ192" s="25">
        <f>'CMR4'!U30</f>
        <v>18</v>
      </c>
      <c r="DR192" s="25">
        <f>'CMR4'!V30</f>
        <v>0</v>
      </c>
      <c r="DS192" s="25">
        <f>'CMR4'!W30</f>
        <v>2</v>
      </c>
      <c r="DT192" s="25">
        <f>'CMR4'!X30</f>
        <v>4</v>
      </c>
      <c r="DU192" s="25">
        <f>'CMR4'!Y30</f>
        <v>17</v>
      </c>
      <c r="DV192" s="25">
        <f>'CMR4'!Z30</f>
        <v>1</v>
      </c>
      <c r="DW192" s="25">
        <f>'CMR4'!AA30</f>
        <v>2</v>
      </c>
      <c r="DX192" s="25">
        <f>'CMR4'!AB30</f>
        <v>25</v>
      </c>
      <c r="DY192" s="25">
        <f>'CMR4'!AC30</f>
        <v>0</v>
      </c>
      <c r="DZ192" s="25">
        <f>'CMR4'!AD30</f>
        <v>0</v>
      </c>
      <c r="EA192" s="25">
        <f>'CMR4'!AE30</f>
        <v>0</v>
      </c>
      <c r="EB192" s="25">
        <f>'CMR4'!AF30</f>
        <v>0</v>
      </c>
      <c r="EC192" s="25">
        <f>'CMR4'!AG30</f>
        <v>0</v>
      </c>
      <c r="ED192" s="25">
        <f>'CMR4'!AH30</f>
        <v>0</v>
      </c>
      <c r="EE192" s="25">
        <f>'CMR4'!AI30</f>
        <v>0</v>
      </c>
      <c r="EF192" s="25">
        <f>'CMR4'!AJ30</f>
        <v>0</v>
      </c>
    </row>
    <row r="193" spans="1:148" s="8" customFormat="1" ht="17.25" customHeight="1">
      <c r="A193" s="12" t="s">
        <v>7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>
        <v>0</v>
      </c>
      <c r="AU193" s="6">
        <v>0</v>
      </c>
      <c r="AV193" s="6">
        <v>0</v>
      </c>
      <c r="AW193" s="6">
        <f>SUM(DA193:EE193)</f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9</v>
      </c>
      <c r="CJ193" s="6">
        <v>0</v>
      </c>
      <c r="CK193" s="6">
        <v>6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7">
        <f>SUM(DB193:EF193)</f>
        <v>0</v>
      </c>
      <c r="DB193" s="25">
        <f>'CMR4'!F31</f>
        <v>0</v>
      </c>
      <c r="DC193" s="25">
        <f>'CMR4'!G31</f>
        <v>0</v>
      </c>
      <c r="DD193" s="25">
        <f>'CMR4'!H31</f>
        <v>0</v>
      </c>
      <c r="DE193" s="25">
        <f>'CMR4'!I31</f>
        <v>0</v>
      </c>
      <c r="DF193" s="25">
        <f>'CMR4'!J31</f>
        <v>0</v>
      </c>
      <c r="DG193" s="25">
        <f>'CMR4'!K31</f>
        <v>0</v>
      </c>
      <c r="DH193" s="25">
        <f>'CMR4'!L31</f>
        <v>0</v>
      </c>
      <c r="DI193" s="25">
        <f>'CMR4'!M31</f>
        <v>0</v>
      </c>
      <c r="DJ193" s="25">
        <f>'CMR4'!N31</f>
        <v>0</v>
      </c>
      <c r="DK193" s="25">
        <f>'CMR4'!O31</f>
        <v>0</v>
      </c>
      <c r="DL193" s="25">
        <f>'CMR4'!P31</f>
        <v>0</v>
      </c>
      <c r="DM193" s="25">
        <f>'CMR4'!Q31</f>
        <v>0</v>
      </c>
      <c r="DN193" s="25">
        <f>'CMR4'!R31</f>
        <v>0</v>
      </c>
      <c r="DO193" s="25">
        <f>'CMR4'!S31</f>
        <v>0</v>
      </c>
      <c r="DP193" s="25">
        <f>'CMR4'!T31</f>
        <v>0</v>
      </c>
      <c r="DQ193" s="25">
        <f>'CMR4'!U31</f>
        <v>0</v>
      </c>
      <c r="DR193" s="25">
        <f>'CMR4'!V31</f>
        <v>0</v>
      </c>
      <c r="DS193" s="25">
        <f>'CMR4'!W31</f>
        <v>0</v>
      </c>
      <c r="DT193" s="25">
        <f>'CMR4'!X31</f>
        <v>0</v>
      </c>
      <c r="DU193" s="25">
        <f>'CMR4'!Y31</f>
        <v>0</v>
      </c>
      <c r="DV193" s="25">
        <f>'CMR4'!Z31</f>
        <v>0</v>
      </c>
      <c r="DW193" s="25">
        <f>'CMR4'!AA31</f>
        <v>0</v>
      </c>
      <c r="DX193" s="25">
        <f>'CMR4'!AB31</f>
        <v>0</v>
      </c>
      <c r="DY193" s="25">
        <f>'CMR4'!AC31</f>
        <v>0</v>
      </c>
      <c r="DZ193" s="25">
        <f>'CMR4'!AD31</f>
        <v>0</v>
      </c>
      <c r="EA193" s="25">
        <f>'CMR4'!AE31</f>
        <v>0</v>
      </c>
      <c r="EB193" s="25">
        <f>'CMR4'!AF31</f>
        <v>0</v>
      </c>
      <c r="EC193" s="25">
        <f>'CMR4'!AG31</f>
        <v>0</v>
      </c>
      <c r="ED193" s="25">
        <f>'CMR4'!AH31</f>
        <v>0</v>
      </c>
      <c r="EE193" s="25">
        <f>'CMR4'!AI31</f>
        <v>0</v>
      </c>
      <c r="EF193" s="25">
        <f>'CMR4'!AJ31</f>
        <v>0</v>
      </c>
    </row>
    <row r="194" spans="1:148" s="8" customFormat="1" ht="17.25" customHeight="1">
      <c r="A194" s="12" t="s">
        <v>8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>
        <v>0</v>
      </c>
      <c r="AU194" s="6">
        <v>0</v>
      </c>
      <c r="AV194" s="6">
        <v>0</v>
      </c>
      <c r="AW194" s="6">
        <f>SUM(DA194:EE194)</f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7">
        <f>SUM(DB194:EF194)</f>
        <v>0</v>
      </c>
      <c r="DB194" s="25">
        <f>'CMR4'!F32</f>
        <v>0</v>
      </c>
      <c r="DC194" s="25">
        <f>'CMR4'!G32</f>
        <v>0</v>
      </c>
      <c r="DD194" s="25">
        <f>'CMR4'!H32</f>
        <v>0</v>
      </c>
      <c r="DE194" s="25">
        <f>'CMR4'!I32</f>
        <v>0</v>
      </c>
      <c r="DF194" s="25">
        <f>'CMR4'!J32</f>
        <v>0</v>
      </c>
      <c r="DG194" s="25">
        <f>'CMR4'!K32</f>
        <v>0</v>
      </c>
      <c r="DH194" s="25">
        <f>'CMR4'!L32</f>
        <v>0</v>
      </c>
      <c r="DI194" s="25">
        <f>'CMR4'!M32</f>
        <v>0</v>
      </c>
      <c r="DJ194" s="25">
        <f>'CMR4'!N32</f>
        <v>0</v>
      </c>
      <c r="DK194" s="25">
        <f>'CMR4'!O32</f>
        <v>0</v>
      </c>
      <c r="DL194" s="25">
        <f>'CMR4'!P32</f>
        <v>0</v>
      </c>
      <c r="DM194" s="25">
        <f>'CMR4'!Q32</f>
        <v>0</v>
      </c>
      <c r="DN194" s="25">
        <f>'CMR4'!R32</f>
        <v>0</v>
      </c>
      <c r="DO194" s="25">
        <f>'CMR4'!S32</f>
        <v>0</v>
      </c>
      <c r="DP194" s="25">
        <f>'CMR4'!T32</f>
        <v>0</v>
      </c>
      <c r="DQ194" s="25">
        <f>'CMR4'!U32</f>
        <v>0</v>
      </c>
      <c r="DR194" s="25">
        <f>'CMR4'!V32</f>
        <v>0</v>
      </c>
      <c r="DS194" s="25">
        <f>'CMR4'!W32</f>
        <v>0</v>
      </c>
      <c r="DT194" s="25">
        <f>'CMR4'!X32</f>
        <v>0</v>
      </c>
      <c r="DU194" s="25">
        <f>'CMR4'!Y32</f>
        <v>0</v>
      </c>
      <c r="DV194" s="25">
        <f>'CMR4'!Z32</f>
        <v>0</v>
      </c>
      <c r="DW194" s="25">
        <f>'CMR4'!AA32</f>
        <v>0</v>
      </c>
      <c r="DX194" s="25">
        <f>'CMR4'!AB32</f>
        <v>0</v>
      </c>
      <c r="DY194" s="25">
        <f>'CMR4'!AC32</f>
        <v>0</v>
      </c>
      <c r="DZ194" s="25">
        <f>'CMR4'!AD32</f>
        <v>0</v>
      </c>
      <c r="EA194" s="25">
        <f>'CMR4'!AE32</f>
        <v>0</v>
      </c>
      <c r="EB194" s="25">
        <f>'CMR4'!AF32</f>
        <v>0</v>
      </c>
      <c r="EC194" s="25">
        <f>'CMR4'!AG32</f>
        <v>0</v>
      </c>
      <c r="ED194" s="25">
        <f>'CMR4'!AH32</f>
        <v>0</v>
      </c>
      <c r="EE194" s="25">
        <f>'CMR4'!AI32</f>
        <v>0</v>
      </c>
      <c r="EF194" s="25">
        <f>'CMR4'!AJ32</f>
        <v>0</v>
      </c>
    </row>
    <row r="195" spans="1:148" s="8" customFormat="1" ht="17.25" customHeight="1">
      <c r="A195" s="12" t="s">
        <v>9</v>
      </c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6">
        <v>0</v>
      </c>
      <c r="U195" s="6">
        <v>0</v>
      </c>
      <c r="V195" s="6">
        <v>0</v>
      </c>
      <c r="W195" s="6">
        <v>1</v>
      </c>
      <c r="X195" s="6">
        <v>2</v>
      </c>
      <c r="Y195" s="6">
        <v>3</v>
      </c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>
        <v>0</v>
      </c>
      <c r="AU195" s="6">
        <v>0</v>
      </c>
      <c r="AV195" s="6">
        <v>0</v>
      </c>
      <c r="AW195" s="6">
        <f>SUM(DA195:EE195)</f>
        <v>70</v>
      </c>
      <c r="AX195" s="6">
        <v>6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1</v>
      </c>
      <c r="CB195" s="6">
        <v>1</v>
      </c>
      <c r="CC195" s="6">
        <v>0</v>
      </c>
      <c r="CD195" s="6">
        <v>0</v>
      </c>
      <c r="CE195" s="6">
        <v>1</v>
      </c>
      <c r="CF195" s="6">
        <v>7</v>
      </c>
      <c r="CG195" s="6">
        <v>4</v>
      </c>
      <c r="CH195" s="6">
        <v>6</v>
      </c>
      <c r="CI195" s="6">
        <v>14</v>
      </c>
      <c r="CJ195" s="6">
        <v>1</v>
      </c>
      <c r="CK195" s="6">
        <v>6</v>
      </c>
      <c r="CL195" s="6">
        <v>2</v>
      </c>
      <c r="CM195" s="6">
        <v>1</v>
      </c>
      <c r="CN195" s="6">
        <v>0</v>
      </c>
      <c r="CO195" s="6">
        <v>22</v>
      </c>
      <c r="CP195" s="6">
        <v>1</v>
      </c>
      <c r="CQ195" s="6">
        <v>16</v>
      </c>
      <c r="CR195" s="6">
        <v>10</v>
      </c>
      <c r="CS195" s="6">
        <v>1</v>
      </c>
      <c r="CT195" s="6">
        <v>0</v>
      </c>
      <c r="CU195" s="6">
        <v>5</v>
      </c>
      <c r="CV195" s="6">
        <v>14</v>
      </c>
      <c r="CW195" s="6">
        <v>7</v>
      </c>
      <c r="CX195" s="6">
        <v>0</v>
      </c>
      <c r="CY195" s="6">
        <v>0</v>
      </c>
      <c r="CZ195" s="6">
        <v>0</v>
      </c>
      <c r="DA195" s="7">
        <f>SUM(DB195:EF195)</f>
        <v>35</v>
      </c>
      <c r="DB195" s="25">
        <f>'CMR4'!F33</f>
        <v>0</v>
      </c>
      <c r="DC195" s="25">
        <f>'CMR4'!G33</f>
        <v>0</v>
      </c>
      <c r="DD195" s="25">
        <f>'CMR4'!H33</f>
        <v>0</v>
      </c>
      <c r="DE195" s="25">
        <f>'CMR4'!I33</f>
        <v>0</v>
      </c>
      <c r="DF195" s="25">
        <f>'CMR4'!J33</f>
        <v>0</v>
      </c>
      <c r="DG195" s="25">
        <f>'CMR4'!K33</f>
        <v>0</v>
      </c>
      <c r="DH195" s="25">
        <f>'CMR4'!L33</f>
        <v>0</v>
      </c>
      <c r="DI195" s="25">
        <f>'CMR4'!M33</f>
        <v>0</v>
      </c>
      <c r="DJ195" s="25">
        <f>'CMR4'!N33</f>
        <v>0</v>
      </c>
      <c r="DK195" s="25">
        <f>'CMR4'!O33</f>
        <v>0</v>
      </c>
      <c r="DL195" s="25">
        <f>'CMR4'!P33</f>
        <v>0</v>
      </c>
      <c r="DM195" s="25">
        <f>'CMR4'!Q33</f>
        <v>0</v>
      </c>
      <c r="DN195" s="25">
        <f>'CMR4'!R33</f>
        <v>14</v>
      </c>
      <c r="DO195" s="25">
        <f>'CMR4'!S33</f>
        <v>21</v>
      </c>
      <c r="DP195" s="25">
        <f>'CMR4'!T33</f>
        <v>0</v>
      </c>
      <c r="DQ195" s="25">
        <f>'CMR4'!U33</f>
        <v>0</v>
      </c>
      <c r="DR195" s="25">
        <f>'CMR4'!V33</f>
        <v>0</v>
      </c>
      <c r="DS195" s="25">
        <f>'CMR4'!W33</f>
        <v>0</v>
      </c>
      <c r="DT195" s="25">
        <f>'CMR4'!X33</f>
        <v>0</v>
      </c>
      <c r="DU195" s="25">
        <f>'CMR4'!Y33</f>
        <v>0</v>
      </c>
      <c r="DV195" s="25">
        <f>'CMR4'!Z33</f>
        <v>0</v>
      </c>
      <c r="DW195" s="25">
        <f>'CMR4'!AA33</f>
        <v>0</v>
      </c>
      <c r="DX195" s="25">
        <f>'CMR4'!AB33</f>
        <v>0</v>
      </c>
      <c r="DY195" s="25">
        <f>'CMR4'!AC33</f>
        <v>0</v>
      </c>
      <c r="DZ195" s="25">
        <f>'CMR4'!AD33</f>
        <v>0</v>
      </c>
      <c r="EA195" s="25">
        <f>'CMR4'!AE33</f>
        <v>0</v>
      </c>
      <c r="EB195" s="25">
        <f>'CMR4'!AF33</f>
        <v>0</v>
      </c>
      <c r="EC195" s="25">
        <f>'CMR4'!AG33</f>
        <v>0</v>
      </c>
      <c r="ED195" s="25">
        <f>'CMR4'!AH33</f>
        <v>0</v>
      </c>
      <c r="EE195" s="25">
        <f>'CMR4'!AI33</f>
        <v>0</v>
      </c>
      <c r="EF195" s="25">
        <f>'CMR4'!AJ33</f>
        <v>0</v>
      </c>
    </row>
    <row r="196" spans="1:148" s="179" customFormat="1" ht="18" customHeight="1">
      <c r="A196" s="179" t="s">
        <v>214</v>
      </c>
      <c r="Z196" s="182">
        <v>2E-3</v>
      </c>
      <c r="AA196" s="182">
        <v>2E-3</v>
      </c>
      <c r="AB196" s="182">
        <v>2E-3</v>
      </c>
      <c r="AC196" s="182">
        <v>2E-3</v>
      </c>
      <c r="AD196" s="182">
        <v>2E-3</v>
      </c>
      <c r="AE196" s="182">
        <v>2E-3</v>
      </c>
      <c r="AF196" s="182">
        <v>2E-3</v>
      </c>
      <c r="AG196" s="182">
        <v>2E-3</v>
      </c>
      <c r="AH196" s="182">
        <v>2E-3</v>
      </c>
      <c r="AI196" s="182">
        <v>2E-3</v>
      </c>
      <c r="AJ196" s="182">
        <v>2E-3</v>
      </c>
      <c r="AK196" s="182">
        <v>2E-3</v>
      </c>
      <c r="AL196" s="182">
        <v>5.0000000000000001E-3</v>
      </c>
      <c r="AM196" s="182">
        <v>5.0000000000000001E-3</v>
      </c>
      <c r="AN196" s="182">
        <v>5.0000000000000001E-3</v>
      </c>
      <c r="AO196" s="182">
        <v>5.0000000000000001E-3</v>
      </c>
      <c r="AP196" s="182">
        <v>5.0000000000000001E-3</v>
      </c>
      <c r="AQ196" s="182">
        <v>5.0000000000000001E-3</v>
      </c>
      <c r="AR196" s="182">
        <v>5.0000000000000001E-3</v>
      </c>
      <c r="AS196" s="182">
        <v>5.0000000000000001E-3</v>
      </c>
      <c r="AT196" s="182">
        <v>5.0000000000000001E-3</v>
      </c>
      <c r="AU196" s="182">
        <v>5.0000000000000001E-3</v>
      </c>
      <c r="AV196" s="182">
        <v>5.0000000000000001E-3</v>
      </c>
      <c r="AW196" s="182">
        <v>5.0000000000000001E-3</v>
      </c>
      <c r="AX196" s="182">
        <v>2E-3</v>
      </c>
      <c r="AY196" s="182">
        <v>2E-3</v>
      </c>
      <c r="AZ196" s="182">
        <v>2E-3</v>
      </c>
      <c r="BA196" s="182">
        <v>2E-3</v>
      </c>
      <c r="BB196" s="182">
        <v>2E-3</v>
      </c>
      <c r="BC196" s="182">
        <v>2E-3</v>
      </c>
      <c r="BD196" s="182">
        <v>2E-3</v>
      </c>
      <c r="BE196" s="182">
        <v>2E-3</v>
      </c>
      <c r="BF196" s="182">
        <v>2E-3</v>
      </c>
      <c r="BG196" s="182">
        <v>2E-3</v>
      </c>
      <c r="BH196" s="182">
        <v>2E-3</v>
      </c>
      <c r="BI196" s="182">
        <v>2E-3</v>
      </c>
      <c r="BJ196" s="182">
        <v>2E-3</v>
      </c>
      <c r="BK196" s="182">
        <v>2E-3</v>
      </c>
      <c r="BL196" s="182">
        <v>2E-3</v>
      </c>
      <c r="BM196" s="182">
        <v>5.0000000000000001E-4</v>
      </c>
      <c r="BN196" s="182">
        <v>5.0000000000000001E-4</v>
      </c>
      <c r="BO196" s="182">
        <v>5.0000000000000001E-4</v>
      </c>
      <c r="BP196" s="182">
        <v>5.0000000000000001E-4</v>
      </c>
      <c r="BQ196" s="182">
        <v>5.0000000000000001E-4</v>
      </c>
      <c r="BR196" s="182">
        <v>5.0000000000000001E-4</v>
      </c>
      <c r="BS196" s="182">
        <v>5.0000000000000001E-4</v>
      </c>
      <c r="BT196" s="182">
        <v>5.0000000000000001E-4</v>
      </c>
      <c r="BU196" s="182">
        <v>5.0000000000000001E-4</v>
      </c>
      <c r="BV196" s="182">
        <v>5.0000000000000001E-4</v>
      </c>
      <c r="BW196" s="182">
        <v>5.0000000000000001E-4</v>
      </c>
      <c r="BX196" s="182">
        <v>5.0000000000000001E-4</v>
      </c>
      <c r="BY196" s="182">
        <v>5.0000000000000001E-4</v>
      </c>
      <c r="BZ196" s="182">
        <v>5.0000000000000001E-4</v>
      </c>
      <c r="CA196" s="182">
        <v>5.0000000000000001E-4</v>
      </c>
      <c r="CB196" s="182">
        <v>5.0000000000000001E-4</v>
      </c>
      <c r="CC196" s="182">
        <v>5.0000000000000001E-4</v>
      </c>
      <c r="CD196" s="182">
        <v>5.0000000000000001E-4</v>
      </c>
      <c r="CE196" s="182">
        <v>5.0000000000000001E-4</v>
      </c>
      <c r="CF196" s="182">
        <v>5.0000000000000001E-4</v>
      </c>
      <c r="CG196" s="182">
        <v>5.0000000000000001E-4</v>
      </c>
      <c r="CH196" s="182">
        <v>5.0000000000000001E-4</v>
      </c>
      <c r="CI196" s="182">
        <v>5.0000000000000001E-4</v>
      </c>
      <c r="CJ196" s="182">
        <v>5.0000000000000001E-4</v>
      </c>
      <c r="CK196" s="182">
        <v>5.0000000000000001E-4</v>
      </c>
      <c r="CL196" s="182">
        <v>5.0000000000000001E-4</v>
      </c>
      <c r="CM196" s="182">
        <v>5.0000000000000001E-4</v>
      </c>
      <c r="CN196" s="182">
        <v>5.0000000000000001E-4</v>
      </c>
      <c r="CO196" s="182">
        <v>5.0000000000000001E-4</v>
      </c>
      <c r="CP196" s="182">
        <v>5.0000000000000001E-4</v>
      </c>
      <c r="CQ196" s="182">
        <v>5.0000000000000001E-4</v>
      </c>
      <c r="CR196" s="182">
        <v>5.0000000000000001E-4</v>
      </c>
      <c r="CS196" s="182">
        <v>5.0000000000000001E-4</v>
      </c>
      <c r="CT196" s="182">
        <v>5.0000000000000001E-4</v>
      </c>
      <c r="CU196" s="182">
        <v>5.0000000000000001E-4</v>
      </c>
      <c r="CV196" s="182">
        <v>5.0000000000000001E-4</v>
      </c>
      <c r="CW196" s="182">
        <v>5.0000000000000001E-4</v>
      </c>
      <c r="CX196" s="182">
        <v>5.0000000000000001E-4</v>
      </c>
      <c r="CY196" s="182">
        <v>5.0000000000000001E-4</v>
      </c>
      <c r="CZ196" s="182">
        <v>5.0000000000000001E-4</v>
      </c>
      <c r="DA196" s="182">
        <v>5.0000000000000001E-4</v>
      </c>
      <c r="DB196" s="182">
        <v>5.0000000000000001E-4</v>
      </c>
      <c r="DC196" s="182">
        <v>5.0000000000000001E-4</v>
      </c>
      <c r="DD196" s="182">
        <v>5.0000000000000001E-4</v>
      </c>
      <c r="DE196" s="182">
        <v>5.0000000000000001E-4</v>
      </c>
      <c r="DF196" s="182">
        <v>5.0000000000000001E-4</v>
      </c>
      <c r="DG196" s="182">
        <v>5.0000000000000001E-4</v>
      </c>
      <c r="DH196" s="182">
        <v>5.0000000000000001E-4</v>
      </c>
      <c r="DI196" s="182">
        <v>5.0000000000000001E-4</v>
      </c>
      <c r="DJ196" s="182">
        <v>5.0000000000000001E-4</v>
      </c>
      <c r="DK196" s="182">
        <v>5.0000000000000001E-4</v>
      </c>
      <c r="DL196" s="182">
        <v>5.0000000000000001E-4</v>
      </c>
      <c r="DM196" s="182">
        <v>5.0000000000000001E-4</v>
      </c>
      <c r="DN196" s="182">
        <v>5.0000000000000001E-4</v>
      </c>
      <c r="DO196" s="182">
        <v>5.0000000000000001E-4</v>
      </c>
      <c r="DP196" s="182">
        <v>5.0000000000000001E-4</v>
      </c>
      <c r="DQ196" s="182">
        <v>5.0000000000000001E-4</v>
      </c>
      <c r="DR196" s="182">
        <v>5.0000000000000001E-4</v>
      </c>
      <c r="DS196" s="182">
        <v>5.0000000000000001E-4</v>
      </c>
      <c r="DT196" s="182">
        <v>5.0000000000000001E-4</v>
      </c>
      <c r="DU196" s="182">
        <v>5.0000000000000001E-4</v>
      </c>
      <c r="DV196" s="182">
        <v>5.0000000000000001E-4</v>
      </c>
      <c r="DW196" s="182">
        <v>5.0000000000000001E-4</v>
      </c>
      <c r="DX196" s="182">
        <v>5.0000000000000001E-4</v>
      </c>
      <c r="DY196" s="182">
        <v>5.0000000000000001E-4</v>
      </c>
      <c r="DZ196" s="182">
        <v>5.0000000000000001E-4</v>
      </c>
      <c r="EA196" s="182">
        <v>5.0000000000000001E-4</v>
      </c>
      <c r="EB196" s="182">
        <v>5.0000000000000001E-4</v>
      </c>
      <c r="EC196" s="182">
        <v>5.0000000000000001E-4</v>
      </c>
      <c r="ED196" s="182">
        <v>5.0000000000000001E-4</v>
      </c>
      <c r="EE196" s="182">
        <v>5.0000000000000001E-4</v>
      </c>
      <c r="EF196" s="182">
        <v>5.0000000000000001E-4</v>
      </c>
      <c r="EG196" s="180"/>
      <c r="EH196" s="180"/>
      <c r="EI196" s="180"/>
      <c r="EJ196" s="180"/>
      <c r="EK196" s="180"/>
      <c r="EL196" s="180"/>
      <c r="EM196" s="180"/>
      <c r="EN196" s="180"/>
      <c r="EO196" s="180"/>
      <c r="EP196" s="180"/>
      <c r="EQ196" s="180"/>
      <c r="ER196" s="180"/>
    </row>
    <row r="197" spans="1:148" ht="27" customHeight="1">
      <c r="A197" s="284" t="s">
        <v>33</v>
      </c>
      <c r="B197" s="285"/>
      <c r="C197" s="285"/>
      <c r="D197" s="285"/>
      <c r="E197" s="285"/>
      <c r="F197" s="285"/>
      <c r="G197" s="285"/>
      <c r="H197" s="285"/>
      <c r="I197" s="285"/>
      <c r="J197" s="285"/>
      <c r="K197" s="285"/>
      <c r="L197" s="285"/>
      <c r="M197" s="285"/>
      <c r="N197" s="285"/>
      <c r="O197" s="285"/>
      <c r="P197" s="285"/>
      <c r="Q197" s="285"/>
      <c r="R197" s="285"/>
      <c r="S197" s="285"/>
      <c r="T197" s="285"/>
      <c r="U197" s="285"/>
      <c r="V197" s="285"/>
      <c r="W197" s="285"/>
      <c r="X197" s="285"/>
      <c r="Y197" s="285"/>
      <c r="Z197" s="285"/>
      <c r="AA197" s="285"/>
      <c r="AB197" s="285"/>
      <c r="AC197" s="285"/>
      <c r="AD197" s="285"/>
      <c r="AE197" s="285"/>
      <c r="AF197" s="285"/>
      <c r="AG197" s="285"/>
      <c r="AH197" s="285"/>
      <c r="AI197" s="285"/>
      <c r="AJ197" s="285"/>
      <c r="AK197" s="285"/>
      <c r="AL197" s="285"/>
      <c r="AM197" s="285"/>
      <c r="AN197" s="285"/>
      <c r="AO197" s="285"/>
      <c r="AP197" s="285"/>
      <c r="AQ197" s="285"/>
      <c r="AR197" s="285"/>
      <c r="AS197" s="285"/>
      <c r="AT197" s="285"/>
      <c r="AU197" s="285"/>
      <c r="AV197" s="285"/>
      <c r="AW197" s="285"/>
      <c r="AX197" s="285"/>
      <c r="AY197" s="285"/>
      <c r="AZ197" s="285"/>
      <c r="BA197" s="285"/>
      <c r="BB197" s="285"/>
      <c r="BC197" s="285"/>
      <c r="BD197" s="285"/>
      <c r="BE197" s="285"/>
      <c r="BF197" s="285"/>
      <c r="BG197" s="285"/>
      <c r="BH197" s="285"/>
      <c r="BI197" s="285"/>
      <c r="BJ197" s="285"/>
      <c r="BK197" s="285"/>
      <c r="BL197" s="285"/>
      <c r="BM197" s="285"/>
      <c r="BN197" s="285"/>
      <c r="BO197" s="285"/>
      <c r="BP197" s="285"/>
      <c r="BQ197" s="285"/>
      <c r="BR197" s="285"/>
      <c r="BS197" s="285"/>
      <c r="BT197" s="285"/>
      <c r="BU197" s="285"/>
      <c r="BV197" s="285"/>
      <c r="BW197" s="285"/>
      <c r="BX197" s="285"/>
      <c r="BY197" s="285"/>
      <c r="BZ197" s="285"/>
      <c r="CA197" s="285"/>
      <c r="CB197" s="285"/>
      <c r="CC197" s="285"/>
      <c r="CD197" s="285"/>
      <c r="CE197" s="285"/>
      <c r="CF197" s="285"/>
      <c r="CG197" s="285"/>
      <c r="CH197" s="285"/>
      <c r="CI197" s="285"/>
      <c r="CJ197" s="285"/>
      <c r="CK197" s="285"/>
      <c r="CL197" s="285"/>
      <c r="CM197" s="285"/>
      <c r="CN197" s="285"/>
      <c r="CO197" s="285"/>
      <c r="CP197" s="285"/>
      <c r="CQ197" s="285"/>
      <c r="CR197" s="285"/>
      <c r="CS197" s="285"/>
      <c r="CT197" s="285"/>
      <c r="CU197" s="285"/>
      <c r="CV197" s="285"/>
      <c r="CW197" s="285"/>
      <c r="CX197" s="285"/>
      <c r="CY197" s="285"/>
      <c r="CZ197" s="285"/>
      <c r="DA197" s="285"/>
      <c r="DB197" s="285"/>
      <c r="DC197" s="285"/>
      <c r="DD197" s="285"/>
      <c r="DE197" s="285"/>
      <c r="DF197" s="285"/>
      <c r="DG197" s="285"/>
      <c r="DH197" s="285"/>
      <c r="DI197" s="285"/>
      <c r="DJ197" s="285"/>
      <c r="DK197" s="285"/>
      <c r="DL197" s="285"/>
      <c r="DM197" s="285"/>
      <c r="DN197" s="285"/>
      <c r="DO197" s="285"/>
      <c r="DP197" s="285"/>
      <c r="DQ197" s="285"/>
      <c r="DR197" s="285"/>
      <c r="DS197" s="285"/>
      <c r="DT197" s="285"/>
      <c r="DU197" s="285"/>
      <c r="DV197" s="285"/>
      <c r="DW197" s="285"/>
      <c r="DX197" s="285"/>
      <c r="DY197" s="285"/>
      <c r="DZ197" s="285"/>
      <c r="EA197" s="285"/>
      <c r="EB197" s="285"/>
      <c r="EC197" s="285"/>
      <c r="ED197" s="285"/>
      <c r="EE197" s="285"/>
      <c r="EF197" s="285"/>
    </row>
    <row r="214" spans="1:148" s="4" customFormat="1" ht="17.25" customHeight="1">
      <c r="A214" s="13" t="s">
        <v>0</v>
      </c>
      <c r="B214" s="2" t="s">
        <v>12</v>
      </c>
      <c r="C214" s="2" t="s">
        <v>20</v>
      </c>
      <c r="D214" s="2" t="s">
        <v>21</v>
      </c>
      <c r="E214" s="2" t="s">
        <v>22</v>
      </c>
      <c r="F214" s="2" t="s">
        <v>23</v>
      </c>
      <c r="G214" s="2" t="s">
        <v>24</v>
      </c>
      <c r="H214" s="2" t="s">
        <v>25</v>
      </c>
      <c r="I214" s="2" t="s">
        <v>26</v>
      </c>
      <c r="J214" s="2" t="s">
        <v>27</v>
      </c>
      <c r="K214" s="2" t="s">
        <v>28</v>
      </c>
      <c r="L214" s="2" t="s">
        <v>29</v>
      </c>
      <c r="M214" s="2" t="s">
        <v>30</v>
      </c>
      <c r="N214" s="2" t="s">
        <v>11</v>
      </c>
      <c r="O214" s="2" t="s">
        <v>13</v>
      </c>
      <c r="P214" s="2" t="s">
        <v>14</v>
      </c>
      <c r="Q214" s="2" t="s">
        <v>15</v>
      </c>
      <c r="R214" s="2" t="s">
        <v>16</v>
      </c>
      <c r="S214" s="2" t="s">
        <v>17</v>
      </c>
      <c r="T214" s="2" t="s">
        <v>18</v>
      </c>
      <c r="U214" s="2" t="s">
        <v>19</v>
      </c>
      <c r="V214" s="2" t="s">
        <v>109</v>
      </c>
      <c r="W214" s="2" t="s">
        <v>111</v>
      </c>
      <c r="X214" s="2" t="s">
        <v>117</v>
      </c>
      <c r="Y214" s="2" t="s">
        <v>118</v>
      </c>
      <c r="Z214" s="2" t="s">
        <v>120</v>
      </c>
      <c r="AA214" s="2" t="s">
        <v>123</v>
      </c>
      <c r="AB214" s="2" t="s">
        <v>130</v>
      </c>
      <c r="AC214" s="106" t="s">
        <v>134</v>
      </c>
      <c r="AD214" s="106" t="s">
        <v>142</v>
      </c>
      <c r="AE214" s="106" t="s">
        <v>143</v>
      </c>
      <c r="AF214" s="2" t="s">
        <v>148</v>
      </c>
      <c r="AG214" s="2" t="s">
        <v>153</v>
      </c>
      <c r="AH214" s="2" t="s">
        <v>134</v>
      </c>
      <c r="AI214" s="2" t="s">
        <v>156</v>
      </c>
      <c r="AJ214" s="2" t="s">
        <v>157</v>
      </c>
      <c r="AK214" s="2" t="s">
        <v>159</v>
      </c>
      <c r="AL214" s="2" t="s">
        <v>163</v>
      </c>
      <c r="AM214" s="2" t="s">
        <v>166</v>
      </c>
      <c r="AN214" s="2" t="s">
        <v>169</v>
      </c>
      <c r="AO214" s="2" t="s">
        <v>177</v>
      </c>
      <c r="AP214" s="2" t="s">
        <v>182</v>
      </c>
      <c r="AQ214" s="2" t="s">
        <v>186</v>
      </c>
      <c r="AR214" s="2" t="s">
        <v>189</v>
      </c>
      <c r="AS214" s="2" t="s">
        <v>190</v>
      </c>
      <c r="AT214" s="2" t="s">
        <v>195</v>
      </c>
      <c r="AU214" s="2" t="s">
        <v>197</v>
      </c>
      <c r="AV214" s="2" t="s">
        <v>199</v>
      </c>
      <c r="AW214" s="106" t="str">
        <f>AW18</f>
        <v>Dec'20</v>
      </c>
      <c r="AX214" s="106" t="s">
        <v>209</v>
      </c>
      <c r="AY214" s="106" t="s">
        <v>213</v>
      </c>
      <c r="AZ214" s="106" t="s">
        <v>215</v>
      </c>
      <c r="BA214" s="106" t="s">
        <v>217</v>
      </c>
      <c r="BB214" s="106" t="s">
        <v>219</v>
      </c>
      <c r="BC214" s="106" t="s">
        <v>221</v>
      </c>
      <c r="BD214" s="106" t="s">
        <v>225</v>
      </c>
      <c r="BE214" s="106" t="s">
        <v>228</v>
      </c>
      <c r="BF214" s="106" t="s">
        <v>234</v>
      </c>
      <c r="BG214" s="106" t="s">
        <v>242</v>
      </c>
      <c r="BH214" s="106" t="s">
        <v>243</v>
      </c>
      <c r="BI214" s="106" t="s">
        <v>244</v>
      </c>
      <c r="BJ214" s="106" t="s">
        <v>245</v>
      </c>
      <c r="BK214" s="106" t="s">
        <v>246</v>
      </c>
      <c r="BL214" s="106" t="s">
        <v>247</v>
      </c>
      <c r="BM214" s="106" t="s">
        <v>249</v>
      </c>
      <c r="BN214" s="106" t="s">
        <v>251</v>
      </c>
      <c r="BO214" s="106" t="s">
        <v>253</v>
      </c>
      <c r="BP214" s="106" t="s">
        <v>257</v>
      </c>
      <c r="BQ214" s="106" t="s">
        <v>259</v>
      </c>
      <c r="BR214" s="106" t="s">
        <v>263</v>
      </c>
      <c r="BS214" s="189" t="s">
        <v>264</v>
      </c>
      <c r="BT214" s="106" t="s">
        <v>265</v>
      </c>
      <c r="BU214" s="184" t="s">
        <v>266</v>
      </c>
      <c r="BV214" s="184" t="s">
        <v>267</v>
      </c>
      <c r="BW214" s="184" t="s">
        <v>270</v>
      </c>
      <c r="BX214" s="184" t="s">
        <v>272</v>
      </c>
      <c r="BY214" s="106" t="s">
        <v>276</v>
      </c>
      <c r="BZ214" s="106" t="s">
        <v>277</v>
      </c>
      <c r="CA214" s="106" t="s">
        <v>279</v>
      </c>
      <c r="CB214" s="106" t="s">
        <v>281</v>
      </c>
      <c r="CC214" s="106" t="s">
        <v>282</v>
      </c>
      <c r="CD214" s="106" t="s">
        <v>288</v>
      </c>
      <c r="CE214" s="106" t="s">
        <v>289</v>
      </c>
      <c r="CF214" s="106" t="s">
        <v>292</v>
      </c>
      <c r="CG214" s="106" t="s">
        <v>294</v>
      </c>
      <c r="CH214" s="106" t="s">
        <v>297</v>
      </c>
      <c r="CI214" s="106" t="s">
        <v>301</v>
      </c>
      <c r="CJ214" s="106" t="s">
        <v>303</v>
      </c>
      <c r="CK214" s="106" t="s">
        <v>308</v>
      </c>
      <c r="CL214" s="106" t="s">
        <v>310</v>
      </c>
      <c r="CM214" s="106" t="s">
        <v>311</v>
      </c>
      <c r="CN214" s="106" t="s">
        <v>313</v>
      </c>
      <c r="CO214" s="106" t="s">
        <v>319</v>
      </c>
      <c r="CP214" s="106" t="s">
        <v>322</v>
      </c>
      <c r="CQ214" s="106" t="s">
        <v>325</v>
      </c>
      <c r="CR214" s="106" t="s">
        <v>330</v>
      </c>
      <c r="CS214" s="106" t="s">
        <v>332</v>
      </c>
      <c r="CT214" s="106" t="s">
        <v>336</v>
      </c>
      <c r="CU214" s="106" t="s">
        <v>339</v>
      </c>
      <c r="CV214" s="106" t="s">
        <v>349</v>
      </c>
      <c r="CW214" s="106" t="s">
        <v>350</v>
      </c>
      <c r="CX214" s="106" t="s">
        <v>351</v>
      </c>
      <c r="CY214" s="106" t="s">
        <v>357</v>
      </c>
      <c r="CZ214" s="106" t="s">
        <v>360</v>
      </c>
      <c r="DA214" s="106" t="str">
        <f>+'Contam Hub shop'!DM43</f>
        <v>Aug'25</v>
      </c>
      <c r="DB214" s="3">
        <v>1</v>
      </c>
      <c r="DC214" s="3">
        <v>2</v>
      </c>
      <c r="DD214" s="3">
        <v>3</v>
      </c>
      <c r="DE214" s="3">
        <v>4</v>
      </c>
      <c r="DF214" s="3">
        <v>5</v>
      </c>
      <c r="DG214" s="3">
        <v>6</v>
      </c>
      <c r="DH214" s="3">
        <v>7</v>
      </c>
      <c r="DI214" s="3">
        <v>8</v>
      </c>
      <c r="DJ214" s="3">
        <v>9</v>
      </c>
      <c r="DK214" s="3">
        <v>10</v>
      </c>
      <c r="DL214" s="3">
        <v>11</v>
      </c>
      <c r="DM214" s="3">
        <v>12</v>
      </c>
      <c r="DN214" s="3">
        <v>13</v>
      </c>
      <c r="DO214" s="3">
        <v>14</v>
      </c>
      <c r="DP214" s="3">
        <v>15</v>
      </c>
      <c r="DQ214" s="3">
        <v>16</v>
      </c>
      <c r="DR214" s="3">
        <v>17</v>
      </c>
      <c r="DS214" s="3">
        <v>18</v>
      </c>
      <c r="DT214" s="3">
        <v>19</v>
      </c>
      <c r="DU214" s="3">
        <v>20</v>
      </c>
      <c r="DV214" s="3">
        <v>21</v>
      </c>
      <c r="DW214" s="3">
        <v>22</v>
      </c>
      <c r="DX214" s="3">
        <v>23</v>
      </c>
      <c r="DY214" s="3">
        <v>24</v>
      </c>
      <c r="DZ214" s="3">
        <v>25</v>
      </c>
      <c r="EA214" s="3">
        <v>26</v>
      </c>
      <c r="EB214" s="3">
        <v>27</v>
      </c>
      <c r="EC214" s="3">
        <v>28</v>
      </c>
      <c r="ED214" s="3">
        <v>29</v>
      </c>
      <c r="EE214" s="3">
        <v>30</v>
      </c>
      <c r="EF214" s="3">
        <v>31</v>
      </c>
    </row>
    <row r="215" spans="1:148" ht="17.25" customHeight="1">
      <c r="A215" s="140" t="s">
        <v>1</v>
      </c>
      <c r="B215" s="141" t="e">
        <f>SUM(#REF!,B47,B19,B103,B159)</f>
        <v>#REF!</v>
      </c>
      <c r="C215" s="141" t="e">
        <f>SUM(#REF!,C47,C19,C103,C159)</f>
        <v>#REF!</v>
      </c>
      <c r="D215" s="141" t="e">
        <f>SUM(#REF!,D47,D19,D103,D159)</f>
        <v>#REF!</v>
      </c>
      <c r="E215" s="141" t="e">
        <f>SUM(#REF!,E47,E19,E103,E159)</f>
        <v>#REF!</v>
      </c>
      <c r="F215" s="141" t="e">
        <f>SUM(#REF!,F47,F19,F103,F159)</f>
        <v>#REF!</v>
      </c>
      <c r="G215" s="141" t="e">
        <f>SUM(#REF!,G47,G19,G103,G159)</f>
        <v>#REF!</v>
      </c>
      <c r="H215" s="141" t="e">
        <f>SUM(#REF!,H47,H19,H103,H159)</f>
        <v>#REF!</v>
      </c>
      <c r="I215" s="141" t="e">
        <f>SUM(#REF!,I47,I19,I103,I159)</f>
        <v>#REF!</v>
      </c>
      <c r="J215" s="141" t="e">
        <f>SUM(#REF!,J47,J19,J103,J159)</f>
        <v>#REF!</v>
      </c>
      <c r="K215" s="141" t="e">
        <f>SUM(#REF!,K47,K19,K103,K159)</f>
        <v>#REF!</v>
      </c>
      <c r="L215" s="141" t="e">
        <f>SUM(#REF!,L47,L19,L103,L159)</f>
        <v>#REF!</v>
      </c>
      <c r="M215" s="141" t="e">
        <f>SUM(#REF!,M47,M19,M103,M159)</f>
        <v>#REF!</v>
      </c>
      <c r="N215" s="141" t="e">
        <f>SUM(#REF!,N47,N19,N103,N159)</f>
        <v>#REF!</v>
      </c>
      <c r="O215" s="141" t="e">
        <f>SUM(#REF!,O47,O19,O103,O159)</f>
        <v>#REF!</v>
      </c>
      <c r="P215" s="141" t="e">
        <f>SUM(#REF!,P47,P19,P103,P159)</f>
        <v>#REF!</v>
      </c>
      <c r="Q215" s="141" t="e">
        <f>SUM(#REF!,Q47,Q19,Q103,Q159)</f>
        <v>#REF!</v>
      </c>
      <c r="R215" s="141" t="e">
        <f>SUM(#REF!,R47,R19,R103,R159)</f>
        <v>#REF!</v>
      </c>
      <c r="S215" s="141" t="e">
        <f>SUM(#REF!,S47,S19,S103,S159)</f>
        <v>#REF!</v>
      </c>
      <c r="T215" s="141">
        <f t="shared" ref="T215:Y215" si="81">SUM(T47,T19,T103,T159)</f>
        <v>120531</v>
      </c>
      <c r="U215" s="141">
        <f t="shared" si="81"/>
        <v>58127</v>
      </c>
      <c r="V215" s="141">
        <f t="shared" si="81"/>
        <v>57445</v>
      </c>
      <c r="W215" s="141">
        <f t="shared" si="81"/>
        <v>131099</v>
      </c>
      <c r="X215" s="141">
        <f t="shared" si="81"/>
        <v>204497</v>
      </c>
      <c r="Y215" s="141">
        <f t="shared" si="81"/>
        <v>125599</v>
      </c>
      <c r="Z215" s="141">
        <f>SUM(Z47,Z19,Z103,Z159,Z187)</f>
        <v>15074</v>
      </c>
      <c r="AA215" s="141">
        <f t="shared" ref="AA215:AV215" si="82">SUM(AA47,AA19,AA103,AA159,AA187)</f>
        <v>8492</v>
      </c>
      <c r="AB215" s="141">
        <f t="shared" si="82"/>
        <v>0</v>
      </c>
      <c r="AC215" s="141">
        <f t="shared" si="82"/>
        <v>0</v>
      </c>
      <c r="AD215" s="141">
        <f t="shared" si="82"/>
        <v>0</v>
      </c>
      <c r="AE215" s="141">
        <f t="shared" si="82"/>
        <v>0</v>
      </c>
      <c r="AF215" s="141">
        <f t="shared" si="82"/>
        <v>7416</v>
      </c>
      <c r="AG215" s="141">
        <f t="shared" si="82"/>
        <v>2545</v>
      </c>
      <c r="AH215" s="141">
        <f t="shared" si="82"/>
        <v>17384</v>
      </c>
      <c r="AI215" s="141">
        <f t="shared" si="82"/>
        <v>53691</v>
      </c>
      <c r="AJ215" s="141">
        <f t="shared" si="82"/>
        <v>119322</v>
      </c>
      <c r="AK215" s="141">
        <f t="shared" si="82"/>
        <v>169416</v>
      </c>
      <c r="AL215" s="141">
        <f t="shared" si="82"/>
        <v>140370</v>
      </c>
      <c r="AM215" s="141">
        <f t="shared" si="82"/>
        <v>77535</v>
      </c>
      <c r="AN215" s="141">
        <f t="shared" si="82"/>
        <v>69554</v>
      </c>
      <c r="AO215" s="141">
        <f t="shared" si="82"/>
        <v>12406</v>
      </c>
      <c r="AP215" s="141">
        <f t="shared" si="82"/>
        <v>0</v>
      </c>
      <c r="AQ215" s="141">
        <f t="shared" si="82"/>
        <v>0</v>
      </c>
      <c r="AR215" s="141">
        <f t="shared" si="82"/>
        <v>0</v>
      </c>
      <c r="AS215" s="141">
        <f t="shared" si="82"/>
        <v>0</v>
      </c>
      <c r="AT215" s="141">
        <f>SUM(AT47,AT19,AT103,AT159,AT187)</f>
        <v>736</v>
      </c>
      <c r="AU215" s="141">
        <f t="shared" si="82"/>
        <v>5618</v>
      </c>
      <c r="AV215" s="141">
        <f t="shared" si="82"/>
        <v>0</v>
      </c>
      <c r="AW215" s="141">
        <f t="shared" ref="AW215:BV215" si="83">AW187+AW159+AW103+AW47+AW19</f>
        <v>18913</v>
      </c>
      <c r="AX215" s="141">
        <f>AX187+AX159+AX103+AX47+AX19</f>
        <v>5240</v>
      </c>
      <c r="AY215" s="141">
        <f t="shared" ref="AY215:BQ215" si="84">AY187+AY159+AY103+AY47+AY19</f>
        <v>0</v>
      </c>
      <c r="AZ215" s="141">
        <f t="shared" si="84"/>
        <v>0</v>
      </c>
      <c r="BA215" s="141">
        <f t="shared" si="84"/>
        <v>42</v>
      </c>
      <c r="BB215" s="141">
        <f t="shared" si="84"/>
        <v>0</v>
      </c>
      <c r="BC215" s="141">
        <f t="shared" si="84"/>
        <v>0</v>
      </c>
      <c r="BD215" s="141">
        <f t="shared" si="84"/>
        <v>0</v>
      </c>
      <c r="BE215" s="141">
        <f t="shared" si="84"/>
        <v>0</v>
      </c>
      <c r="BF215" s="141">
        <f t="shared" si="84"/>
        <v>0</v>
      </c>
      <c r="BG215" s="141">
        <f t="shared" si="84"/>
        <v>0</v>
      </c>
      <c r="BH215" s="141">
        <f t="shared" si="84"/>
        <v>0</v>
      </c>
      <c r="BI215" s="141">
        <f t="shared" si="84"/>
        <v>0</v>
      </c>
      <c r="BJ215" s="141">
        <f t="shared" si="84"/>
        <v>0</v>
      </c>
      <c r="BK215" s="141">
        <f t="shared" si="84"/>
        <v>0</v>
      </c>
      <c r="BL215" s="141">
        <f t="shared" si="84"/>
        <v>0</v>
      </c>
      <c r="BM215" s="141">
        <f t="shared" si="84"/>
        <v>0</v>
      </c>
      <c r="BN215" s="141">
        <f t="shared" si="84"/>
        <v>0</v>
      </c>
      <c r="BO215" s="141">
        <f t="shared" si="84"/>
        <v>0</v>
      </c>
      <c r="BP215" s="141">
        <f t="shared" si="84"/>
        <v>0</v>
      </c>
      <c r="BQ215" s="141">
        <f t="shared" si="84"/>
        <v>0</v>
      </c>
      <c r="BR215" s="141">
        <f t="shared" si="83"/>
        <v>454</v>
      </c>
      <c r="BS215" s="187">
        <f t="shared" si="83"/>
        <v>454</v>
      </c>
      <c r="BT215" s="187">
        <f t="shared" si="83"/>
        <v>454</v>
      </c>
      <c r="BU215" s="185">
        <f t="shared" si="83"/>
        <v>454</v>
      </c>
      <c r="BV215" s="185">
        <f t="shared" si="83"/>
        <v>0</v>
      </c>
      <c r="BW215" s="185">
        <f>BW187+BW159+BW103+BW47+BW19</f>
        <v>0</v>
      </c>
      <c r="BX215" s="185">
        <f>BX187+BX159+BX103+BX47+BX19</f>
        <v>0</v>
      </c>
      <c r="BY215" s="185">
        <f>BY187+BY159+BY103+BY47+BY19</f>
        <v>0</v>
      </c>
      <c r="BZ215" s="185">
        <f>BZ187+BZ159+BZ103+BZ47+BZ19</f>
        <v>0</v>
      </c>
      <c r="CA215" s="185">
        <f>CA187+CA159+CA103+CA47+CA19</f>
        <v>916</v>
      </c>
      <c r="CB215" s="185">
        <f t="shared" ref="CB215" si="85">CB187+CB159+CB103+CB47+CB19</f>
        <v>47336</v>
      </c>
      <c r="CC215" s="185">
        <f t="shared" ref="CC215:CD215" si="86">CC187+CC159+CC103+CC47+CC19</f>
        <v>378321</v>
      </c>
      <c r="CD215" s="185">
        <f t="shared" si="86"/>
        <v>486058</v>
      </c>
      <c r="CE215" s="185">
        <f t="shared" ref="CE215:CF215" si="87">CE187+CE159+CE103+CE47+CE19</f>
        <v>590245</v>
      </c>
      <c r="CF215" s="185">
        <f t="shared" si="87"/>
        <v>658364</v>
      </c>
      <c r="CG215" s="185">
        <f>CG187+CG159+CG103+CG47+CG19</f>
        <v>657341</v>
      </c>
      <c r="CH215" s="185">
        <f>CH187+CH159+CH103+CH47+CH19</f>
        <v>562289</v>
      </c>
      <c r="CI215" s="185">
        <f>CI187+CI159+CI103+CI47+CI19</f>
        <v>321283</v>
      </c>
      <c r="CJ215" s="185">
        <v>344966</v>
      </c>
      <c r="CK215" s="185">
        <v>401972</v>
      </c>
      <c r="CL215" s="185">
        <v>463454</v>
      </c>
      <c r="CM215" s="185">
        <v>412332</v>
      </c>
      <c r="CN215" s="185">
        <v>458830</v>
      </c>
      <c r="CO215" s="185">
        <v>482408</v>
      </c>
      <c r="CP215" s="185">
        <v>508426</v>
      </c>
      <c r="CQ215" s="185">
        <v>455647</v>
      </c>
      <c r="CR215" s="185">
        <v>553867</v>
      </c>
      <c r="CS215" s="185">
        <v>389508</v>
      </c>
      <c r="CT215" s="185">
        <v>341581</v>
      </c>
      <c r="CU215" s="185">
        <v>584640</v>
      </c>
      <c r="CV215" s="185">
        <v>565783</v>
      </c>
      <c r="CW215" s="185">
        <v>448300</v>
      </c>
      <c r="CX215" s="185">
        <v>432581</v>
      </c>
      <c r="CY215" s="185">
        <v>412657</v>
      </c>
      <c r="CZ215" s="185">
        <v>527313</v>
      </c>
      <c r="DA215" s="185">
        <f>+SUM(DB215:EF215)</f>
        <v>470286</v>
      </c>
      <c r="DB215" s="141">
        <f>DB187+DB159+DB103+DB47+DB19+DB131+DB75</f>
        <v>42900</v>
      </c>
      <c r="DC215" s="141">
        <f t="shared" ref="DC215:EF215" si="88">DC187+DC159+DC103+DC47+DC19+DC131+DC75</f>
        <v>20409</v>
      </c>
      <c r="DD215" s="141">
        <f t="shared" si="88"/>
        <v>-263</v>
      </c>
      <c r="DE215" s="141">
        <f t="shared" si="88"/>
        <v>19155</v>
      </c>
      <c r="DF215" s="141">
        <f t="shared" si="88"/>
        <v>21703</v>
      </c>
      <c r="DG215" s="141">
        <f t="shared" si="88"/>
        <v>25578</v>
      </c>
      <c r="DH215" s="141">
        <f t="shared" si="88"/>
        <v>19687</v>
      </c>
      <c r="DI215" s="141">
        <f t="shared" si="88"/>
        <v>21169</v>
      </c>
      <c r="DJ215" s="141">
        <f t="shared" si="88"/>
        <v>19882</v>
      </c>
      <c r="DK215" s="141">
        <f t="shared" si="88"/>
        <v>0</v>
      </c>
      <c r="DL215" s="141">
        <f t="shared" si="88"/>
        <v>22475</v>
      </c>
      <c r="DM215" s="141">
        <f t="shared" si="88"/>
        <v>20290</v>
      </c>
      <c r="DN215" s="141">
        <f t="shared" si="88"/>
        <v>14065</v>
      </c>
      <c r="DO215" s="141">
        <f t="shared" si="88"/>
        <v>17818</v>
      </c>
      <c r="DP215" s="141">
        <f t="shared" si="88"/>
        <v>22794</v>
      </c>
      <c r="DQ215" s="141">
        <f t="shared" si="88"/>
        <v>27369</v>
      </c>
      <c r="DR215" s="141">
        <f t="shared" si="88"/>
        <v>0</v>
      </c>
      <c r="DS215" s="141">
        <f t="shared" si="88"/>
        <v>31065</v>
      </c>
      <c r="DT215" s="141">
        <f t="shared" si="88"/>
        <v>22724</v>
      </c>
      <c r="DU215" s="141">
        <f t="shared" si="88"/>
        <v>28924</v>
      </c>
      <c r="DV215" s="141">
        <f t="shared" si="88"/>
        <v>25130</v>
      </c>
      <c r="DW215" s="141">
        <f t="shared" si="88"/>
        <v>24276</v>
      </c>
      <c r="DX215" s="141">
        <f t="shared" si="88"/>
        <v>23136</v>
      </c>
      <c r="DY215" s="141">
        <f t="shared" si="88"/>
        <v>0</v>
      </c>
      <c r="DZ215" s="141">
        <f t="shared" si="88"/>
        <v>0</v>
      </c>
      <c r="EA215" s="141">
        <f t="shared" si="88"/>
        <v>0</v>
      </c>
      <c r="EB215" s="141">
        <f t="shared" si="88"/>
        <v>0</v>
      </c>
      <c r="EC215" s="141">
        <f t="shared" si="88"/>
        <v>0</v>
      </c>
      <c r="ED215" s="141">
        <f t="shared" si="88"/>
        <v>0</v>
      </c>
      <c r="EE215" s="141">
        <f t="shared" si="88"/>
        <v>0</v>
      </c>
      <c r="EF215" s="141">
        <f t="shared" si="88"/>
        <v>0</v>
      </c>
    </row>
    <row r="216" spans="1:148" ht="17.25" customHeight="1">
      <c r="A216" s="140" t="s">
        <v>2</v>
      </c>
      <c r="B216" s="141" t="e">
        <f>SUM(#REF!,B48,B20,B104,B160)</f>
        <v>#REF!</v>
      </c>
      <c r="C216" s="141" t="e">
        <f>SUM(#REF!,C48,C20,C104,C160)</f>
        <v>#REF!</v>
      </c>
      <c r="D216" s="141" t="e">
        <f>SUM(#REF!,D48,D20,D104,D160)</f>
        <v>#REF!</v>
      </c>
      <c r="E216" s="141" t="e">
        <f>SUM(#REF!,E48,E20,E104,E160)</f>
        <v>#REF!</v>
      </c>
      <c r="F216" s="141" t="e">
        <f>SUM(#REF!,F48,F20,F104,F160)</f>
        <v>#REF!</v>
      </c>
      <c r="G216" s="141" t="e">
        <f>SUM(#REF!,G48,G20,G104,G160)</f>
        <v>#REF!</v>
      </c>
      <c r="H216" s="141" t="e">
        <f>SUM(#REF!,H48,H20,H104,H160)</f>
        <v>#REF!</v>
      </c>
      <c r="I216" s="141" t="e">
        <f>SUM(#REF!,I48,I20,I104,I160)</f>
        <v>#REF!</v>
      </c>
      <c r="J216" s="141" t="e">
        <f>SUM(#REF!,J48,J20,J104,J160)</f>
        <v>#REF!</v>
      </c>
      <c r="K216" s="141" t="e">
        <f>SUM(#REF!,K48,K20,K104,K160)</f>
        <v>#REF!</v>
      </c>
      <c r="L216" s="141" t="e">
        <f>SUM(#REF!,L48,L20,L104,L160)</f>
        <v>#REF!</v>
      </c>
      <c r="M216" s="141" t="e">
        <f>SUM(#REF!,M48,M20,M104,M160)</f>
        <v>#REF!</v>
      </c>
      <c r="N216" s="141" t="e">
        <f>SUM(#REF!,N48,N20,N104,N160)</f>
        <v>#REF!</v>
      </c>
      <c r="O216" s="141" t="e">
        <f>SUM(#REF!,O48,O20,O104,O160)</f>
        <v>#REF!</v>
      </c>
      <c r="P216" s="141" t="e">
        <f>SUM(#REF!,P48,P20,P104,P160)</f>
        <v>#REF!</v>
      </c>
      <c r="Q216" s="141" t="e">
        <f>SUM(#REF!,Q48,Q20,Q104,Q160)</f>
        <v>#REF!</v>
      </c>
      <c r="R216" s="141" t="e">
        <f>SUM(#REF!,R48,R20,R104,R160)</f>
        <v>#REF!</v>
      </c>
      <c r="S216" s="141" t="e">
        <f>SUM(#REF!,S48,S20,S104,S160)</f>
        <v>#REF!</v>
      </c>
      <c r="T216" s="141">
        <f t="shared" ref="T216:Y216" si="89">SUM(T48,T20,T104,T160)</f>
        <v>119434</v>
      </c>
      <c r="U216" s="141">
        <f t="shared" si="89"/>
        <v>57672</v>
      </c>
      <c r="V216" s="141">
        <f t="shared" si="89"/>
        <v>57257</v>
      </c>
      <c r="W216" s="141">
        <f t="shared" si="89"/>
        <v>130098</v>
      </c>
      <c r="X216" s="141">
        <f t="shared" si="89"/>
        <v>203344</v>
      </c>
      <c r="Y216" s="141">
        <f t="shared" si="89"/>
        <v>125033</v>
      </c>
      <c r="Z216" s="141">
        <f t="shared" ref="Z216:BQ216" si="90">Z215-Z217</f>
        <v>14952</v>
      </c>
      <c r="AA216" s="141">
        <f t="shared" si="90"/>
        <v>8381</v>
      </c>
      <c r="AB216" s="141">
        <f t="shared" si="90"/>
        <v>-612</v>
      </c>
      <c r="AC216" s="141">
        <f t="shared" si="90"/>
        <v>-503</v>
      </c>
      <c r="AD216" s="141">
        <f t="shared" si="90"/>
        <v>0</v>
      </c>
      <c r="AE216" s="141">
        <f t="shared" si="90"/>
        <v>0</v>
      </c>
      <c r="AF216" s="141">
        <f t="shared" si="90"/>
        <v>7324</v>
      </c>
      <c r="AG216" s="141">
        <f t="shared" si="90"/>
        <v>2514</v>
      </c>
      <c r="AH216" s="141">
        <f t="shared" si="90"/>
        <v>17231</v>
      </c>
      <c r="AI216" s="141">
        <f t="shared" si="90"/>
        <v>53117</v>
      </c>
      <c r="AJ216" s="141">
        <f t="shared" si="90"/>
        <v>118457</v>
      </c>
      <c r="AK216" s="141">
        <f t="shared" si="90"/>
        <v>169027</v>
      </c>
      <c r="AL216" s="141">
        <f t="shared" si="90"/>
        <v>139982</v>
      </c>
      <c r="AM216" s="141">
        <f t="shared" si="90"/>
        <v>77336</v>
      </c>
      <c r="AN216" s="141">
        <f t="shared" si="90"/>
        <v>69325</v>
      </c>
      <c r="AO216" s="141">
        <f t="shared" si="90"/>
        <v>12377</v>
      </c>
      <c r="AP216" s="141">
        <f t="shared" si="90"/>
        <v>0</v>
      </c>
      <c r="AQ216" s="141">
        <f t="shared" si="90"/>
        <v>0</v>
      </c>
      <c r="AR216" s="141">
        <f t="shared" si="90"/>
        <v>0</v>
      </c>
      <c r="AS216" s="141">
        <f t="shared" si="90"/>
        <v>0</v>
      </c>
      <c r="AT216" s="141">
        <f t="shared" si="90"/>
        <v>734</v>
      </c>
      <c r="AU216" s="141">
        <f t="shared" si="90"/>
        <v>5533</v>
      </c>
      <c r="AV216" s="141">
        <f t="shared" si="90"/>
        <v>0</v>
      </c>
      <c r="AW216" s="141">
        <f t="shared" si="90"/>
        <v>18159</v>
      </c>
      <c r="AX216" s="141">
        <f t="shared" si="90"/>
        <v>5231</v>
      </c>
      <c r="AY216" s="141">
        <f t="shared" si="90"/>
        <v>0</v>
      </c>
      <c r="AZ216" s="141">
        <f t="shared" si="90"/>
        <v>0</v>
      </c>
      <c r="BA216" s="141">
        <f t="shared" si="90"/>
        <v>42</v>
      </c>
      <c r="BB216" s="141">
        <f t="shared" si="90"/>
        <v>0</v>
      </c>
      <c r="BC216" s="141">
        <f t="shared" si="90"/>
        <v>0</v>
      </c>
      <c r="BD216" s="141">
        <f t="shared" si="90"/>
        <v>0</v>
      </c>
      <c r="BE216" s="141">
        <f t="shared" si="90"/>
        <v>0</v>
      </c>
      <c r="BF216" s="141">
        <f t="shared" si="90"/>
        <v>0</v>
      </c>
      <c r="BG216" s="141">
        <f t="shared" si="90"/>
        <v>0</v>
      </c>
      <c r="BH216" s="141">
        <f t="shared" si="90"/>
        <v>0</v>
      </c>
      <c r="BI216" s="141">
        <f t="shared" si="90"/>
        <v>0</v>
      </c>
      <c r="BJ216" s="141">
        <f t="shared" si="90"/>
        <v>0</v>
      </c>
      <c r="BK216" s="141">
        <f t="shared" si="90"/>
        <v>0</v>
      </c>
      <c r="BL216" s="141">
        <f t="shared" si="90"/>
        <v>0</v>
      </c>
      <c r="BM216" s="141">
        <f t="shared" si="90"/>
        <v>0</v>
      </c>
      <c r="BN216" s="141">
        <f t="shared" si="90"/>
        <v>0</v>
      </c>
      <c r="BO216" s="141">
        <f t="shared" si="90"/>
        <v>0</v>
      </c>
      <c r="BP216" s="141">
        <f t="shared" si="90"/>
        <v>0</v>
      </c>
      <c r="BQ216" s="141">
        <f t="shared" si="90"/>
        <v>0</v>
      </c>
      <c r="BR216" s="141">
        <f t="shared" ref="BR216:BY216" si="91">BR215-BR217</f>
        <v>250</v>
      </c>
      <c r="BS216" s="187">
        <f t="shared" si="91"/>
        <v>250</v>
      </c>
      <c r="BT216" s="187">
        <f t="shared" si="91"/>
        <v>250</v>
      </c>
      <c r="BU216" s="185">
        <f t="shared" si="91"/>
        <v>250</v>
      </c>
      <c r="BV216" s="185">
        <f t="shared" si="91"/>
        <v>0</v>
      </c>
      <c r="BW216" s="185">
        <f t="shared" si="91"/>
        <v>0</v>
      </c>
      <c r="BX216" s="185">
        <f t="shared" si="91"/>
        <v>0</v>
      </c>
      <c r="BY216" s="185">
        <f t="shared" si="91"/>
        <v>0</v>
      </c>
      <c r="BZ216" s="185">
        <f t="shared" ref="BZ216:CA216" si="92">BZ215-BZ217</f>
        <v>0</v>
      </c>
      <c r="CA216" s="185">
        <f t="shared" si="92"/>
        <v>915</v>
      </c>
      <c r="CB216" s="185">
        <f t="shared" ref="CB216:DA216" si="93">CB215-CB217</f>
        <v>47314</v>
      </c>
      <c r="CC216" s="185">
        <f t="shared" ref="CC216:CD216" si="94">CC215-CC217</f>
        <v>377989</v>
      </c>
      <c r="CD216" s="185">
        <f t="shared" si="94"/>
        <v>485637</v>
      </c>
      <c r="CE216" s="185">
        <f t="shared" ref="CE216:CG216" si="95">CE215-CE217</f>
        <v>589772</v>
      </c>
      <c r="CF216" s="185">
        <f t="shared" si="95"/>
        <v>657840</v>
      </c>
      <c r="CG216" s="185">
        <f t="shared" si="95"/>
        <v>656435</v>
      </c>
      <c r="CH216" s="185">
        <f t="shared" ref="CH216:CI216" si="96">CH215-CH217</f>
        <v>561679</v>
      </c>
      <c r="CI216" s="185">
        <f t="shared" si="96"/>
        <v>320601</v>
      </c>
      <c r="CJ216" s="185">
        <v>344302</v>
      </c>
      <c r="CK216" s="185">
        <v>401422</v>
      </c>
      <c r="CL216" s="185">
        <v>462664</v>
      </c>
      <c r="CM216" s="185">
        <v>411945</v>
      </c>
      <c r="CN216" s="185">
        <v>458435</v>
      </c>
      <c r="CO216" s="185">
        <v>481943</v>
      </c>
      <c r="CP216" s="185">
        <v>507579</v>
      </c>
      <c r="CQ216" s="185">
        <v>454683</v>
      </c>
      <c r="CR216" s="185">
        <v>553323</v>
      </c>
      <c r="CS216" s="185">
        <v>389373</v>
      </c>
      <c r="CT216" s="185">
        <v>341060</v>
      </c>
      <c r="CU216" s="185">
        <v>583834</v>
      </c>
      <c r="CV216" s="185">
        <v>564988</v>
      </c>
      <c r="CW216" s="185">
        <v>447504</v>
      </c>
      <c r="CX216" s="185">
        <v>431525</v>
      </c>
      <c r="CY216" s="185">
        <v>411989</v>
      </c>
      <c r="CZ216" s="185">
        <v>526415</v>
      </c>
      <c r="DA216" s="185">
        <f t="shared" si="93"/>
        <v>469525</v>
      </c>
      <c r="DB216" s="141">
        <f t="shared" ref="DB216:EF216" si="97">DB215-DB217</f>
        <v>42732</v>
      </c>
      <c r="DC216" s="141">
        <f t="shared" si="97"/>
        <v>20373</v>
      </c>
      <c r="DD216" s="141">
        <f t="shared" si="97"/>
        <v>-263</v>
      </c>
      <c r="DE216" s="141">
        <f t="shared" si="97"/>
        <v>19150</v>
      </c>
      <c r="DF216" s="141">
        <f t="shared" si="97"/>
        <v>21682</v>
      </c>
      <c r="DG216" s="141">
        <f t="shared" si="97"/>
        <v>25550</v>
      </c>
      <c r="DH216" s="141">
        <f t="shared" si="97"/>
        <v>19680</v>
      </c>
      <c r="DI216" s="141">
        <f t="shared" si="97"/>
        <v>21157</v>
      </c>
      <c r="DJ216" s="141">
        <f t="shared" si="97"/>
        <v>19865</v>
      </c>
      <c r="DK216" s="141">
        <f t="shared" si="97"/>
        <v>0</v>
      </c>
      <c r="DL216" s="141">
        <f t="shared" si="97"/>
        <v>22430</v>
      </c>
      <c r="DM216" s="141">
        <f t="shared" si="97"/>
        <v>20268</v>
      </c>
      <c r="DN216" s="141">
        <f t="shared" si="97"/>
        <v>14016</v>
      </c>
      <c r="DO216" s="141">
        <f t="shared" si="97"/>
        <v>17730</v>
      </c>
      <c r="DP216" s="141">
        <f t="shared" si="97"/>
        <v>22763</v>
      </c>
      <c r="DQ216" s="141">
        <f t="shared" si="97"/>
        <v>27327</v>
      </c>
      <c r="DR216" s="141">
        <f t="shared" si="97"/>
        <v>0</v>
      </c>
      <c r="DS216" s="141">
        <f t="shared" si="97"/>
        <v>31045</v>
      </c>
      <c r="DT216" s="141">
        <f t="shared" si="97"/>
        <v>22698</v>
      </c>
      <c r="DU216" s="141">
        <f t="shared" si="97"/>
        <v>28869</v>
      </c>
      <c r="DV216" s="141">
        <f t="shared" si="97"/>
        <v>25114</v>
      </c>
      <c r="DW216" s="141">
        <f t="shared" si="97"/>
        <v>24262</v>
      </c>
      <c r="DX216" s="141">
        <f t="shared" si="97"/>
        <v>23077</v>
      </c>
      <c r="DY216" s="141">
        <f t="shared" si="97"/>
        <v>0</v>
      </c>
      <c r="DZ216" s="141">
        <f t="shared" si="97"/>
        <v>0</v>
      </c>
      <c r="EA216" s="141">
        <f t="shared" si="97"/>
        <v>0</v>
      </c>
      <c r="EB216" s="141">
        <f t="shared" si="97"/>
        <v>0</v>
      </c>
      <c r="EC216" s="141">
        <f t="shared" si="97"/>
        <v>0</v>
      </c>
      <c r="ED216" s="141">
        <f t="shared" si="97"/>
        <v>0</v>
      </c>
      <c r="EE216" s="141">
        <f t="shared" si="97"/>
        <v>0</v>
      </c>
      <c r="EF216" s="141">
        <f t="shared" si="97"/>
        <v>0</v>
      </c>
    </row>
    <row r="217" spans="1:148" ht="17.25" customHeight="1">
      <c r="A217" s="140" t="s">
        <v>3</v>
      </c>
      <c r="B217" s="141" t="e">
        <f>SUM(#REF!,B49,B21,B105,B161)</f>
        <v>#REF!</v>
      </c>
      <c r="C217" s="141" t="e">
        <f>SUM(#REF!,C49,C21,C105,C161)</f>
        <v>#REF!</v>
      </c>
      <c r="D217" s="141" t="e">
        <f>SUM(#REF!,D49,D21,D105,D161)</f>
        <v>#REF!</v>
      </c>
      <c r="E217" s="141" t="e">
        <f>SUM(#REF!,E49,E21,E105,E161)</f>
        <v>#REF!</v>
      </c>
      <c r="F217" s="141" t="e">
        <f>SUM(#REF!,F49,F21,F105,F161)</f>
        <v>#REF!</v>
      </c>
      <c r="G217" s="141" t="e">
        <f>SUM(#REF!,G49,G21,G105,G161)</f>
        <v>#REF!</v>
      </c>
      <c r="H217" s="141" t="e">
        <f>SUM(#REF!,H49,H21,H105,H161)</f>
        <v>#REF!</v>
      </c>
      <c r="I217" s="141" t="e">
        <f>SUM(#REF!,I49,I21,I105,I161)</f>
        <v>#REF!</v>
      </c>
      <c r="J217" s="141" t="e">
        <f>SUM(#REF!,J49,J21,J105,J161)</f>
        <v>#REF!</v>
      </c>
      <c r="K217" s="141" t="e">
        <f>SUM(#REF!,K49,K21,K105,K161)</f>
        <v>#REF!</v>
      </c>
      <c r="L217" s="141" t="e">
        <f>SUM(#REF!,L49,L21,L105,L161)</f>
        <v>#REF!</v>
      </c>
      <c r="M217" s="141" t="e">
        <f>SUM(#REF!,M49,M21,M105,M161)</f>
        <v>#REF!</v>
      </c>
      <c r="N217" s="141" t="e">
        <f>SUM(#REF!,N49,N21,N105,N161)</f>
        <v>#REF!</v>
      </c>
      <c r="O217" s="141" t="e">
        <f>SUM(#REF!,O49,O21,O105,O161)</f>
        <v>#REF!</v>
      </c>
      <c r="P217" s="141" t="e">
        <f>SUM(#REF!,P49,P21,P105,P161)</f>
        <v>#REF!</v>
      </c>
      <c r="Q217" s="141" t="e">
        <f>SUM(#REF!,Q49,Q21,Q105,Q161)</f>
        <v>#REF!</v>
      </c>
      <c r="R217" s="141" t="e">
        <f>SUM(#REF!,R49,R21,R105,R161)</f>
        <v>#REF!</v>
      </c>
      <c r="S217" s="141" t="e">
        <f>SUM(#REF!,S49,S21,S105,S161)</f>
        <v>#REF!</v>
      </c>
      <c r="T217" s="141">
        <f t="shared" ref="T217:Y217" si="98">SUM(T49,T21,T105,T161)</f>
        <v>1097</v>
      </c>
      <c r="U217" s="141">
        <f t="shared" si="98"/>
        <v>455</v>
      </c>
      <c r="V217" s="141">
        <f t="shared" si="98"/>
        <v>188</v>
      </c>
      <c r="W217" s="141">
        <f t="shared" si="98"/>
        <v>1001</v>
      </c>
      <c r="X217" s="141">
        <f t="shared" si="98"/>
        <v>1153</v>
      </c>
      <c r="Y217" s="141">
        <f t="shared" si="98"/>
        <v>566</v>
      </c>
      <c r="Z217" s="141">
        <f t="shared" ref="Z217:AW217" si="99">SUM(Z220:Z223)</f>
        <v>122</v>
      </c>
      <c r="AA217" s="141">
        <f t="shared" si="99"/>
        <v>111</v>
      </c>
      <c r="AB217" s="141">
        <f t="shared" si="99"/>
        <v>612</v>
      </c>
      <c r="AC217" s="141">
        <f t="shared" si="99"/>
        <v>503</v>
      </c>
      <c r="AD217" s="141">
        <f t="shared" si="99"/>
        <v>0</v>
      </c>
      <c r="AE217" s="141">
        <f t="shared" si="99"/>
        <v>0</v>
      </c>
      <c r="AF217" s="141">
        <f t="shared" si="99"/>
        <v>92</v>
      </c>
      <c r="AG217" s="141">
        <f t="shared" si="99"/>
        <v>31</v>
      </c>
      <c r="AH217" s="141">
        <f t="shared" si="99"/>
        <v>153</v>
      </c>
      <c r="AI217" s="141">
        <f t="shared" si="99"/>
        <v>574</v>
      </c>
      <c r="AJ217" s="141">
        <f t="shared" si="99"/>
        <v>865</v>
      </c>
      <c r="AK217" s="141">
        <f t="shared" si="99"/>
        <v>389</v>
      </c>
      <c r="AL217" s="141">
        <f t="shared" si="99"/>
        <v>388</v>
      </c>
      <c r="AM217" s="141">
        <f t="shared" si="99"/>
        <v>199</v>
      </c>
      <c r="AN217" s="141">
        <f t="shared" si="99"/>
        <v>229</v>
      </c>
      <c r="AO217" s="141">
        <f t="shared" si="99"/>
        <v>29</v>
      </c>
      <c r="AP217" s="141">
        <f t="shared" si="99"/>
        <v>0</v>
      </c>
      <c r="AQ217" s="141">
        <f t="shared" si="99"/>
        <v>0</v>
      </c>
      <c r="AR217" s="141">
        <f t="shared" si="99"/>
        <v>0</v>
      </c>
      <c r="AS217" s="141">
        <f t="shared" si="99"/>
        <v>0</v>
      </c>
      <c r="AT217" s="141">
        <f t="shared" si="99"/>
        <v>2</v>
      </c>
      <c r="AU217" s="141">
        <f t="shared" si="99"/>
        <v>85</v>
      </c>
      <c r="AV217" s="141">
        <f t="shared" si="99"/>
        <v>0</v>
      </c>
      <c r="AW217" s="141">
        <f t="shared" si="99"/>
        <v>754</v>
      </c>
      <c r="AX217" s="141">
        <f t="shared" ref="AX217:BQ217" si="100">SUM(AX220:AX223)</f>
        <v>9</v>
      </c>
      <c r="AY217" s="141">
        <f t="shared" si="100"/>
        <v>0</v>
      </c>
      <c r="AZ217" s="141">
        <f t="shared" si="100"/>
        <v>0</v>
      </c>
      <c r="BA217" s="141">
        <f t="shared" si="100"/>
        <v>0</v>
      </c>
      <c r="BB217" s="141">
        <f t="shared" si="100"/>
        <v>0</v>
      </c>
      <c r="BC217" s="141">
        <f t="shared" si="100"/>
        <v>0</v>
      </c>
      <c r="BD217" s="141">
        <f t="shared" si="100"/>
        <v>0</v>
      </c>
      <c r="BE217" s="141">
        <f t="shared" si="100"/>
        <v>0</v>
      </c>
      <c r="BF217" s="141">
        <f t="shared" si="100"/>
        <v>0</v>
      </c>
      <c r="BG217" s="141">
        <f t="shared" si="100"/>
        <v>0</v>
      </c>
      <c r="BH217" s="141">
        <f t="shared" si="100"/>
        <v>0</v>
      </c>
      <c r="BI217" s="141">
        <f t="shared" si="100"/>
        <v>0</v>
      </c>
      <c r="BJ217" s="141">
        <f t="shared" si="100"/>
        <v>0</v>
      </c>
      <c r="BK217" s="141">
        <f t="shared" si="100"/>
        <v>0</v>
      </c>
      <c r="BL217" s="141">
        <f t="shared" si="100"/>
        <v>0</v>
      </c>
      <c r="BM217" s="141">
        <f t="shared" si="100"/>
        <v>0</v>
      </c>
      <c r="BN217" s="141">
        <f t="shared" si="100"/>
        <v>0</v>
      </c>
      <c r="BO217" s="141">
        <f t="shared" si="100"/>
        <v>0</v>
      </c>
      <c r="BP217" s="141">
        <f t="shared" si="100"/>
        <v>0</v>
      </c>
      <c r="BQ217" s="141">
        <f t="shared" si="100"/>
        <v>0</v>
      </c>
      <c r="BR217" s="141">
        <f t="shared" ref="BR217:BY217" si="101">SUM(BR220:BR223)</f>
        <v>204</v>
      </c>
      <c r="BS217" s="187">
        <f t="shared" si="101"/>
        <v>204</v>
      </c>
      <c r="BT217" s="187">
        <f t="shared" si="101"/>
        <v>204</v>
      </c>
      <c r="BU217" s="185">
        <f t="shared" si="101"/>
        <v>204</v>
      </c>
      <c r="BV217" s="185">
        <f t="shared" si="101"/>
        <v>0</v>
      </c>
      <c r="BW217" s="185">
        <f t="shared" si="101"/>
        <v>0</v>
      </c>
      <c r="BX217" s="185">
        <f t="shared" si="101"/>
        <v>0</v>
      </c>
      <c r="BY217" s="185">
        <f t="shared" si="101"/>
        <v>0</v>
      </c>
      <c r="BZ217" s="185">
        <f t="shared" ref="BZ217:CA217" si="102">SUM(BZ220:BZ223)</f>
        <v>0</v>
      </c>
      <c r="CA217" s="185">
        <f t="shared" si="102"/>
        <v>1</v>
      </c>
      <c r="CB217" s="185">
        <f t="shared" ref="CB217:DA217" si="103">SUM(CB220:CB223)</f>
        <v>22</v>
      </c>
      <c r="CC217" s="185">
        <f t="shared" ref="CC217:CD217" si="104">SUM(CC220:CC223)</f>
        <v>332</v>
      </c>
      <c r="CD217" s="185">
        <f t="shared" si="104"/>
        <v>421</v>
      </c>
      <c r="CE217" s="185">
        <f t="shared" ref="CE217:CG217" si="105">SUM(CE220:CE223)</f>
        <v>473</v>
      </c>
      <c r="CF217" s="185">
        <f t="shared" si="105"/>
        <v>524</v>
      </c>
      <c r="CG217" s="185">
        <f t="shared" si="105"/>
        <v>906</v>
      </c>
      <c r="CH217" s="185">
        <f t="shared" ref="CH217:CI217" si="106">SUM(CH220:CH223)</f>
        <v>610</v>
      </c>
      <c r="CI217" s="185">
        <f t="shared" si="106"/>
        <v>682</v>
      </c>
      <c r="CJ217" s="185">
        <v>664</v>
      </c>
      <c r="CK217" s="185">
        <v>550</v>
      </c>
      <c r="CL217" s="185">
        <v>790</v>
      </c>
      <c r="CM217" s="185">
        <v>387</v>
      </c>
      <c r="CN217" s="185">
        <v>395</v>
      </c>
      <c r="CO217" s="185">
        <v>465</v>
      </c>
      <c r="CP217" s="185">
        <v>847</v>
      </c>
      <c r="CQ217" s="185">
        <v>964</v>
      </c>
      <c r="CR217" s="185">
        <v>544</v>
      </c>
      <c r="CS217" s="185">
        <v>135</v>
      </c>
      <c r="CT217" s="185">
        <v>521</v>
      </c>
      <c r="CU217" s="185">
        <v>806</v>
      </c>
      <c r="CV217" s="185">
        <v>795</v>
      </c>
      <c r="CW217" s="185">
        <v>796</v>
      </c>
      <c r="CX217" s="185">
        <v>1056</v>
      </c>
      <c r="CY217" s="185">
        <v>668</v>
      </c>
      <c r="CZ217" s="185">
        <v>898</v>
      </c>
      <c r="DA217" s="185">
        <f t="shared" si="103"/>
        <v>761</v>
      </c>
      <c r="DB217" s="141">
        <f t="shared" ref="DB217:EF217" si="107">SUM(DB220:DB223)</f>
        <v>168</v>
      </c>
      <c r="DC217" s="141">
        <f t="shared" si="107"/>
        <v>36</v>
      </c>
      <c r="DD217" s="141">
        <f t="shared" si="107"/>
        <v>0</v>
      </c>
      <c r="DE217" s="141">
        <f t="shared" si="107"/>
        <v>5</v>
      </c>
      <c r="DF217" s="141">
        <f t="shared" si="107"/>
        <v>21</v>
      </c>
      <c r="DG217" s="141">
        <f t="shared" si="107"/>
        <v>28</v>
      </c>
      <c r="DH217" s="141">
        <f t="shared" si="107"/>
        <v>7</v>
      </c>
      <c r="DI217" s="141">
        <f t="shared" si="107"/>
        <v>12</v>
      </c>
      <c r="DJ217" s="141">
        <f t="shared" si="107"/>
        <v>17</v>
      </c>
      <c r="DK217" s="141">
        <f t="shared" si="107"/>
        <v>0</v>
      </c>
      <c r="DL217" s="141">
        <f t="shared" si="107"/>
        <v>45</v>
      </c>
      <c r="DM217" s="141">
        <f t="shared" si="107"/>
        <v>22</v>
      </c>
      <c r="DN217" s="141">
        <f t="shared" si="107"/>
        <v>49</v>
      </c>
      <c r="DO217" s="141">
        <f t="shared" si="107"/>
        <v>88</v>
      </c>
      <c r="DP217" s="141">
        <f t="shared" si="107"/>
        <v>31</v>
      </c>
      <c r="DQ217" s="141">
        <f t="shared" si="107"/>
        <v>42</v>
      </c>
      <c r="DR217" s="141">
        <f t="shared" si="107"/>
        <v>0</v>
      </c>
      <c r="DS217" s="141">
        <f t="shared" si="107"/>
        <v>20</v>
      </c>
      <c r="DT217" s="141">
        <f t="shared" si="107"/>
        <v>26</v>
      </c>
      <c r="DU217" s="141">
        <f t="shared" si="107"/>
        <v>55</v>
      </c>
      <c r="DV217" s="141">
        <f t="shared" si="107"/>
        <v>16</v>
      </c>
      <c r="DW217" s="141">
        <f t="shared" si="107"/>
        <v>14</v>
      </c>
      <c r="DX217" s="141">
        <f t="shared" si="107"/>
        <v>59</v>
      </c>
      <c r="DY217" s="141">
        <f t="shared" si="107"/>
        <v>0</v>
      </c>
      <c r="DZ217" s="141">
        <f t="shared" si="107"/>
        <v>0</v>
      </c>
      <c r="EA217" s="141">
        <f t="shared" si="107"/>
        <v>0</v>
      </c>
      <c r="EB217" s="141">
        <f t="shared" si="107"/>
        <v>0</v>
      </c>
      <c r="EC217" s="141">
        <f t="shared" si="107"/>
        <v>0</v>
      </c>
      <c r="ED217" s="141">
        <f t="shared" si="107"/>
        <v>0</v>
      </c>
      <c r="EE217" s="141">
        <f t="shared" si="107"/>
        <v>0</v>
      </c>
      <c r="EF217" s="141">
        <f t="shared" si="107"/>
        <v>0</v>
      </c>
    </row>
    <row r="218" spans="1:148" ht="17.25" customHeight="1">
      <c r="A218" s="140" t="s">
        <v>10</v>
      </c>
      <c r="B218" s="143" t="e">
        <f>B217/B215</f>
        <v>#REF!</v>
      </c>
      <c r="C218" s="143" t="e">
        <f t="shared" ref="C218:N218" si="108">C217/C215</f>
        <v>#REF!</v>
      </c>
      <c r="D218" s="143" t="e">
        <f t="shared" si="108"/>
        <v>#REF!</v>
      </c>
      <c r="E218" s="143" t="e">
        <f t="shared" si="108"/>
        <v>#REF!</v>
      </c>
      <c r="F218" s="143" t="e">
        <f t="shared" si="108"/>
        <v>#REF!</v>
      </c>
      <c r="G218" s="143" t="e">
        <f t="shared" si="108"/>
        <v>#REF!</v>
      </c>
      <c r="H218" s="143" t="e">
        <f t="shared" si="108"/>
        <v>#REF!</v>
      </c>
      <c r="I218" s="143" t="e">
        <f t="shared" si="108"/>
        <v>#REF!</v>
      </c>
      <c r="J218" s="143" t="e">
        <f t="shared" si="108"/>
        <v>#REF!</v>
      </c>
      <c r="K218" s="143" t="e">
        <f t="shared" si="108"/>
        <v>#REF!</v>
      </c>
      <c r="L218" s="143" t="e">
        <f t="shared" si="108"/>
        <v>#REF!</v>
      </c>
      <c r="M218" s="143" t="e">
        <f t="shared" si="108"/>
        <v>#REF!</v>
      </c>
      <c r="N218" s="143" t="e">
        <f t="shared" si="108"/>
        <v>#REF!</v>
      </c>
      <c r="O218" s="143" t="e">
        <f t="shared" ref="O218:T218" si="109">O217/O215</f>
        <v>#REF!</v>
      </c>
      <c r="P218" s="143" t="e">
        <f t="shared" si="109"/>
        <v>#REF!</v>
      </c>
      <c r="Q218" s="143" t="e">
        <f t="shared" si="109"/>
        <v>#REF!</v>
      </c>
      <c r="R218" s="143" t="e">
        <f t="shared" si="109"/>
        <v>#REF!</v>
      </c>
      <c r="S218" s="143" t="e">
        <f t="shared" si="109"/>
        <v>#REF!</v>
      </c>
      <c r="T218" s="143">
        <f t="shared" si="109"/>
        <v>9.1013930026300292E-3</v>
      </c>
      <c r="U218" s="143">
        <f>U217/U215</f>
        <v>7.8276876494572222E-3</v>
      </c>
      <c r="V218" s="143">
        <f>V217/V215</f>
        <v>3.2726956218992079E-3</v>
      </c>
      <c r="W218" s="143">
        <f>W217/W215</f>
        <v>7.635451071327775E-3</v>
      </c>
      <c r="X218" s="143">
        <f>X217/X215</f>
        <v>5.6382245216311244E-3</v>
      </c>
      <c r="Y218" s="143">
        <f>Y217/Y215</f>
        <v>4.5064053057747274E-3</v>
      </c>
      <c r="Z218" s="143">
        <f t="shared" ref="Z218:BQ218" si="110">Z217/Z215</f>
        <v>8.0934058644022821E-3</v>
      </c>
      <c r="AA218" s="143">
        <f t="shared" si="110"/>
        <v>1.3071125765426284E-2</v>
      </c>
      <c r="AB218" s="143" t="e">
        <f t="shared" si="110"/>
        <v>#DIV/0!</v>
      </c>
      <c r="AC218" s="143" t="e">
        <f t="shared" si="110"/>
        <v>#DIV/0!</v>
      </c>
      <c r="AD218" s="143" t="e">
        <f t="shared" si="110"/>
        <v>#DIV/0!</v>
      </c>
      <c r="AE218" s="143" t="e">
        <f t="shared" si="110"/>
        <v>#DIV/0!</v>
      </c>
      <c r="AF218" s="143">
        <f t="shared" si="110"/>
        <v>1.2405609492988134E-2</v>
      </c>
      <c r="AG218" s="143">
        <f t="shared" si="110"/>
        <v>1.2180746561886051E-2</v>
      </c>
      <c r="AH218" s="143">
        <f t="shared" si="110"/>
        <v>8.8011965025310626E-3</v>
      </c>
      <c r="AI218" s="143">
        <f t="shared" si="110"/>
        <v>1.069080479037455E-2</v>
      </c>
      <c r="AJ218" s="143">
        <f t="shared" si="110"/>
        <v>7.2492918321851799E-3</v>
      </c>
      <c r="AK218" s="143">
        <f t="shared" si="110"/>
        <v>2.2961231524767436E-3</v>
      </c>
      <c r="AL218" s="143">
        <f t="shared" si="110"/>
        <v>2.7641233881883593E-3</v>
      </c>
      <c r="AM218" s="143">
        <f t="shared" si="110"/>
        <v>2.5665828335590377E-3</v>
      </c>
      <c r="AN218" s="143">
        <f t="shared" si="110"/>
        <v>3.2924059004514478E-3</v>
      </c>
      <c r="AO218" s="143">
        <f t="shared" si="110"/>
        <v>2.3375785910043525E-3</v>
      </c>
      <c r="AP218" s="143" t="e">
        <f t="shared" si="110"/>
        <v>#DIV/0!</v>
      </c>
      <c r="AQ218" s="143" t="e">
        <f t="shared" si="110"/>
        <v>#DIV/0!</v>
      </c>
      <c r="AR218" s="143" t="e">
        <f t="shared" si="110"/>
        <v>#DIV/0!</v>
      </c>
      <c r="AS218" s="143" t="e">
        <f t="shared" si="110"/>
        <v>#DIV/0!</v>
      </c>
      <c r="AT218" s="143">
        <f t="shared" si="110"/>
        <v>2.717391304347826E-3</v>
      </c>
      <c r="AU218" s="143">
        <f t="shared" si="110"/>
        <v>1.5129939480242079E-2</v>
      </c>
      <c r="AV218" s="143" t="e">
        <f t="shared" si="110"/>
        <v>#DIV/0!</v>
      </c>
      <c r="AW218" s="143">
        <f t="shared" si="110"/>
        <v>3.9866758314386928E-2</v>
      </c>
      <c r="AX218" s="143">
        <f t="shared" si="110"/>
        <v>1.7175572519083969E-3</v>
      </c>
      <c r="AY218" s="143" t="e">
        <f t="shared" si="110"/>
        <v>#DIV/0!</v>
      </c>
      <c r="AZ218" s="143" t="e">
        <f t="shared" si="110"/>
        <v>#DIV/0!</v>
      </c>
      <c r="BA218" s="143">
        <f t="shared" si="110"/>
        <v>0</v>
      </c>
      <c r="BB218" s="143" t="e">
        <f t="shared" si="110"/>
        <v>#DIV/0!</v>
      </c>
      <c r="BC218" s="143" t="e">
        <f t="shared" si="110"/>
        <v>#DIV/0!</v>
      </c>
      <c r="BD218" s="143" t="e">
        <f t="shared" si="110"/>
        <v>#DIV/0!</v>
      </c>
      <c r="BE218" s="143" t="e">
        <f t="shared" si="110"/>
        <v>#DIV/0!</v>
      </c>
      <c r="BF218" s="143" t="e">
        <f t="shared" si="110"/>
        <v>#DIV/0!</v>
      </c>
      <c r="BG218" s="143" t="e">
        <f t="shared" si="110"/>
        <v>#DIV/0!</v>
      </c>
      <c r="BH218" s="143" t="e">
        <f t="shared" si="110"/>
        <v>#DIV/0!</v>
      </c>
      <c r="BI218" s="143" t="e">
        <f t="shared" si="110"/>
        <v>#DIV/0!</v>
      </c>
      <c r="BJ218" s="143" t="e">
        <f t="shared" si="110"/>
        <v>#DIV/0!</v>
      </c>
      <c r="BK218" s="143" t="e">
        <f t="shared" si="110"/>
        <v>#DIV/0!</v>
      </c>
      <c r="BL218" s="143" t="e">
        <f t="shared" si="110"/>
        <v>#DIV/0!</v>
      </c>
      <c r="BM218" s="143" t="e">
        <f t="shared" si="110"/>
        <v>#DIV/0!</v>
      </c>
      <c r="BN218" s="143" t="e">
        <f t="shared" si="110"/>
        <v>#DIV/0!</v>
      </c>
      <c r="BO218" s="143" t="e">
        <f t="shared" si="110"/>
        <v>#DIV/0!</v>
      </c>
      <c r="BP218" s="143" t="e">
        <f t="shared" si="110"/>
        <v>#DIV/0!</v>
      </c>
      <c r="BQ218" s="143" t="e">
        <f t="shared" si="110"/>
        <v>#DIV/0!</v>
      </c>
      <c r="BR218" s="143">
        <f t="shared" ref="BR218:BY218" si="111">BR217/BR215</f>
        <v>0.44933920704845814</v>
      </c>
      <c r="BS218" s="188">
        <f t="shared" si="111"/>
        <v>0.44933920704845814</v>
      </c>
      <c r="BT218" s="188">
        <f t="shared" si="111"/>
        <v>0.44933920704845814</v>
      </c>
      <c r="BU218" s="186">
        <f t="shared" si="111"/>
        <v>0.44933920704845814</v>
      </c>
      <c r="BV218" s="186" t="e">
        <f t="shared" si="111"/>
        <v>#DIV/0!</v>
      </c>
      <c r="BW218" s="186" t="e">
        <f t="shared" si="111"/>
        <v>#DIV/0!</v>
      </c>
      <c r="BX218" s="186" t="e">
        <f t="shared" si="111"/>
        <v>#DIV/0!</v>
      </c>
      <c r="BY218" s="143" t="e">
        <f t="shared" si="111"/>
        <v>#DIV/0!</v>
      </c>
      <c r="BZ218" s="143" t="e">
        <f t="shared" ref="BZ218:CA218" si="112">BZ217/BZ215</f>
        <v>#DIV/0!</v>
      </c>
      <c r="CA218" s="143">
        <f t="shared" si="112"/>
        <v>1.0917030567685589E-3</v>
      </c>
      <c r="CB218" s="143">
        <f t="shared" ref="CB218:DA218" si="113">CB217/CB215</f>
        <v>4.6476254858881188E-4</v>
      </c>
      <c r="CC218" s="143">
        <f t="shared" ref="CC218:CD218" si="114">CC217/CC215</f>
        <v>8.7756164738409979E-4</v>
      </c>
      <c r="CD218" s="143">
        <f t="shared" si="114"/>
        <v>8.6615177612548301E-4</v>
      </c>
      <c r="CE218" s="143">
        <f t="shared" ref="CE218:CG218" si="115">CE217/CE215</f>
        <v>8.0136214622741409E-4</v>
      </c>
      <c r="CF218" s="143">
        <f t="shared" si="115"/>
        <v>7.9591229168059002E-4</v>
      </c>
      <c r="CG218" s="143">
        <f t="shared" si="115"/>
        <v>1.3782800707699656E-3</v>
      </c>
      <c r="CH218" s="143">
        <f t="shared" ref="CH218:CI218" si="116">CH217/CH215</f>
        <v>1.0848513842525818E-3</v>
      </c>
      <c r="CI218" s="143">
        <f t="shared" si="116"/>
        <v>2.1227391427495385E-3</v>
      </c>
      <c r="CJ218" s="143">
        <v>1.9248273742919592E-3</v>
      </c>
      <c r="CK218" s="143">
        <v>1.3682545052889257E-3</v>
      </c>
      <c r="CL218" s="143">
        <v>1.7045920414971065E-3</v>
      </c>
      <c r="CM218" s="143">
        <v>9.3856406973021739E-4</v>
      </c>
      <c r="CN218" s="143">
        <v>8.6088529520737529E-4</v>
      </c>
      <c r="CO218" s="143">
        <v>9.6391436294588815E-4</v>
      </c>
      <c r="CP218" s="143">
        <v>1.665925818113157E-3</v>
      </c>
      <c r="CQ218" s="143">
        <v>2.1156728783466149E-3</v>
      </c>
      <c r="CR218" s="143">
        <v>9.8218525386058382E-4</v>
      </c>
      <c r="CS218" s="143">
        <v>3.4659108413691119E-4</v>
      </c>
      <c r="CT218" s="143">
        <v>1.5252604799447277E-3</v>
      </c>
      <c r="CU218" s="143">
        <v>1.3786261631089218E-3</v>
      </c>
      <c r="CV218" s="143">
        <v>1.4051323563981245E-3</v>
      </c>
      <c r="CW218" s="143">
        <v>1.7755966986393041E-3</v>
      </c>
      <c r="CX218" s="143">
        <v>2.4411613085179424E-3</v>
      </c>
      <c r="CY218" s="143">
        <v>1.6187778227438284E-3</v>
      </c>
      <c r="CZ218" s="143">
        <v>1.7029733763438413E-3</v>
      </c>
      <c r="DA218" s="143">
        <f t="shared" si="113"/>
        <v>1.6181642659998383E-3</v>
      </c>
      <c r="DB218" s="143">
        <f>DB217/DB215</f>
        <v>3.9160839160839161E-3</v>
      </c>
      <c r="DC218" s="143">
        <f t="shared" ref="DC218:EF218" si="117">DC217/DC215</f>
        <v>1.7639276789651625E-3</v>
      </c>
      <c r="DD218" s="143">
        <f t="shared" si="117"/>
        <v>0</v>
      </c>
      <c r="DE218" s="143">
        <f t="shared" si="117"/>
        <v>2.6102845210127906E-4</v>
      </c>
      <c r="DF218" s="143">
        <f t="shared" si="117"/>
        <v>9.6760816476984752E-4</v>
      </c>
      <c r="DG218" s="143">
        <f t="shared" si="117"/>
        <v>1.0946907498631637E-3</v>
      </c>
      <c r="DH218" s="143">
        <f t="shared" si="117"/>
        <v>3.5556458576725756E-4</v>
      </c>
      <c r="DI218" s="143">
        <f t="shared" si="117"/>
        <v>5.6686664462185271E-4</v>
      </c>
      <c r="DJ218" s="143">
        <f t="shared" si="117"/>
        <v>8.550447641082386E-4</v>
      </c>
      <c r="DK218" s="143" t="e">
        <f t="shared" si="117"/>
        <v>#DIV/0!</v>
      </c>
      <c r="DL218" s="143">
        <f t="shared" si="117"/>
        <v>2.0022246941045607E-3</v>
      </c>
      <c r="DM218" s="143">
        <f t="shared" si="117"/>
        <v>1.0842779694430753E-3</v>
      </c>
      <c r="DN218" s="143">
        <f t="shared" si="117"/>
        <v>3.4838250977603982E-3</v>
      </c>
      <c r="DO218" s="143">
        <f t="shared" si="117"/>
        <v>4.9388259063867998E-3</v>
      </c>
      <c r="DP218" s="143">
        <f t="shared" si="117"/>
        <v>1.3600070193910678E-3</v>
      </c>
      <c r="DQ218" s="143">
        <f t="shared" si="117"/>
        <v>1.5345829222843362E-3</v>
      </c>
      <c r="DR218" s="143" t="e">
        <f t="shared" si="117"/>
        <v>#DIV/0!</v>
      </c>
      <c r="DS218" s="143">
        <f t="shared" si="117"/>
        <v>6.4381136327056174E-4</v>
      </c>
      <c r="DT218" s="143">
        <f t="shared" si="117"/>
        <v>1.1441647597254005E-3</v>
      </c>
      <c r="DU218" s="143">
        <f t="shared" si="117"/>
        <v>1.9015350573917853E-3</v>
      </c>
      <c r="DV218" s="143">
        <f t="shared" si="117"/>
        <v>6.3668921607640272E-4</v>
      </c>
      <c r="DW218" s="143">
        <f t="shared" si="117"/>
        <v>5.7670126874279125E-4</v>
      </c>
      <c r="DX218" s="143">
        <f t="shared" si="117"/>
        <v>2.5501383125864454E-3</v>
      </c>
      <c r="DY218" s="143" t="e">
        <f t="shared" si="117"/>
        <v>#DIV/0!</v>
      </c>
      <c r="DZ218" s="143" t="e">
        <f t="shared" si="117"/>
        <v>#DIV/0!</v>
      </c>
      <c r="EA218" s="143" t="e">
        <f t="shared" si="117"/>
        <v>#DIV/0!</v>
      </c>
      <c r="EB218" s="143" t="e">
        <f t="shared" si="117"/>
        <v>#DIV/0!</v>
      </c>
      <c r="EC218" s="143" t="e">
        <f t="shared" si="117"/>
        <v>#DIV/0!</v>
      </c>
      <c r="ED218" s="143" t="e">
        <f t="shared" si="117"/>
        <v>#DIV/0!</v>
      </c>
      <c r="EE218" s="143" t="e">
        <f t="shared" si="117"/>
        <v>#DIV/0!</v>
      </c>
      <c r="EF218" s="143" t="e">
        <f t="shared" si="117"/>
        <v>#DIV/0!</v>
      </c>
    </row>
    <row r="219" spans="1:148" ht="12" customHeight="1">
      <c r="A219" s="11" t="s">
        <v>5</v>
      </c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</row>
    <row r="220" spans="1:148" ht="17.25" customHeight="1">
      <c r="A220" s="140" t="s">
        <v>6</v>
      </c>
      <c r="B220" s="141" t="e">
        <f>SUM(#REF!,B52,B24,B108,B164)</f>
        <v>#REF!</v>
      </c>
      <c r="C220" s="141" t="e">
        <f>SUM(#REF!,C52,C24,C108,C164)</f>
        <v>#REF!</v>
      </c>
      <c r="D220" s="141" t="e">
        <f>SUM(#REF!,D52,D24,D108,D164)</f>
        <v>#REF!</v>
      </c>
      <c r="E220" s="141" t="e">
        <f>SUM(#REF!,E52,E24,E108,E164)</f>
        <v>#REF!</v>
      </c>
      <c r="F220" s="141" t="e">
        <f>SUM(#REF!,F52,F24,F108,F164)</f>
        <v>#REF!</v>
      </c>
      <c r="G220" s="141" t="e">
        <f>SUM(#REF!,G52,G24,G108,G164)</f>
        <v>#REF!</v>
      </c>
      <c r="H220" s="141" t="e">
        <f>SUM(#REF!,H52,H24,H108,H164)</f>
        <v>#REF!</v>
      </c>
      <c r="I220" s="141" t="e">
        <f>SUM(#REF!,I52,I24,I108,I164)</f>
        <v>#REF!</v>
      </c>
      <c r="J220" s="141" t="e">
        <f>SUM(#REF!,J52,J24,J108,J164)</f>
        <v>#REF!</v>
      </c>
      <c r="K220" s="141" t="e">
        <f>SUM(#REF!,K52,K24,K108,K164)</f>
        <v>#REF!</v>
      </c>
      <c r="L220" s="141" t="e">
        <f>SUM(#REF!,L52,L24,L108,L164)</f>
        <v>#REF!</v>
      </c>
      <c r="M220" s="141" t="e">
        <f>SUM(#REF!,M52,M24,M108,M164)</f>
        <v>#REF!</v>
      </c>
      <c r="N220" s="141" t="e">
        <f>SUM(#REF!,N52,N24,N108,N164)</f>
        <v>#REF!</v>
      </c>
      <c r="O220" s="141" t="e">
        <f>SUM(#REF!,O52,O24,O108,O164)</f>
        <v>#REF!</v>
      </c>
      <c r="P220" s="141" t="e">
        <f>SUM(#REF!,P52,P24,P108,P164)</f>
        <v>#REF!</v>
      </c>
      <c r="Q220" s="141" t="e">
        <f>SUM(#REF!,Q52,Q24,Q108,Q164)</f>
        <v>#REF!</v>
      </c>
      <c r="R220" s="141" t="e">
        <f>SUM(#REF!,R52,R24,R108,R164)</f>
        <v>#REF!</v>
      </c>
      <c r="S220" s="141" t="e">
        <f>SUM(#REF!,S52,S24,S108,S164)</f>
        <v>#REF!</v>
      </c>
      <c r="T220" s="141">
        <f t="shared" ref="T220:Y220" si="118">SUM(T52,T24,T108,T164)</f>
        <v>1072</v>
      </c>
      <c r="U220" s="141">
        <f t="shared" si="118"/>
        <v>447</v>
      </c>
      <c r="V220" s="141">
        <f t="shared" si="118"/>
        <v>186</v>
      </c>
      <c r="W220" s="141">
        <f t="shared" si="118"/>
        <v>998</v>
      </c>
      <c r="X220" s="141">
        <f t="shared" si="118"/>
        <v>1149</v>
      </c>
      <c r="Y220" s="141">
        <f t="shared" si="118"/>
        <v>562</v>
      </c>
      <c r="Z220" s="141">
        <f t="shared" ref="Z220:AV220" si="119">Z192+Z164+Z108+Z52+Z24</f>
        <v>122</v>
      </c>
      <c r="AA220" s="141">
        <f t="shared" si="119"/>
        <v>111</v>
      </c>
      <c r="AB220" s="141">
        <f t="shared" si="119"/>
        <v>600</v>
      </c>
      <c r="AC220" s="141">
        <f t="shared" si="119"/>
        <v>502</v>
      </c>
      <c r="AD220" s="141">
        <f t="shared" si="119"/>
        <v>0</v>
      </c>
      <c r="AE220" s="141">
        <f t="shared" si="119"/>
        <v>0</v>
      </c>
      <c r="AF220" s="141">
        <f t="shared" si="119"/>
        <v>91</v>
      </c>
      <c r="AG220" s="141">
        <f t="shared" si="119"/>
        <v>30</v>
      </c>
      <c r="AH220" s="141">
        <f t="shared" si="119"/>
        <v>153</v>
      </c>
      <c r="AI220" s="141">
        <f t="shared" si="119"/>
        <v>569</v>
      </c>
      <c r="AJ220" s="141">
        <f t="shared" si="119"/>
        <v>855</v>
      </c>
      <c r="AK220" s="141">
        <f t="shared" si="119"/>
        <v>368</v>
      </c>
      <c r="AL220" s="141">
        <f t="shared" si="119"/>
        <v>379</v>
      </c>
      <c r="AM220" s="141">
        <f t="shared" si="119"/>
        <v>198</v>
      </c>
      <c r="AN220" s="141">
        <f t="shared" si="119"/>
        <v>229</v>
      </c>
      <c r="AO220" s="141">
        <f t="shared" si="119"/>
        <v>29</v>
      </c>
      <c r="AP220" s="141">
        <f t="shared" si="119"/>
        <v>0</v>
      </c>
      <c r="AQ220" s="141">
        <f t="shared" si="119"/>
        <v>0</v>
      </c>
      <c r="AR220" s="141">
        <f t="shared" si="119"/>
        <v>0</v>
      </c>
      <c r="AS220" s="141">
        <f t="shared" si="119"/>
        <v>0</v>
      </c>
      <c r="AT220" s="141">
        <f t="shared" si="119"/>
        <v>2</v>
      </c>
      <c r="AU220" s="141">
        <f t="shared" si="119"/>
        <v>85</v>
      </c>
      <c r="AV220" s="141">
        <f t="shared" si="119"/>
        <v>0</v>
      </c>
      <c r="AW220" s="141">
        <f t="shared" ref="AW220:BV220" si="120">AW192+AW164+AW108+AW52+AW24</f>
        <v>684</v>
      </c>
      <c r="AX220" s="141">
        <f t="shared" ref="AX220:BQ220" si="121">AX192+AX164+AX108+AX52+AX24</f>
        <v>3</v>
      </c>
      <c r="AY220" s="141">
        <f t="shared" si="121"/>
        <v>0</v>
      </c>
      <c r="AZ220" s="141">
        <f t="shared" si="121"/>
        <v>0</v>
      </c>
      <c r="BA220" s="141">
        <f t="shared" si="121"/>
        <v>0</v>
      </c>
      <c r="BB220" s="141">
        <f t="shared" si="121"/>
        <v>0</v>
      </c>
      <c r="BC220" s="141">
        <f t="shared" si="121"/>
        <v>0</v>
      </c>
      <c r="BD220" s="141">
        <f t="shared" si="121"/>
        <v>0</v>
      </c>
      <c r="BE220" s="141">
        <f t="shared" si="121"/>
        <v>0</v>
      </c>
      <c r="BF220" s="141">
        <f t="shared" si="121"/>
        <v>0</v>
      </c>
      <c r="BG220" s="141">
        <f t="shared" si="121"/>
        <v>0</v>
      </c>
      <c r="BH220" s="141">
        <f t="shared" si="121"/>
        <v>0</v>
      </c>
      <c r="BI220" s="141">
        <f t="shared" si="121"/>
        <v>0</v>
      </c>
      <c r="BJ220" s="141">
        <f t="shared" si="121"/>
        <v>0</v>
      </c>
      <c r="BK220" s="141">
        <f t="shared" si="121"/>
        <v>0</v>
      </c>
      <c r="BL220" s="141">
        <f t="shared" si="121"/>
        <v>0</v>
      </c>
      <c r="BM220" s="141">
        <f t="shared" si="121"/>
        <v>0</v>
      </c>
      <c r="BN220" s="141">
        <f t="shared" si="121"/>
        <v>0</v>
      </c>
      <c r="BO220" s="141">
        <f t="shared" si="121"/>
        <v>0</v>
      </c>
      <c r="BP220" s="141">
        <f t="shared" si="121"/>
        <v>0</v>
      </c>
      <c r="BQ220" s="141">
        <f t="shared" si="121"/>
        <v>0</v>
      </c>
      <c r="BR220" s="141">
        <f t="shared" si="120"/>
        <v>204</v>
      </c>
      <c r="BS220" s="187">
        <f t="shared" si="120"/>
        <v>204</v>
      </c>
      <c r="BT220" s="187">
        <f t="shared" si="120"/>
        <v>204</v>
      </c>
      <c r="BU220" s="185">
        <f t="shared" si="120"/>
        <v>204</v>
      </c>
      <c r="BV220" s="185">
        <f t="shared" si="120"/>
        <v>0</v>
      </c>
      <c r="BW220" s="185">
        <f t="shared" ref="BW220:BY223" si="122">BW192+BW164+BW108+BW52+BW24</f>
        <v>0</v>
      </c>
      <c r="BX220" s="185">
        <f t="shared" si="122"/>
        <v>0</v>
      </c>
      <c r="BY220" s="185">
        <f t="shared" si="122"/>
        <v>0</v>
      </c>
      <c r="BZ220" s="185">
        <f t="shared" ref="BZ220:CA220" si="123">BZ192+BZ164+BZ108+BZ52+BZ24</f>
        <v>0</v>
      </c>
      <c r="CA220" s="185">
        <f t="shared" si="123"/>
        <v>0</v>
      </c>
      <c r="CB220" s="185">
        <f t="shared" ref="CB220" si="124">CB192+CB164+CB108+CB52+CB24</f>
        <v>21</v>
      </c>
      <c r="CC220" s="185">
        <f t="shared" ref="CC220:CD220" si="125">CC192+CC164+CC108+CC52+CC24</f>
        <v>322</v>
      </c>
      <c r="CD220" s="185">
        <f t="shared" si="125"/>
        <v>420</v>
      </c>
      <c r="CE220" s="185">
        <f t="shared" ref="CE220:CG220" si="126">CE192+CE164+CE108+CE52+CE24</f>
        <v>465</v>
      </c>
      <c r="CF220" s="185">
        <f t="shared" si="126"/>
        <v>504</v>
      </c>
      <c r="CG220" s="185">
        <f t="shared" si="126"/>
        <v>895</v>
      </c>
      <c r="CH220" s="185">
        <f t="shared" ref="CH220:CI220" si="127">CH192+CH164+CH108+CH52+CH24</f>
        <v>600</v>
      </c>
      <c r="CI220" s="185">
        <f t="shared" si="127"/>
        <v>657</v>
      </c>
      <c r="CJ220" s="185">
        <v>655</v>
      </c>
      <c r="CK220" s="185">
        <v>527</v>
      </c>
      <c r="CL220" s="185">
        <v>768</v>
      </c>
      <c r="CM220" s="185">
        <v>381</v>
      </c>
      <c r="CN220" s="185">
        <v>395</v>
      </c>
      <c r="CO220" s="185">
        <v>421</v>
      </c>
      <c r="CP220" s="185">
        <v>841</v>
      </c>
      <c r="CQ220" s="185">
        <v>943</v>
      </c>
      <c r="CR220" s="185">
        <v>526</v>
      </c>
      <c r="CS220" s="185">
        <v>134</v>
      </c>
      <c r="CT220" s="185">
        <v>471</v>
      </c>
      <c r="CU220" s="185">
        <v>796</v>
      </c>
      <c r="CV220" s="185">
        <v>774</v>
      </c>
      <c r="CW220" s="185">
        <v>783</v>
      </c>
      <c r="CX220" s="185">
        <v>1049</v>
      </c>
      <c r="CY220" s="185">
        <v>659</v>
      </c>
      <c r="CZ220" s="185">
        <v>895</v>
      </c>
      <c r="DA220" s="185">
        <f t="shared" ref="DA220:DA223" si="128">SUM(DB220:EF220)</f>
        <v>710</v>
      </c>
      <c r="DB220" s="141">
        <f>DB192+DB164+DB108+DB52+DB24+DB136+DB80</f>
        <v>168</v>
      </c>
      <c r="DC220" s="141">
        <f t="shared" ref="DC220:EF223" si="129">DC192+DC164+DC108+DC52+DC24+DC136+DC80</f>
        <v>36</v>
      </c>
      <c r="DD220" s="141">
        <f t="shared" si="129"/>
        <v>0</v>
      </c>
      <c r="DE220" s="141">
        <f t="shared" si="129"/>
        <v>5</v>
      </c>
      <c r="DF220" s="141">
        <f t="shared" si="129"/>
        <v>20</v>
      </c>
      <c r="DG220" s="141">
        <f t="shared" si="129"/>
        <v>17</v>
      </c>
      <c r="DH220" s="141">
        <f t="shared" si="129"/>
        <v>7</v>
      </c>
      <c r="DI220" s="141">
        <f t="shared" si="129"/>
        <v>12</v>
      </c>
      <c r="DJ220" s="141">
        <f t="shared" si="129"/>
        <v>17</v>
      </c>
      <c r="DK220" s="141">
        <f t="shared" si="129"/>
        <v>0</v>
      </c>
      <c r="DL220" s="141">
        <f t="shared" si="129"/>
        <v>45</v>
      </c>
      <c r="DM220" s="141">
        <f t="shared" si="129"/>
        <v>22</v>
      </c>
      <c r="DN220" s="141">
        <f t="shared" si="129"/>
        <v>35</v>
      </c>
      <c r="DO220" s="141">
        <f t="shared" si="129"/>
        <v>67</v>
      </c>
      <c r="DP220" s="141">
        <f t="shared" si="129"/>
        <v>31</v>
      </c>
      <c r="DQ220" s="141">
        <f t="shared" si="129"/>
        <v>42</v>
      </c>
      <c r="DR220" s="141">
        <f t="shared" si="129"/>
        <v>0</v>
      </c>
      <c r="DS220" s="141">
        <f t="shared" si="129"/>
        <v>20</v>
      </c>
      <c r="DT220" s="141">
        <f t="shared" si="129"/>
        <v>22</v>
      </c>
      <c r="DU220" s="141">
        <f t="shared" si="129"/>
        <v>55</v>
      </c>
      <c r="DV220" s="141">
        <f t="shared" si="129"/>
        <v>16</v>
      </c>
      <c r="DW220" s="141">
        <f t="shared" si="129"/>
        <v>14</v>
      </c>
      <c r="DX220" s="141">
        <f t="shared" si="129"/>
        <v>59</v>
      </c>
      <c r="DY220" s="141">
        <f t="shared" si="129"/>
        <v>0</v>
      </c>
      <c r="DZ220" s="141">
        <f t="shared" si="129"/>
        <v>0</v>
      </c>
      <c r="EA220" s="141">
        <f t="shared" si="129"/>
        <v>0</v>
      </c>
      <c r="EB220" s="141">
        <f t="shared" si="129"/>
        <v>0</v>
      </c>
      <c r="EC220" s="141">
        <f t="shared" si="129"/>
        <v>0</v>
      </c>
      <c r="ED220" s="141">
        <f t="shared" si="129"/>
        <v>0</v>
      </c>
      <c r="EE220" s="141">
        <f t="shared" si="129"/>
        <v>0</v>
      </c>
      <c r="EF220" s="141">
        <f t="shared" si="129"/>
        <v>0</v>
      </c>
    </row>
    <row r="221" spans="1:148" ht="17.25" customHeight="1">
      <c r="A221" s="140" t="s">
        <v>7</v>
      </c>
      <c r="B221" s="141" t="e">
        <f>SUM(#REF!,B53,B25,B109,B165)</f>
        <v>#REF!</v>
      </c>
      <c r="C221" s="141" t="e">
        <f>SUM(#REF!,C53,C25,C109,C165)</f>
        <v>#REF!</v>
      </c>
      <c r="D221" s="141" t="e">
        <f>SUM(#REF!,D53,D25,D109,D165)</f>
        <v>#REF!</v>
      </c>
      <c r="E221" s="141" t="e">
        <f>SUM(#REF!,E53,E25,E109,E165)</f>
        <v>#REF!</v>
      </c>
      <c r="F221" s="141" t="e">
        <f>SUM(#REF!,F53,F25,F109,F165)</f>
        <v>#REF!</v>
      </c>
      <c r="G221" s="141" t="e">
        <f>SUM(#REF!,G53,G25,G109,G165)</f>
        <v>#REF!</v>
      </c>
      <c r="H221" s="141" t="e">
        <f>SUM(#REF!,H53,H25,H109,H165)</f>
        <v>#REF!</v>
      </c>
      <c r="I221" s="141" t="e">
        <f>SUM(#REF!,I53,I25,I109,I165)</f>
        <v>#REF!</v>
      </c>
      <c r="J221" s="141" t="e">
        <f>SUM(#REF!,J53,J25,J109,J165)</f>
        <v>#REF!</v>
      </c>
      <c r="K221" s="141" t="e">
        <f>SUM(#REF!,K53,K25,K109,K165)</f>
        <v>#REF!</v>
      </c>
      <c r="L221" s="141" t="e">
        <f>SUM(#REF!,L53,L25,L109,L165)</f>
        <v>#REF!</v>
      </c>
      <c r="M221" s="141" t="e">
        <f>SUM(#REF!,M53,M25,M109,M165)</f>
        <v>#REF!</v>
      </c>
      <c r="N221" s="141" t="e">
        <f>SUM(#REF!,N53,N25,N109,N165)</f>
        <v>#REF!</v>
      </c>
      <c r="O221" s="141" t="e">
        <f>SUM(#REF!,O53,O25,O109,O165)</f>
        <v>#REF!</v>
      </c>
      <c r="P221" s="141" t="e">
        <f>SUM(#REF!,P53,P25,P109,P165)</f>
        <v>#REF!</v>
      </c>
      <c r="Q221" s="141" t="e">
        <f>SUM(#REF!,Q53,Q25,Q109,Q165)</f>
        <v>#REF!</v>
      </c>
      <c r="R221" s="141" t="e">
        <f>SUM(#REF!,R53,R25,R109,R165)</f>
        <v>#REF!</v>
      </c>
      <c r="S221" s="141" t="e">
        <f>SUM(#REF!,S53,S25,S109,S165)</f>
        <v>#REF!</v>
      </c>
      <c r="T221" s="141">
        <f t="shared" ref="T221:Y221" si="130">SUM(T53,T25,T109,T165)</f>
        <v>0</v>
      </c>
      <c r="U221" s="141">
        <f t="shared" si="130"/>
        <v>0</v>
      </c>
      <c r="V221" s="141">
        <f t="shared" si="130"/>
        <v>0</v>
      </c>
      <c r="W221" s="141">
        <f t="shared" si="130"/>
        <v>0</v>
      </c>
      <c r="X221" s="141">
        <f t="shared" si="130"/>
        <v>1</v>
      </c>
      <c r="Y221" s="141">
        <f t="shared" si="130"/>
        <v>0</v>
      </c>
      <c r="Z221" s="141">
        <f t="shared" ref="Z221:BR221" si="131">Z193+Z165+Z109+Z53+Z25</f>
        <v>0</v>
      </c>
      <c r="AA221" s="141">
        <f t="shared" si="131"/>
        <v>0</v>
      </c>
      <c r="AB221" s="141">
        <f t="shared" si="131"/>
        <v>0</v>
      </c>
      <c r="AC221" s="141">
        <f t="shared" si="131"/>
        <v>0</v>
      </c>
      <c r="AD221" s="141">
        <f t="shared" si="131"/>
        <v>0</v>
      </c>
      <c r="AE221" s="141">
        <f t="shared" si="131"/>
        <v>0</v>
      </c>
      <c r="AF221" s="141">
        <f t="shared" si="131"/>
        <v>0</v>
      </c>
      <c r="AG221" s="141">
        <f t="shared" si="131"/>
        <v>0</v>
      </c>
      <c r="AH221" s="141">
        <f t="shared" si="131"/>
        <v>0</v>
      </c>
      <c r="AI221" s="141">
        <f t="shared" si="131"/>
        <v>0</v>
      </c>
      <c r="AJ221" s="141">
        <f t="shared" si="131"/>
        <v>1</v>
      </c>
      <c r="AK221" s="141">
        <f t="shared" si="131"/>
        <v>0</v>
      </c>
      <c r="AL221" s="141">
        <f t="shared" si="131"/>
        <v>0</v>
      </c>
      <c r="AM221" s="141">
        <f t="shared" si="131"/>
        <v>0</v>
      </c>
      <c r="AN221" s="141">
        <f t="shared" si="131"/>
        <v>0</v>
      </c>
      <c r="AO221" s="141">
        <f t="shared" si="131"/>
        <v>0</v>
      </c>
      <c r="AP221" s="141">
        <f t="shared" si="131"/>
        <v>0</v>
      </c>
      <c r="AQ221" s="141">
        <f t="shared" si="131"/>
        <v>0</v>
      </c>
      <c r="AR221" s="141">
        <f t="shared" si="131"/>
        <v>0</v>
      </c>
      <c r="AS221" s="141">
        <f t="shared" si="131"/>
        <v>0</v>
      </c>
      <c r="AT221" s="141">
        <f t="shared" si="131"/>
        <v>0</v>
      </c>
      <c r="AU221" s="141">
        <f t="shared" si="131"/>
        <v>0</v>
      </c>
      <c r="AV221" s="141">
        <f t="shared" si="131"/>
        <v>0</v>
      </c>
      <c r="AW221" s="141">
        <f t="shared" si="131"/>
        <v>0</v>
      </c>
      <c r="AX221" s="141">
        <f t="shared" ref="AX221:BQ221" si="132">AX193+AX165+AX109+AX53+AX25</f>
        <v>0</v>
      </c>
      <c r="AY221" s="141">
        <f t="shared" si="132"/>
        <v>0</v>
      </c>
      <c r="AZ221" s="141">
        <f t="shared" si="132"/>
        <v>0</v>
      </c>
      <c r="BA221" s="141">
        <f t="shared" si="132"/>
        <v>0</v>
      </c>
      <c r="BB221" s="141">
        <f t="shared" si="132"/>
        <v>0</v>
      </c>
      <c r="BC221" s="141">
        <f t="shared" si="132"/>
        <v>0</v>
      </c>
      <c r="BD221" s="141">
        <f t="shared" si="132"/>
        <v>0</v>
      </c>
      <c r="BE221" s="141">
        <f t="shared" si="132"/>
        <v>0</v>
      </c>
      <c r="BF221" s="141">
        <f t="shared" si="132"/>
        <v>0</v>
      </c>
      <c r="BG221" s="141">
        <f t="shared" si="132"/>
        <v>0</v>
      </c>
      <c r="BH221" s="141">
        <f t="shared" si="132"/>
        <v>0</v>
      </c>
      <c r="BI221" s="141">
        <f t="shared" si="132"/>
        <v>0</v>
      </c>
      <c r="BJ221" s="141">
        <f t="shared" si="132"/>
        <v>0</v>
      </c>
      <c r="BK221" s="141">
        <f t="shared" si="132"/>
        <v>0</v>
      </c>
      <c r="BL221" s="141">
        <f t="shared" si="132"/>
        <v>0</v>
      </c>
      <c r="BM221" s="141">
        <f t="shared" si="132"/>
        <v>0</v>
      </c>
      <c r="BN221" s="141">
        <f t="shared" si="132"/>
        <v>0</v>
      </c>
      <c r="BO221" s="141">
        <f t="shared" si="132"/>
        <v>0</v>
      </c>
      <c r="BP221" s="141">
        <f t="shared" si="132"/>
        <v>0</v>
      </c>
      <c r="BQ221" s="141">
        <f t="shared" si="132"/>
        <v>0</v>
      </c>
      <c r="BR221" s="141">
        <f t="shared" si="131"/>
        <v>0</v>
      </c>
      <c r="BS221" s="187">
        <f t="shared" ref="BS221:BV223" si="133">BS193+BS165+BS109+BS53+BS25</f>
        <v>0</v>
      </c>
      <c r="BT221" s="187">
        <f t="shared" si="133"/>
        <v>0</v>
      </c>
      <c r="BU221" s="185">
        <f t="shared" si="133"/>
        <v>0</v>
      </c>
      <c r="BV221" s="185">
        <f t="shared" si="133"/>
        <v>0</v>
      </c>
      <c r="BW221" s="185">
        <f t="shared" si="122"/>
        <v>0</v>
      </c>
      <c r="BX221" s="185">
        <f t="shared" si="122"/>
        <v>0</v>
      </c>
      <c r="BY221" s="185">
        <f t="shared" si="122"/>
        <v>0</v>
      </c>
      <c r="BZ221" s="185">
        <f t="shared" ref="BZ221:CA221" si="134">BZ193+BZ165+BZ109+BZ53+BZ25</f>
        <v>0</v>
      </c>
      <c r="CA221" s="185">
        <f t="shared" si="134"/>
        <v>0</v>
      </c>
      <c r="CB221" s="185">
        <f t="shared" ref="CB221" si="135">CB193+CB165+CB109+CB53+CB25</f>
        <v>0</v>
      </c>
      <c r="CC221" s="185">
        <f t="shared" ref="CC221:CD221" si="136">CC193+CC165+CC109+CC53+CC25</f>
        <v>1</v>
      </c>
      <c r="CD221" s="185">
        <f t="shared" si="136"/>
        <v>0</v>
      </c>
      <c r="CE221" s="185">
        <f t="shared" ref="CE221:CG221" si="137">CE193+CE165+CE109+CE53+CE25</f>
        <v>0</v>
      </c>
      <c r="CF221" s="185">
        <f t="shared" si="137"/>
        <v>0</v>
      </c>
      <c r="CG221" s="185">
        <f t="shared" si="137"/>
        <v>0</v>
      </c>
      <c r="CH221" s="185">
        <f t="shared" ref="CH221:CI221" si="138">CH193+CH165+CH109+CH53+CH25</f>
        <v>0</v>
      </c>
      <c r="CI221" s="185">
        <f t="shared" si="138"/>
        <v>9</v>
      </c>
      <c r="CJ221" s="185">
        <v>0</v>
      </c>
      <c r="CK221" s="185">
        <v>15</v>
      </c>
      <c r="CL221" s="185">
        <v>0</v>
      </c>
      <c r="CM221" s="185">
        <v>0</v>
      </c>
      <c r="CN221" s="185">
        <v>0</v>
      </c>
      <c r="CO221" s="185">
        <v>1</v>
      </c>
      <c r="CP221" s="185">
        <v>0</v>
      </c>
      <c r="CQ221" s="185">
        <v>0</v>
      </c>
      <c r="CR221" s="185">
        <v>0</v>
      </c>
      <c r="CS221" s="185">
        <v>0</v>
      </c>
      <c r="CT221" s="185">
        <v>43</v>
      </c>
      <c r="CU221" s="185">
        <v>3</v>
      </c>
      <c r="CV221" s="185">
        <v>0</v>
      </c>
      <c r="CW221" s="185">
        <v>3</v>
      </c>
      <c r="CX221" s="185">
        <v>1</v>
      </c>
      <c r="CY221" s="185">
        <v>5</v>
      </c>
      <c r="CZ221" s="185">
        <v>1</v>
      </c>
      <c r="DA221" s="185">
        <f t="shared" si="128"/>
        <v>0</v>
      </c>
      <c r="DB221" s="141">
        <f t="shared" ref="DB221:DQ223" si="139">DB193+DB165+DB109+DB53+DB25+DB137+DB81</f>
        <v>0</v>
      </c>
      <c r="DC221" s="141">
        <f t="shared" si="139"/>
        <v>0</v>
      </c>
      <c r="DD221" s="141">
        <f t="shared" si="139"/>
        <v>0</v>
      </c>
      <c r="DE221" s="141">
        <f t="shared" si="139"/>
        <v>0</v>
      </c>
      <c r="DF221" s="141">
        <f t="shared" si="139"/>
        <v>0</v>
      </c>
      <c r="DG221" s="141">
        <f t="shared" si="139"/>
        <v>0</v>
      </c>
      <c r="DH221" s="141">
        <f t="shared" si="139"/>
        <v>0</v>
      </c>
      <c r="DI221" s="141">
        <f t="shared" si="139"/>
        <v>0</v>
      </c>
      <c r="DJ221" s="141">
        <f t="shared" si="139"/>
        <v>0</v>
      </c>
      <c r="DK221" s="141">
        <f t="shared" si="139"/>
        <v>0</v>
      </c>
      <c r="DL221" s="141">
        <f t="shared" si="139"/>
        <v>0</v>
      </c>
      <c r="DM221" s="141">
        <f t="shared" si="139"/>
        <v>0</v>
      </c>
      <c r="DN221" s="141">
        <f t="shared" si="139"/>
        <v>0</v>
      </c>
      <c r="DO221" s="141">
        <f t="shared" si="139"/>
        <v>0</v>
      </c>
      <c r="DP221" s="141">
        <f t="shared" si="139"/>
        <v>0</v>
      </c>
      <c r="DQ221" s="141">
        <f t="shared" si="139"/>
        <v>0</v>
      </c>
      <c r="DR221" s="141">
        <f t="shared" si="129"/>
        <v>0</v>
      </c>
      <c r="DS221" s="141">
        <f t="shared" si="129"/>
        <v>0</v>
      </c>
      <c r="DT221" s="141">
        <f t="shared" si="129"/>
        <v>0</v>
      </c>
      <c r="DU221" s="141">
        <f t="shared" si="129"/>
        <v>0</v>
      </c>
      <c r="DV221" s="141">
        <f t="shared" si="129"/>
        <v>0</v>
      </c>
      <c r="DW221" s="141">
        <f t="shared" si="129"/>
        <v>0</v>
      </c>
      <c r="DX221" s="141">
        <f t="shared" si="129"/>
        <v>0</v>
      </c>
      <c r="DY221" s="141">
        <f t="shared" si="129"/>
        <v>0</v>
      </c>
      <c r="DZ221" s="141">
        <f t="shared" si="129"/>
        <v>0</v>
      </c>
      <c r="EA221" s="141">
        <f t="shared" si="129"/>
        <v>0</v>
      </c>
      <c r="EB221" s="141">
        <f t="shared" si="129"/>
        <v>0</v>
      </c>
      <c r="EC221" s="141">
        <f t="shared" si="129"/>
        <v>0</v>
      </c>
      <c r="ED221" s="141">
        <f t="shared" si="129"/>
        <v>0</v>
      </c>
      <c r="EE221" s="141">
        <f t="shared" si="129"/>
        <v>0</v>
      </c>
      <c r="EF221" s="141">
        <f t="shared" si="129"/>
        <v>0</v>
      </c>
    </row>
    <row r="222" spans="1:148" ht="17.25" customHeight="1">
      <c r="A222" s="140" t="s">
        <v>8</v>
      </c>
      <c r="B222" s="141" t="e">
        <f>SUM(#REF!,B54,B26,B110,B166)</f>
        <v>#REF!</v>
      </c>
      <c r="C222" s="141" t="e">
        <f>SUM(#REF!,C54,C26,C110,C166)</f>
        <v>#REF!</v>
      </c>
      <c r="D222" s="141" t="e">
        <f>SUM(#REF!,D54,D26,D110,D166)</f>
        <v>#REF!</v>
      </c>
      <c r="E222" s="141" t="e">
        <f>SUM(#REF!,E54,E26,E110,E166)</f>
        <v>#REF!</v>
      </c>
      <c r="F222" s="141" t="e">
        <f>SUM(#REF!,F54,F26,F110,F166)</f>
        <v>#REF!</v>
      </c>
      <c r="G222" s="141" t="e">
        <f>SUM(#REF!,G54,G26,G110,G166)</f>
        <v>#REF!</v>
      </c>
      <c r="H222" s="141" t="e">
        <f>SUM(#REF!,H54,H26,H110,H166)</f>
        <v>#REF!</v>
      </c>
      <c r="I222" s="141" t="e">
        <f>SUM(#REF!,I54,I26,I110,I166)</f>
        <v>#REF!</v>
      </c>
      <c r="J222" s="141" t="e">
        <f>SUM(#REF!,J54,J26,J110,J166)</f>
        <v>#REF!</v>
      </c>
      <c r="K222" s="141" t="e">
        <f>SUM(#REF!,K54,K26,K110,K166)</f>
        <v>#REF!</v>
      </c>
      <c r="L222" s="141" t="e">
        <f>SUM(#REF!,L54,L26,L110,L166)</f>
        <v>#REF!</v>
      </c>
      <c r="M222" s="141" t="e">
        <f>SUM(#REF!,M54,M26,M110,M166)</f>
        <v>#REF!</v>
      </c>
      <c r="N222" s="141" t="e">
        <f>SUM(#REF!,N54,N26,N110,N166)</f>
        <v>#REF!</v>
      </c>
      <c r="O222" s="141" t="e">
        <f>SUM(#REF!,O54,O26,O110,O166)</f>
        <v>#REF!</v>
      </c>
      <c r="P222" s="141" t="e">
        <f>SUM(#REF!,P54,P26,P110,P166)</f>
        <v>#REF!</v>
      </c>
      <c r="Q222" s="141" t="e">
        <f>SUM(#REF!,Q54,Q26,Q110,Q166)</f>
        <v>#REF!</v>
      </c>
      <c r="R222" s="141" t="e">
        <f>SUM(#REF!,R54,R26,R110,R166)</f>
        <v>#REF!</v>
      </c>
      <c r="S222" s="141" t="e">
        <f>SUM(#REF!,S54,S26,S110,S166)</f>
        <v>#REF!</v>
      </c>
      <c r="T222" s="141">
        <f t="shared" ref="T222:Y222" si="140">SUM(T54,T26,T110,T166)</f>
        <v>0</v>
      </c>
      <c r="U222" s="141">
        <f t="shared" si="140"/>
        <v>0</v>
      </c>
      <c r="V222" s="141">
        <f t="shared" si="140"/>
        <v>0</v>
      </c>
      <c r="W222" s="141">
        <f t="shared" si="140"/>
        <v>0</v>
      </c>
      <c r="X222" s="141">
        <f t="shared" si="140"/>
        <v>0</v>
      </c>
      <c r="Y222" s="141">
        <f t="shared" si="140"/>
        <v>0</v>
      </c>
      <c r="Z222" s="141">
        <f t="shared" ref="Z222:BR222" si="141">Z194+Z166+Z110+Z54+Z26</f>
        <v>0</v>
      </c>
      <c r="AA222" s="141">
        <f t="shared" si="141"/>
        <v>0</v>
      </c>
      <c r="AB222" s="141">
        <f t="shared" si="141"/>
        <v>0</v>
      </c>
      <c r="AC222" s="141">
        <f t="shared" si="141"/>
        <v>0</v>
      </c>
      <c r="AD222" s="141">
        <f t="shared" si="141"/>
        <v>0</v>
      </c>
      <c r="AE222" s="141">
        <f t="shared" si="141"/>
        <v>0</v>
      </c>
      <c r="AF222" s="141">
        <f t="shared" si="141"/>
        <v>0</v>
      </c>
      <c r="AG222" s="141">
        <f t="shared" si="141"/>
        <v>0</v>
      </c>
      <c r="AH222" s="141">
        <f t="shared" si="141"/>
        <v>0</v>
      </c>
      <c r="AI222" s="141">
        <f t="shared" si="141"/>
        <v>0</v>
      </c>
      <c r="AJ222" s="141">
        <f t="shared" si="141"/>
        <v>0</v>
      </c>
      <c r="AK222" s="141">
        <f t="shared" si="141"/>
        <v>0</v>
      </c>
      <c r="AL222" s="141">
        <f t="shared" si="141"/>
        <v>0</v>
      </c>
      <c r="AM222" s="141">
        <f t="shared" si="141"/>
        <v>0</v>
      </c>
      <c r="AN222" s="141">
        <f t="shared" si="141"/>
        <v>0</v>
      </c>
      <c r="AO222" s="141">
        <f t="shared" si="141"/>
        <v>0</v>
      </c>
      <c r="AP222" s="141">
        <f t="shared" si="141"/>
        <v>0</v>
      </c>
      <c r="AQ222" s="141">
        <f t="shared" si="141"/>
        <v>0</v>
      </c>
      <c r="AR222" s="141">
        <f t="shared" si="141"/>
        <v>0</v>
      </c>
      <c r="AS222" s="141">
        <f t="shared" si="141"/>
        <v>0</v>
      </c>
      <c r="AT222" s="141">
        <f t="shared" si="141"/>
        <v>0</v>
      </c>
      <c r="AU222" s="141">
        <f t="shared" si="141"/>
        <v>0</v>
      </c>
      <c r="AV222" s="141">
        <f t="shared" si="141"/>
        <v>0</v>
      </c>
      <c r="AW222" s="141">
        <f t="shared" si="141"/>
        <v>0</v>
      </c>
      <c r="AX222" s="141">
        <f t="shared" ref="AX222:BQ222" si="142">AX194+AX166+AX110+AX54+AX26</f>
        <v>0</v>
      </c>
      <c r="AY222" s="141">
        <f t="shared" si="142"/>
        <v>0</v>
      </c>
      <c r="AZ222" s="141">
        <f t="shared" si="142"/>
        <v>0</v>
      </c>
      <c r="BA222" s="141">
        <f t="shared" si="142"/>
        <v>0</v>
      </c>
      <c r="BB222" s="141">
        <f t="shared" si="142"/>
        <v>0</v>
      </c>
      <c r="BC222" s="141">
        <f t="shared" si="142"/>
        <v>0</v>
      </c>
      <c r="BD222" s="141">
        <f t="shared" si="142"/>
        <v>0</v>
      </c>
      <c r="BE222" s="141">
        <f t="shared" si="142"/>
        <v>0</v>
      </c>
      <c r="BF222" s="141">
        <f t="shared" si="142"/>
        <v>0</v>
      </c>
      <c r="BG222" s="141">
        <f t="shared" si="142"/>
        <v>0</v>
      </c>
      <c r="BH222" s="141">
        <f t="shared" si="142"/>
        <v>0</v>
      </c>
      <c r="BI222" s="141">
        <f t="shared" si="142"/>
        <v>0</v>
      </c>
      <c r="BJ222" s="141">
        <f t="shared" si="142"/>
        <v>0</v>
      </c>
      <c r="BK222" s="141">
        <f t="shared" si="142"/>
        <v>0</v>
      </c>
      <c r="BL222" s="141">
        <f t="shared" si="142"/>
        <v>0</v>
      </c>
      <c r="BM222" s="141">
        <f t="shared" si="142"/>
        <v>0</v>
      </c>
      <c r="BN222" s="141">
        <f t="shared" si="142"/>
        <v>0</v>
      </c>
      <c r="BO222" s="141">
        <f t="shared" si="142"/>
        <v>0</v>
      </c>
      <c r="BP222" s="141">
        <f t="shared" si="142"/>
        <v>0</v>
      </c>
      <c r="BQ222" s="141">
        <f t="shared" si="142"/>
        <v>0</v>
      </c>
      <c r="BR222" s="141">
        <f t="shared" si="141"/>
        <v>0</v>
      </c>
      <c r="BS222" s="187">
        <f t="shared" si="133"/>
        <v>0</v>
      </c>
      <c r="BT222" s="187">
        <f t="shared" si="133"/>
        <v>0</v>
      </c>
      <c r="BU222" s="185">
        <f t="shared" si="133"/>
        <v>0</v>
      </c>
      <c r="BV222" s="185">
        <f t="shared" si="133"/>
        <v>0</v>
      </c>
      <c r="BW222" s="185">
        <f t="shared" si="122"/>
        <v>0</v>
      </c>
      <c r="BX222" s="185">
        <f t="shared" si="122"/>
        <v>0</v>
      </c>
      <c r="BY222" s="185">
        <f t="shared" si="122"/>
        <v>0</v>
      </c>
      <c r="BZ222" s="185">
        <f t="shared" ref="BZ222:CA222" si="143">BZ194+BZ166+BZ110+BZ54+BZ26</f>
        <v>0</v>
      </c>
      <c r="CA222" s="185">
        <f t="shared" si="143"/>
        <v>0</v>
      </c>
      <c r="CB222" s="185">
        <f t="shared" ref="CB222" si="144">CB194+CB166+CB110+CB54+CB26</f>
        <v>0</v>
      </c>
      <c r="CC222" s="185">
        <f t="shared" ref="CC222:CD222" si="145">CC194+CC166+CC110+CC54+CC26</f>
        <v>0</v>
      </c>
      <c r="CD222" s="185">
        <f t="shared" si="145"/>
        <v>0</v>
      </c>
      <c r="CE222" s="185">
        <f t="shared" ref="CE222:CG222" si="146">CE194+CE166+CE110+CE54+CE26</f>
        <v>0</v>
      </c>
      <c r="CF222" s="185">
        <f t="shared" si="146"/>
        <v>0</v>
      </c>
      <c r="CG222" s="185">
        <f t="shared" si="146"/>
        <v>0</v>
      </c>
      <c r="CH222" s="185">
        <f t="shared" ref="CH222:CI222" si="147">CH194+CH166+CH110+CH54+CH26</f>
        <v>0</v>
      </c>
      <c r="CI222" s="185">
        <f t="shared" si="147"/>
        <v>0</v>
      </c>
      <c r="CJ222" s="185">
        <v>7</v>
      </c>
      <c r="CK222" s="185">
        <v>0</v>
      </c>
      <c r="CL222" s="185">
        <v>0</v>
      </c>
      <c r="CM222" s="185">
        <v>0</v>
      </c>
      <c r="CN222" s="185">
        <v>0</v>
      </c>
      <c r="CO222" s="185">
        <v>0</v>
      </c>
      <c r="CP222" s="185">
        <v>0</v>
      </c>
      <c r="CQ222" s="185">
        <v>0</v>
      </c>
      <c r="CR222" s="185">
        <v>0</v>
      </c>
      <c r="CS222" s="185">
        <v>0</v>
      </c>
      <c r="CT222" s="185">
        <v>0</v>
      </c>
      <c r="CU222" s="185">
        <v>0</v>
      </c>
      <c r="CV222" s="185">
        <v>0</v>
      </c>
      <c r="CW222" s="185">
        <v>0</v>
      </c>
      <c r="CX222" s="185">
        <v>0</v>
      </c>
      <c r="CY222" s="185">
        <v>0</v>
      </c>
      <c r="CZ222" s="185">
        <v>0</v>
      </c>
      <c r="DA222" s="185">
        <f t="shared" si="128"/>
        <v>0</v>
      </c>
      <c r="DB222" s="141">
        <f t="shared" si="139"/>
        <v>0</v>
      </c>
      <c r="DC222" s="141">
        <f t="shared" si="129"/>
        <v>0</v>
      </c>
      <c r="DD222" s="141">
        <f t="shared" si="129"/>
        <v>0</v>
      </c>
      <c r="DE222" s="141">
        <f t="shared" si="129"/>
        <v>0</v>
      </c>
      <c r="DF222" s="141">
        <f t="shared" si="129"/>
        <v>0</v>
      </c>
      <c r="DG222" s="141">
        <f t="shared" si="129"/>
        <v>0</v>
      </c>
      <c r="DH222" s="141">
        <f t="shared" si="129"/>
        <v>0</v>
      </c>
      <c r="DI222" s="141">
        <f t="shared" si="129"/>
        <v>0</v>
      </c>
      <c r="DJ222" s="141">
        <f t="shared" si="129"/>
        <v>0</v>
      </c>
      <c r="DK222" s="141">
        <f t="shared" si="129"/>
        <v>0</v>
      </c>
      <c r="DL222" s="141">
        <f t="shared" si="129"/>
        <v>0</v>
      </c>
      <c r="DM222" s="141">
        <f t="shared" si="129"/>
        <v>0</v>
      </c>
      <c r="DN222" s="141">
        <f t="shared" si="129"/>
        <v>0</v>
      </c>
      <c r="DO222" s="141">
        <f t="shared" si="129"/>
        <v>0</v>
      </c>
      <c r="DP222" s="141">
        <f t="shared" si="129"/>
        <v>0</v>
      </c>
      <c r="DQ222" s="141">
        <f t="shared" si="129"/>
        <v>0</v>
      </c>
      <c r="DR222" s="141">
        <f t="shared" si="129"/>
        <v>0</v>
      </c>
      <c r="DS222" s="141">
        <f t="shared" si="129"/>
        <v>0</v>
      </c>
      <c r="DT222" s="141">
        <f t="shared" si="129"/>
        <v>0</v>
      </c>
      <c r="DU222" s="141">
        <f t="shared" si="129"/>
        <v>0</v>
      </c>
      <c r="DV222" s="141">
        <f t="shared" si="129"/>
        <v>0</v>
      </c>
      <c r="DW222" s="141">
        <f t="shared" si="129"/>
        <v>0</v>
      </c>
      <c r="DX222" s="141">
        <f t="shared" si="129"/>
        <v>0</v>
      </c>
      <c r="DY222" s="141">
        <f t="shared" si="129"/>
        <v>0</v>
      </c>
      <c r="DZ222" s="141">
        <f t="shared" si="129"/>
        <v>0</v>
      </c>
      <c r="EA222" s="141">
        <f t="shared" si="129"/>
        <v>0</v>
      </c>
      <c r="EB222" s="141">
        <f t="shared" si="129"/>
        <v>0</v>
      </c>
      <c r="EC222" s="141">
        <f t="shared" si="129"/>
        <v>0</v>
      </c>
      <c r="ED222" s="141">
        <f t="shared" si="129"/>
        <v>0</v>
      </c>
      <c r="EE222" s="141">
        <f t="shared" si="129"/>
        <v>0</v>
      </c>
      <c r="EF222" s="141">
        <f t="shared" si="129"/>
        <v>0</v>
      </c>
    </row>
    <row r="223" spans="1:148" ht="17.25" customHeight="1">
      <c r="A223" s="140" t="s">
        <v>9</v>
      </c>
      <c r="B223" s="141" t="e">
        <f>SUM(#REF!,B55,B27,B111,B167)</f>
        <v>#REF!</v>
      </c>
      <c r="C223" s="141" t="e">
        <f>SUM(#REF!,C55,C27,C111,C167)</f>
        <v>#REF!</v>
      </c>
      <c r="D223" s="141" t="e">
        <f>SUM(#REF!,D55,D27,D111,D167)</f>
        <v>#REF!</v>
      </c>
      <c r="E223" s="141" t="e">
        <f>SUM(#REF!,E55,E27,E111,E167)</f>
        <v>#REF!</v>
      </c>
      <c r="F223" s="141" t="e">
        <f>SUM(#REF!,F55,F27,F111,F167)</f>
        <v>#REF!</v>
      </c>
      <c r="G223" s="141" t="e">
        <f>SUM(#REF!,G55,G27,G111,G167)</f>
        <v>#REF!</v>
      </c>
      <c r="H223" s="141" t="e">
        <f>SUM(#REF!,H55,H27,H111,H167)</f>
        <v>#REF!</v>
      </c>
      <c r="I223" s="141" t="e">
        <f>SUM(#REF!,I55,I27,I111,I167)</f>
        <v>#REF!</v>
      </c>
      <c r="J223" s="141" t="e">
        <f>SUM(#REF!,J55,J27,J111,J167)</f>
        <v>#REF!</v>
      </c>
      <c r="K223" s="141" t="e">
        <f>SUM(#REF!,K55,K27,K111,K167)</f>
        <v>#REF!</v>
      </c>
      <c r="L223" s="141" t="e">
        <f>SUM(#REF!,L55,L27,L111,L167)</f>
        <v>#REF!</v>
      </c>
      <c r="M223" s="141" t="e">
        <f>SUM(#REF!,M55,M27,M111,M167)</f>
        <v>#REF!</v>
      </c>
      <c r="N223" s="141" t="e">
        <f>SUM(#REF!,N55,N27,N111,N167)</f>
        <v>#REF!</v>
      </c>
      <c r="O223" s="141" t="e">
        <f>SUM(#REF!,O55,O27,O111,O167)</f>
        <v>#REF!</v>
      </c>
      <c r="P223" s="141" t="e">
        <f>SUM(#REF!,P55,P27,P111,P167)</f>
        <v>#REF!</v>
      </c>
      <c r="Q223" s="141" t="e">
        <f>SUM(#REF!,Q55,Q27,Q111,Q167)</f>
        <v>#REF!</v>
      </c>
      <c r="R223" s="141" t="e">
        <f>SUM(#REF!,R55,R27,R111,R167)</f>
        <v>#REF!</v>
      </c>
      <c r="S223" s="141" t="e">
        <f>SUM(#REF!,S55,S27,S111,S167)</f>
        <v>#REF!</v>
      </c>
      <c r="T223" s="141">
        <f t="shared" ref="T223:Y223" si="148">SUM(T55,T27,T111,T167)</f>
        <v>25</v>
      </c>
      <c r="U223" s="141">
        <f t="shared" si="148"/>
        <v>8</v>
      </c>
      <c r="V223" s="141">
        <f t="shared" si="148"/>
        <v>2</v>
      </c>
      <c r="W223" s="141">
        <f t="shared" si="148"/>
        <v>3</v>
      </c>
      <c r="X223" s="141">
        <f t="shared" si="148"/>
        <v>3</v>
      </c>
      <c r="Y223" s="141">
        <f t="shared" si="148"/>
        <v>4</v>
      </c>
      <c r="Z223" s="141">
        <f t="shared" ref="Z223:BR223" si="149">Z195+Z167+Z111+Z55+Z27</f>
        <v>0</v>
      </c>
      <c r="AA223" s="141">
        <f t="shared" si="149"/>
        <v>0</v>
      </c>
      <c r="AB223" s="141">
        <f t="shared" si="149"/>
        <v>12</v>
      </c>
      <c r="AC223" s="141">
        <f t="shared" si="149"/>
        <v>1</v>
      </c>
      <c r="AD223" s="141">
        <f t="shared" si="149"/>
        <v>0</v>
      </c>
      <c r="AE223" s="141">
        <f t="shared" si="149"/>
        <v>0</v>
      </c>
      <c r="AF223" s="141">
        <f t="shared" si="149"/>
        <v>1</v>
      </c>
      <c r="AG223" s="141">
        <f t="shared" si="149"/>
        <v>1</v>
      </c>
      <c r="AH223" s="141">
        <f t="shared" si="149"/>
        <v>0</v>
      </c>
      <c r="AI223" s="141">
        <f t="shared" si="149"/>
        <v>5</v>
      </c>
      <c r="AJ223" s="141">
        <f t="shared" si="149"/>
        <v>9</v>
      </c>
      <c r="AK223" s="141">
        <f t="shared" si="149"/>
        <v>21</v>
      </c>
      <c r="AL223" s="141">
        <f t="shared" si="149"/>
        <v>9</v>
      </c>
      <c r="AM223" s="141">
        <f t="shared" si="149"/>
        <v>1</v>
      </c>
      <c r="AN223" s="141">
        <f t="shared" si="149"/>
        <v>0</v>
      </c>
      <c r="AO223" s="141">
        <f t="shared" si="149"/>
        <v>0</v>
      </c>
      <c r="AP223" s="141">
        <f t="shared" si="149"/>
        <v>0</v>
      </c>
      <c r="AQ223" s="141">
        <f t="shared" si="149"/>
        <v>0</v>
      </c>
      <c r="AR223" s="141">
        <f t="shared" si="149"/>
        <v>0</v>
      </c>
      <c r="AS223" s="141">
        <f t="shared" si="149"/>
        <v>0</v>
      </c>
      <c r="AT223" s="141">
        <f t="shared" si="149"/>
        <v>0</v>
      </c>
      <c r="AU223" s="141">
        <f t="shared" si="149"/>
        <v>0</v>
      </c>
      <c r="AV223" s="141">
        <f t="shared" si="149"/>
        <v>0</v>
      </c>
      <c r="AW223" s="141">
        <f t="shared" si="149"/>
        <v>70</v>
      </c>
      <c r="AX223" s="141">
        <f t="shared" ref="AX223:BQ223" si="150">AX195+AX167+AX111+AX55+AX27</f>
        <v>6</v>
      </c>
      <c r="AY223" s="141">
        <f t="shared" si="150"/>
        <v>0</v>
      </c>
      <c r="AZ223" s="141">
        <f t="shared" si="150"/>
        <v>0</v>
      </c>
      <c r="BA223" s="141">
        <f t="shared" si="150"/>
        <v>0</v>
      </c>
      <c r="BB223" s="141">
        <f t="shared" si="150"/>
        <v>0</v>
      </c>
      <c r="BC223" s="141">
        <f t="shared" si="150"/>
        <v>0</v>
      </c>
      <c r="BD223" s="141">
        <f t="shared" si="150"/>
        <v>0</v>
      </c>
      <c r="BE223" s="141">
        <f t="shared" si="150"/>
        <v>0</v>
      </c>
      <c r="BF223" s="141">
        <f t="shared" si="150"/>
        <v>0</v>
      </c>
      <c r="BG223" s="141">
        <f t="shared" si="150"/>
        <v>0</v>
      </c>
      <c r="BH223" s="141">
        <f t="shared" si="150"/>
        <v>0</v>
      </c>
      <c r="BI223" s="141">
        <f t="shared" si="150"/>
        <v>0</v>
      </c>
      <c r="BJ223" s="141">
        <f t="shared" si="150"/>
        <v>0</v>
      </c>
      <c r="BK223" s="141">
        <f t="shared" si="150"/>
        <v>0</v>
      </c>
      <c r="BL223" s="141">
        <f t="shared" si="150"/>
        <v>0</v>
      </c>
      <c r="BM223" s="141">
        <f t="shared" si="150"/>
        <v>0</v>
      </c>
      <c r="BN223" s="141">
        <f t="shared" si="150"/>
        <v>0</v>
      </c>
      <c r="BO223" s="141">
        <f t="shared" si="150"/>
        <v>0</v>
      </c>
      <c r="BP223" s="141">
        <f t="shared" si="150"/>
        <v>0</v>
      </c>
      <c r="BQ223" s="141">
        <f t="shared" si="150"/>
        <v>0</v>
      </c>
      <c r="BR223" s="141">
        <f t="shared" si="149"/>
        <v>0</v>
      </c>
      <c r="BS223" s="187">
        <f t="shared" si="133"/>
        <v>0</v>
      </c>
      <c r="BT223" s="187">
        <f t="shared" si="133"/>
        <v>0</v>
      </c>
      <c r="BU223" s="185">
        <f t="shared" si="133"/>
        <v>0</v>
      </c>
      <c r="BV223" s="185">
        <f t="shared" si="133"/>
        <v>0</v>
      </c>
      <c r="BW223" s="185">
        <f t="shared" si="122"/>
        <v>0</v>
      </c>
      <c r="BX223" s="185">
        <f t="shared" si="122"/>
        <v>0</v>
      </c>
      <c r="BY223" s="185">
        <f t="shared" si="122"/>
        <v>0</v>
      </c>
      <c r="BZ223" s="185">
        <f t="shared" ref="BZ223:CA223" si="151">BZ195+BZ167+BZ111+BZ55+BZ27</f>
        <v>0</v>
      </c>
      <c r="CA223" s="185">
        <f t="shared" si="151"/>
        <v>1</v>
      </c>
      <c r="CB223" s="185">
        <f t="shared" ref="CB223" si="152">CB195+CB167+CB111+CB55+CB27</f>
        <v>1</v>
      </c>
      <c r="CC223" s="185">
        <f t="shared" ref="CC223:CD223" si="153">CC195+CC167+CC111+CC55+CC27</f>
        <v>9</v>
      </c>
      <c r="CD223" s="185">
        <f t="shared" si="153"/>
        <v>1</v>
      </c>
      <c r="CE223" s="185">
        <f t="shared" ref="CE223:CG223" si="154">CE195+CE167+CE111+CE55+CE27</f>
        <v>8</v>
      </c>
      <c r="CF223" s="185">
        <f t="shared" si="154"/>
        <v>20</v>
      </c>
      <c r="CG223" s="185">
        <f t="shared" si="154"/>
        <v>11</v>
      </c>
      <c r="CH223" s="185">
        <f t="shared" ref="CH223:CI223" si="155">CH195+CH167+CH111+CH55+CH27</f>
        <v>10</v>
      </c>
      <c r="CI223" s="185">
        <f t="shared" si="155"/>
        <v>16</v>
      </c>
      <c r="CJ223" s="185">
        <v>2</v>
      </c>
      <c r="CK223" s="185">
        <v>8</v>
      </c>
      <c r="CL223" s="185">
        <v>22</v>
      </c>
      <c r="CM223" s="185">
        <v>6</v>
      </c>
      <c r="CN223" s="185">
        <v>0</v>
      </c>
      <c r="CO223" s="185">
        <v>43</v>
      </c>
      <c r="CP223" s="185">
        <v>6</v>
      </c>
      <c r="CQ223" s="185">
        <v>21</v>
      </c>
      <c r="CR223" s="185">
        <v>18</v>
      </c>
      <c r="CS223" s="185">
        <v>1</v>
      </c>
      <c r="CT223" s="185">
        <v>7</v>
      </c>
      <c r="CU223" s="185">
        <v>7</v>
      </c>
      <c r="CV223" s="185">
        <v>21</v>
      </c>
      <c r="CW223" s="185">
        <v>10</v>
      </c>
      <c r="CX223" s="185">
        <v>6</v>
      </c>
      <c r="CY223" s="185">
        <v>4</v>
      </c>
      <c r="CZ223" s="185">
        <v>2</v>
      </c>
      <c r="DA223" s="185">
        <f t="shared" si="128"/>
        <v>51</v>
      </c>
      <c r="DB223" s="141">
        <f t="shared" si="139"/>
        <v>0</v>
      </c>
      <c r="DC223" s="141">
        <f t="shared" si="129"/>
        <v>0</v>
      </c>
      <c r="DD223" s="141">
        <f t="shared" si="129"/>
        <v>0</v>
      </c>
      <c r="DE223" s="141">
        <f t="shared" si="129"/>
        <v>0</v>
      </c>
      <c r="DF223" s="141">
        <f t="shared" si="129"/>
        <v>1</v>
      </c>
      <c r="DG223" s="141">
        <f t="shared" si="129"/>
        <v>11</v>
      </c>
      <c r="DH223" s="141">
        <f t="shared" si="129"/>
        <v>0</v>
      </c>
      <c r="DI223" s="141">
        <f t="shared" si="129"/>
        <v>0</v>
      </c>
      <c r="DJ223" s="141">
        <f t="shared" si="129"/>
        <v>0</v>
      </c>
      <c r="DK223" s="141">
        <f t="shared" si="129"/>
        <v>0</v>
      </c>
      <c r="DL223" s="141">
        <f t="shared" si="129"/>
        <v>0</v>
      </c>
      <c r="DM223" s="141">
        <f t="shared" si="129"/>
        <v>0</v>
      </c>
      <c r="DN223" s="141">
        <f t="shared" si="129"/>
        <v>14</v>
      </c>
      <c r="DO223" s="141">
        <f t="shared" si="129"/>
        <v>21</v>
      </c>
      <c r="DP223" s="141">
        <f t="shared" si="129"/>
        <v>0</v>
      </c>
      <c r="DQ223" s="141">
        <f t="shared" si="129"/>
        <v>0</v>
      </c>
      <c r="DR223" s="141">
        <f t="shared" si="129"/>
        <v>0</v>
      </c>
      <c r="DS223" s="141">
        <f t="shared" si="129"/>
        <v>0</v>
      </c>
      <c r="DT223" s="141">
        <f t="shared" si="129"/>
        <v>4</v>
      </c>
      <c r="DU223" s="141">
        <f t="shared" si="129"/>
        <v>0</v>
      </c>
      <c r="DV223" s="141">
        <f t="shared" si="129"/>
        <v>0</v>
      </c>
      <c r="DW223" s="141">
        <f t="shared" si="129"/>
        <v>0</v>
      </c>
      <c r="DX223" s="141">
        <f t="shared" si="129"/>
        <v>0</v>
      </c>
      <c r="DY223" s="141">
        <f t="shared" si="129"/>
        <v>0</v>
      </c>
      <c r="DZ223" s="141">
        <f t="shared" si="129"/>
        <v>0</v>
      </c>
      <c r="EA223" s="141">
        <f t="shared" si="129"/>
        <v>0</v>
      </c>
      <c r="EB223" s="141">
        <f t="shared" si="129"/>
        <v>0</v>
      </c>
      <c r="EC223" s="141">
        <f t="shared" si="129"/>
        <v>0</v>
      </c>
      <c r="ED223" s="141">
        <f t="shared" si="129"/>
        <v>0</v>
      </c>
      <c r="EE223" s="141">
        <f t="shared" si="129"/>
        <v>0</v>
      </c>
      <c r="EF223" s="141">
        <f t="shared" si="129"/>
        <v>0</v>
      </c>
    </row>
    <row r="224" spans="1:148" s="179" customFormat="1" ht="18" customHeight="1">
      <c r="A224" s="179" t="s">
        <v>214</v>
      </c>
      <c r="Z224" s="182">
        <v>2E-3</v>
      </c>
      <c r="AA224" s="182">
        <v>2E-3</v>
      </c>
      <c r="AB224" s="182">
        <v>2E-3</v>
      </c>
      <c r="AC224" s="182">
        <v>2E-3</v>
      </c>
      <c r="AD224" s="182">
        <v>2E-3</v>
      </c>
      <c r="AE224" s="182">
        <v>2E-3</v>
      </c>
      <c r="AF224" s="182">
        <v>2E-3</v>
      </c>
      <c r="AG224" s="182">
        <v>2E-3</v>
      </c>
      <c r="AH224" s="182">
        <v>2E-3</v>
      </c>
      <c r="AI224" s="182">
        <v>2E-3</v>
      </c>
      <c r="AJ224" s="182">
        <v>2E-3</v>
      </c>
      <c r="AK224" s="182">
        <v>2E-3</v>
      </c>
      <c r="AL224" s="182">
        <v>5.0000000000000001E-3</v>
      </c>
      <c r="AM224" s="182">
        <v>5.0000000000000001E-3</v>
      </c>
      <c r="AN224" s="182">
        <v>5.0000000000000001E-3</v>
      </c>
      <c r="AO224" s="182">
        <v>5.0000000000000001E-3</v>
      </c>
      <c r="AP224" s="182">
        <v>5.0000000000000001E-3</v>
      </c>
      <c r="AQ224" s="182">
        <v>5.0000000000000001E-3</v>
      </c>
      <c r="AR224" s="182">
        <v>5.0000000000000001E-3</v>
      </c>
      <c r="AS224" s="182">
        <v>5.0000000000000001E-3</v>
      </c>
      <c r="AT224" s="182">
        <v>5.0000000000000001E-3</v>
      </c>
      <c r="AU224" s="182">
        <v>5.0000000000000001E-3</v>
      </c>
      <c r="AV224" s="182">
        <v>5.0000000000000001E-3</v>
      </c>
      <c r="AW224" s="182">
        <v>5.0000000000000001E-3</v>
      </c>
      <c r="AX224" s="182">
        <v>2E-3</v>
      </c>
      <c r="AY224" s="182">
        <v>2E-3</v>
      </c>
      <c r="AZ224" s="182">
        <v>2E-3</v>
      </c>
      <c r="BA224" s="182">
        <v>2E-3</v>
      </c>
      <c r="BB224" s="182">
        <v>2E-3</v>
      </c>
      <c r="BC224" s="182">
        <v>2E-3</v>
      </c>
      <c r="BD224" s="182">
        <v>2E-3</v>
      </c>
      <c r="BE224" s="182">
        <v>2E-3</v>
      </c>
      <c r="BF224" s="182">
        <v>2E-3</v>
      </c>
      <c r="BG224" s="182">
        <v>2E-3</v>
      </c>
      <c r="BH224" s="182">
        <v>2E-3</v>
      </c>
      <c r="BI224" s="182">
        <v>2E-3</v>
      </c>
      <c r="BJ224" s="182">
        <v>2E-3</v>
      </c>
      <c r="BK224" s="182">
        <v>2E-3</v>
      </c>
      <c r="BL224" s="182">
        <v>2E-3</v>
      </c>
      <c r="BM224" s="182">
        <v>5.0000000000000001E-4</v>
      </c>
      <c r="BN224" s="182">
        <v>5.0000000000000001E-4</v>
      </c>
      <c r="BO224" s="182">
        <v>5.0000000000000001E-4</v>
      </c>
      <c r="BP224" s="182">
        <v>5.0000000000000001E-4</v>
      </c>
      <c r="BQ224" s="182">
        <v>5.0000000000000001E-4</v>
      </c>
      <c r="BR224" s="182">
        <v>5.0000000000000001E-4</v>
      </c>
      <c r="BS224" s="182">
        <v>5.0000000000000001E-4</v>
      </c>
      <c r="BT224" s="182">
        <v>5.0000000000000001E-4</v>
      </c>
      <c r="BU224" s="182">
        <v>5.0000000000000001E-4</v>
      </c>
      <c r="BV224" s="182">
        <v>5.0000000000000001E-4</v>
      </c>
      <c r="BW224" s="182">
        <v>5.0000000000000001E-4</v>
      </c>
      <c r="BX224" s="182">
        <v>5.0000000000000001E-4</v>
      </c>
      <c r="BY224" s="182">
        <v>5.0000000000000001E-4</v>
      </c>
      <c r="BZ224" s="182">
        <v>5.0000000000000001E-4</v>
      </c>
      <c r="CA224" s="182">
        <v>5.0000000000000001E-4</v>
      </c>
      <c r="CB224" s="182">
        <v>5.0000000000000001E-4</v>
      </c>
      <c r="CC224" s="182">
        <v>5.0000000000000001E-4</v>
      </c>
      <c r="CD224" s="182">
        <v>5.0000000000000001E-4</v>
      </c>
      <c r="CE224" s="182">
        <v>5.0000000000000001E-4</v>
      </c>
      <c r="CF224" s="182">
        <v>5.0000000000000001E-4</v>
      </c>
      <c r="CG224" s="182">
        <v>5.0000000000000001E-4</v>
      </c>
      <c r="CH224" s="182">
        <v>5.0000000000000001E-4</v>
      </c>
      <c r="CI224" s="182">
        <v>5.0000000000000001E-4</v>
      </c>
      <c r="CJ224" s="182">
        <v>5.0000000000000001E-4</v>
      </c>
      <c r="CK224" s="182">
        <v>5.0000000000000001E-4</v>
      </c>
      <c r="CL224" s="182">
        <v>5.0000000000000001E-4</v>
      </c>
      <c r="CM224" s="182">
        <v>5.0000000000000001E-4</v>
      </c>
      <c r="CN224" s="182">
        <v>5.0000000000000001E-4</v>
      </c>
      <c r="CO224" s="182">
        <v>5.0000000000000001E-4</v>
      </c>
      <c r="CP224" s="182">
        <v>5.0000000000000001E-4</v>
      </c>
      <c r="CQ224" s="182">
        <v>5.0000000000000001E-4</v>
      </c>
      <c r="CR224" s="182">
        <v>5.0000000000000001E-4</v>
      </c>
      <c r="CS224" s="182">
        <v>5.0000000000000001E-4</v>
      </c>
      <c r="CT224" s="182">
        <v>5.0000000000000001E-4</v>
      </c>
      <c r="CU224" s="182">
        <v>5.0000000000000001E-4</v>
      </c>
      <c r="CV224" s="182">
        <v>5.0000000000000001E-4</v>
      </c>
      <c r="CW224" s="182">
        <v>5.0000000000000001E-4</v>
      </c>
      <c r="CX224" s="182">
        <v>5.0000000000000001E-4</v>
      </c>
      <c r="CY224" s="182">
        <v>5.0000000000000001E-4</v>
      </c>
      <c r="CZ224" s="182">
        <v>5.0000000000000001E-4</v>
      </c>
      <c r="DA224" s="182">
        <v>5.0000000000000001E-4</v>
      </c>
      <c r="DB224" s="182">
        <v>5.0000000000000001E-4</v>
      </c>
      <c r="DC224" s="182">
        <v>5.0000000000000001E-4</v>
      </c>
      <c r="DD224" s="182">
        <v>5.0000000000000001E-4</v>
      </c>
      <c r="DE224" s="182">
        <v>5.0000000000000001E-4</v>
      </c>
      <c r="DF224" s="182">
        <v>5.0000000000000001E-4</v>
      </c>
      <c r="DG224" s="182">
        <v>5.0000000000000001E-4</v>
      </c>
      <c r="DH224" s="182">
        <v>5.0000000000000001E-4</v>
      </c>
      <c r="DI224" s="182">
        <v>5.0000000000000001E-4</v>
      </c>
      <c r="DJ224" s="182">
        <v>5.0000000000000001E-4</v>
      </c>
      <c r="DK224" s="182">
        <v>5.0000000000000001E-4</v>
      </c>
      <c r="DL224" s="182">
        <v>5.0000000000000001E-4</v>
      </c>
      <c r="DM224" s="182">
        <v>5.0000000000000001E-4</v>
      </c>
      <c r="DN224" s="182">
        <v>5.0000000000000001E-4</v>
      </c>
      <c r="DO224" s="182">
        <v>5.0000000000000001E-4</v>
      </c>
      <c r="DP224" s="182">
        <v>5.0000000000000001E-4</v>
      </c>
      <c r="DQ224" s="182">
        <v>5.0000000000000001E-4</v>
      </c>
      <c r="DR224" s="182">
        <v>5.0000000000000001E-4</v>
      </c>
      <c r="DS224" s="182">
        <v>5.0000000000000001E-4</v>
      </c>
      <c r="DT224" s="182">
        <v>5.0000000000000001E-4</v>
      </c>
      <c r="DU224" s="182">
        <v>5.0000000000000001E-4</v>
      </c>
      <c r="DV224" s="182">
        <v>5.0000000000000001E-4</v>
      </c>
      <c r="DW224" s="182">
        <v>5.0000000000000001E-4</v>
      </c>
      <c r="DX224" s="182">
        <v>5.0000000000000001E-4</v>
      </c>
      <c r="DY224" s="182">
        <v>5.0000000000000001E-4</v>
      </c>
      <c r="DZ224" s="182">
        <v>5.0000000000000001E-4</v>
      </c>
      <c r="EA224" s="182">
        <v>5.0000000000000001E-4</v>
      </c>
      <c r="EB224" s="182">
        <v>5.0000000000000001E-4</v>
      </c>
      <c r="EC224" s="182">
        <v>5.0000000000000001E-4</v>
      </c>
      <c r="ED224" s="182">
        <v>5.0000000000000001E-4</v>
      </c>
      <c r="EE224" s="182">
        <v>5.0000000000000001E-4</v>
      </c>
      <c r="EF224" s="182">
        <v>5.0000000000000001E-4</v>
      </c>
      <c r="EG224" s="180"/>
      <c r="EH224" s="180"/>
      <c r="EI224" s="180"/>
      <c r="EJ224" s="180"/>
      <c r="EK224" s="180"/>
      <c r="EL224" s="180"/>
      <c r="EM224" s="180"/>
      <c r="EN224" s="180"/>
      <c r="EO224" s="180"/>
      <c r="EP224" s="180"/>
      <c r="EQ224" s="180"/>
      <c r="ER224" s="180"/>
    </row>
  </sheetData>
  <printOptions horizontalCentered="1"/>
  <pageMargins left="0.19685039370078741" right="0.23622047244094491" top="0.15748031496062992" bottom="0.15748031496062992" header="0.31496062992125984" footer="0.31496062992125984"/>
  <pageSetup paperSize="9" scale="36" orientation="landscape" r:id="rId1"/>
  <rowBreaks count="1" manualBreakCount="1">
    <brk id="167" max="79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6600FF"/>
  </sheetPr>
  <dimension ref="A1:ER256"/>
  <sheetViews>
    <sheetView showGridLines="0" topLeftCell="A152" zoomScale="80" zoomScaleNormal="80" zoomScaleSheetLayoutView="80" workbookViewId="0">
      <pane xSplit="49" topLeftCell="CK1" activePane="topRight" state="frozen"/>
      <selection activeCell="DF25" sqref="DF25"/>
      <selection pane="topRight" activeCell="DR260" sqref="DR260"/>
    </sheetView>
  </sheetViews>
  <sheetFormatPr defaultColWidth="8.88671875" defaultRowHeight="17.25" customHeight="1"/>
  <cols>
    <col min="1" max="1" width="17.33203125" style="1" customWidth="1"/>
    <col min="2" max="48" width="5.44140625" style="1" hidden="1" customWidth="1"/>
    <col min="49" max="60" width="5.33203125" style="1" hidden="1" customWidth="1"/>
    <col min="61" max="73" width="6.21875" style="1" hidden="1" customWidth="1"/>
    <col min="74" max="105" width="6.21875" style="1" customWidth="1"/>
    <col min="106" max="136" width="5.44140625" style="1" customWidth="1"/>
    <col min="137" max="137" width="2" style="1" customWidth="1"/>
    <col min="138" max="147" width="8.88671875" style="1"/>
    <col min="148" max="148" width="0" style="1" hidden="1" customWidth="1"/>
    <col min="149" max="149" width="4.21875" style="1" customWidth="1"/>
    <col min="150" max="16384" width="8.88671875" style="1"/>
  </cols>
  <sheetData>
    <row r="1" spans="1:8" ht="27" hidden="1" customHeight="1">
      <c r="A1" s="109" t="s">
        <v>175</v>
      </c>
      <c r="B1" s="109"/>
      <c r="C1" s="109"/>
      <c r="D1" s="109"/>
      <c r="E1" s="109"/>
      <c r="F1" s="109"/>
      <c r="G1" s="109"/>
      <c r="H1" s="109"/>
    </row>
    <row r="2" spans="1:8" ht="17.25" hidden="1" customHeight="1"/>
    <row r="3" spans="1:8" ht="17.25" hidden="1" customHeight="1"/>
    <row r="4" spans="1:8" ht="17.25" hidden="1" customHeight="1"/>
    <row r="5" spans="1:8" ht="17.25" hidden="1" customHeight="1"/>
    <row r="6" spans="1:8" ht="17.25" hidden="1" customHeight="1"/>
    <row r="7" spans="1:8" ht="17.25" hidden="1" customHeight="1"/>
    <row r="8" spans="1:8" ht="17.25" hidden="1" customHeight="1"/>
    <row r="9" spans="1:8" ht="17.25" hidden="1" customHeight="1"/>
    <row r="10" spans="1:8" ht="17.25" hidden="1" customHeight="1"/>
    <row r="11" spans="1:8" ht="17.25" hidden="1" customHeight="1"/>
    <row r="12" spans="1:8" ht="17.25" hidden="1" customHeight="1"/>
    <row r="13" spans="1:8" ht="17.25" hidden="1" customHeight="1"/>
    <row r="14" spans="1:8" ht="17.25" hidden="1" customHeight="1"/>
    <row r="15" spans="1:8" ht="17.25" hidden="1" customHeight="1"/>
    <row r="16" spans="1:8" ht="17.25" hidden="1" customHeight="1"/>
    <row r="17" spans="1:148" ht="17.25" hidden="1" customHeight="1"/>
    <row r="18" spans="1:148" s="4" customFormat="1" ht="17.25" hidden="1" customHeight="1">
      <c r="A18" s="13" t="s">
        <v>0</v>
      </c>
      <c r="B18" s="2" t="s">
        <v>12</v>
      </c>
      <c r="C18" s="2" t="s">
        <v>20</v>
      </c>
      <c r="D18" s="2" t="s">
        <v>21</v>
      </c>
      <c r="E18" s="2" t="s">
        <v>22</v>
      </c>
      <c r="F18" s="2" t="s">
        <v>23</v>
      </c>
      <c r="G18" s="2" t="s">
        <v>24</v>
      </c>
      <c r="H18" s="2" t="s">
        <v>25</v>
      </c>
      <c r="I18" s="2" t="s">
        <v>26</v>
      </c>
      <c r="J18" s="2" t="s">
        <v>27</v>
      </c>
      <c r="K18" s="2" t="s">
        <v>28</v>
      </c>
      <c r="L18" s="2" t="s">
        <v>29</v>
      </c>
      <c r="M18" s="2" t="s">
        <v>30</v>
      </c>
      <c r="N18" s="2" t="s">
        <v>11</v>
      </c>
      <c r="O18" s="2" t="s">
        <v>13</v>
      </c>
      <c r="P18" s="2" t="s">
        <v>14</v>
      </c>
      <c r="Q18" s="2" t="s">
        <v>15</v>
      </c>
      <c r="R18" s="2" t="s">
        <v>16</v>
      </c>
      <c r="S18" s="2" t="s">
        <v>17</v>
      </c>
      <c r="T18" s="2" t="e">
        <f>'FDB Fan Motor'!#REF!</f>
        <v>#REF!</v>
      </c>
      <c r="U18" s="2" t="e">
        <f>'FDB Fan Motor'!#REF!</f>
        <v>#REF!</v>
      </c>
      <c r="V18" s="2" t="e">
        <f>'FDB Fan Motor'!#REF!</f>
        <v>#REF!</v>
      </c>
      <c r="W18" s="2" t="e">
        <f>'FDB Fan Motor'!#REF!</f>
        <v>#REF!</v>
      </c>
      <c r="X18" s="2" t="e">
        <f>'FDB Fan Motor'!#REF!</f>
        <v>#REF!</v>
      </c>
      <c r="Y18" s="2" t="e">
        <f>'FDB Fan Motor'!#REF!</f>
        <v>#REF!</v>
      </c>
      <c r="Z18" s="2" t="e">
        <f>'FDB Fan Motor'!#REF!</f>
        <v>#REF!</v>
      </c>
      <c r="AA18" s="2" t="e">
        <f>'FDB Fan Motor'!#REF!</f>
        <v>#REF!</v>
      </c>
      <c r="AB18" s="2" t="e">
        <f>'FDB Fan Motor'!#REF!</f>
        <v>#REF!</v>
      </c>
      <c r="AC18" s="2" t="e">
        <f>'FDB Fan Motor'!#REF!</f>
        <v>#REF!</v>
      </c>
      <c r="AD18" s="2" t="e">
        <f>'FDB Fan Motor'!#REF!</f>
        <v>#REF!</v>
      </c>
      <c r="AE18" s="2" t="e">
        <f>'FDB Fan Motor'!#REF!</f>
        <v>#REF!</v>
      </c>
      <c r="AF18" s="2" t="e">
        <f>'FDB Fan Motor'!#REF!</f>
        <v>#REF!</v>
      </c>
      <c r="AG18" s="2" t="e">
        <f>'FDB Fan Motor'!#REF!</f>
        <v>#REF!</v>
      </c>
      <c r="AH18" s="2" t="e">
        <f>'FDB Fan Motor'!#REF!</f>
        <v>#REF!</v>
      </c>
      <c r="AI18" s="2" t="e">
        <f>'FDB Fan Motor'!#REF!</f>
        <v>#REF!</v>
      </c>
      <c r="AJ18" s="2" t="e">
        <f>'FDB Fan Motor'!#REF!</f>
        <v>#REF!</v>
      </c>
      <c r="AK18" s="2" t="e">
        <f>'FDB Fan Motor'!#REF!</f>
        <v>#REF!</v>
      </c>
      <c r="AL18" s="2" t="e">
        <f>'FDB Fan Motor'!#REF!</f>
        <v>#REF!</v>
      </c>
      <c r="AM18" s="2" t="e">
        <f>'FDB Fan Motor'!#REF!</f>
        <v>#REF!</v>
      </c>
      <c r="AN18" s="2" t="e">
        <f>'FDB Fan Motor'!#REF!</f>
        <v>#REF!</v>
      </c>
      <c r="AO18" s="2" t="e">
        <f>'FDB Fan Motor'!#REF!</f>
        <v>#REF!</v>
      </c>
      <c r="AP18" s="2" t="e">
        <f>'FDB Fan Motor'!#REF!</f>
        <v>#REF!</v>
      </c>
      <c r="AQ18" s="2" t="e">
        <f>'FDB Fan Motor'!#REF!</f>
        <v>#REF!</v>
      </c>
      <c r="AR18" s="2" t="e">
        <f>'FDB Fan Motor'!#REF!</f>
        <v>#REF!</v>
      </c>
      <c r="AS18" s="2" t="s">
        <v>190</v>
      </c>
      <c r="AT18" s="2" t="s">
        <v>195</v>
      </c>
      <c r="AU18" s="2" t="s">
        <v>197</v>
      </c>
      <c r="AV18" s="2" t="s">
        <v>199</v>
      </c>
      <c r="AW18" s="139" t="e">
        <f>'FDB Fan Motor'!#REF!</f>
        <v>#REF!</v>
      </c>
      <c r="AX18" s="139" t="e">
        <f>'FDB Fan Motor'!#REF!</f>
        <v>#REF!</v>
      </c>
      <c r="AY18" s="184" t="e">
        <f>'FDB Fan Motor'!#REF!</f>
        <v>#REF!</v>
      </c>
      <c r="AZ18" s="184" t="e">
        <f>'FDB Fan Motor'!#REF!</f>
        <v>#REF!</v>
      </c>
      <c r="BA18" s="184" t="e">
        <f>'FDB Fan Motor'!#REF!</f>
        <v>#REF!</v>
      </c>
      <c r="BB18" s="184" t="e">
        <f>'FDB Fan Motor'!#REF!</f>
        <v>#REF!</v>
      </c>
      <c r="BC18" s="184" t="e">
        <f>'FDB Fan Motor'!#REF!</f>
        <v>#REF!</v>
      </c>
      <c r="BD18" s="184" t="e">
        <f>'FDB Fan Motor'!#REF!</f>
        <v>#REF!</v>
      </c>
      <c r="BE18" s="184" t="e">
        <f>'FDB Fan Motor'!#REF!</f>
        <v>#REF!</v>
      </c>
      <c r="BF18" s="106" t="e">
        <f>'FDB Fan Motor'!#REF!</f>
        <v>#REF!</v>
      </c>
      <c r="BG18" s="106" t="e">
        <f>'FDB Fan Motor'!#REF!</f>
        <v>#REF!</v>
      </c>
      <c r="BH18" s="106" t="e">
        <f>'FDB Fan Motor'!#REF!</f>
        <v>#REF!</v>
      </c>
      <c r="BI18" s="106" t="e">
        <f>'FDB Fan Motor'!#REF!</f>
        <v>#REF!</v>
      </c>
      <c r="BJ18" s="106" t="e">
        <f>'FDB Fan Motor'!#REF!</f>
        <v>#REF!</v>
      </c>
      <c r="BK18" s="106" t="e">
        <f>'FDB Fan Motor'!#REF!</f>
        <v>#REF!</v>
      </c>
      <c r="BL18" s="106" t="e">
        <f>'FDB Fan Motor'!#REF!</f>
        <v>#REF!</v>
      </c>
      <c r="BM18" s="106" t="e">
        <f>'FDB Fan Motor'!#REF!</f>
        <v>#REF!</v>
      </c>
      <c r="BN18" s="106" t="e">
        <f>'FDB Fan Motor'!#REF!</f>
        <v>#REF!</v>
      </c>
      <c r="BO18" s="106" t="e">
        <f>'FDB Fan Motor'!#REF!</f>
        <v>#REF!</v>
      </c>
      <c r="BP18" s="106" t="e">
        <f>'FDB Fan Motor'!#REF!</f>
        <v>#REF!</v>
      </c>
      <c r="BQ18" s="106" t="e">
        <f>'FDB Fan Motor'!#REF!</f>
        <v>#REF!</v>
      </c>
      <c r="BR18" s="106" t="e">
        <f>'FDB Fan Motor'!#REF!</f>
        <v>#REF!</v>
      </c>
      <c r="BS18" s="106"/>
      <c r="BT18" s="106"/>
      <c r="BU18" s="106" t="s">
        <v>266</v>
      </c>
      <c r="BV18" s="106"/>
      <c r="BW18" s="106"/>
      <c r="BX18" s="106"/>
      <c r="BY18" s="106"/>
      <c r="BZ18" s="106"/>
      <c r="CA18" s="106"/>
      <c r="CB18" s="106"/>
      <c r="CC18" s="106" t="s">
        <v>282</v>
      </c>
      <c r="CD18" s="106"/>
      <c r="CE18" s="106"/>
      <c r="CF18" s="106"/>
      <c r="CG18" s="106" t="s">
        <v>294</v>
      </c>
      <c r="CH18" s="106" t="s">
        <v>297</v>
      </c>
      <c r="CI18" s="106"/>
      <c r="CJ18" s="106" t="s">
        <v>303</v>
      </c>
      <c r="CK18" s="106" t="s">
        <v>308</v>
      </c>
      <c r="CL18" s="106" t="s">
        <v>310</v>
      </c>
      <c r="CM18" s="106" t="s">
        <v>311</v>
      </c>
      <c r="CN18" s="106" t="s">
        <v>313</v>
      </c>
      <c r="CO18" s="106" t="s">
        <v>319</v>
      </c>
      <c r="CP18" s="106" t="s">
        <v>322</v>
      </c>
      <c r="CQ18" s="106" t="s">
        <v>325</v>
      </c>
      <c r="CR18" s="106" t="s">
        <v>330</v>
      </c>
      <c r="CS18" s="106" t="s">
        <v>332</v>
      </c>
      <c r="CT18" s="106" t="s">
        <v>336</v>
      </c>
      <c r="CU18" s="106" t="s">
        <v>349</v>
      </c>
      <c r="CV18" s="106" t="e">
        <v>#REF!</v>
      </c>
      <c r="CW18" s="106" t="e">
        <v>#REF!</v>
      </c>
      <c r="CX18" s="106" t="e">
        <v>#REF!</v>
      </c>
      <c r="CY18" s="106" t="e">
        <v>#REF!</v>
      </c>
      <c r="CZ18" s="106" t="e">
        <v>#REF!</v>
      </c>
      <c r="DA18" s="106" t="e">
        <f>'FDB Fan Motor'!#REF!</f>
        <v>#REF!</v>
      </c>
      <c r="DB18" s="3">
        <v>1</v>
      </c>
      <c r="DC18" s="3">
        <v>2</v>
      </c>
      <c r="DD18" s="3">
        <v>3</v>
      </c>
      <c r="DE18" s="3">
        <v>4</v>
      </c>
      <c r="DF18" s="3">
        <v>5</v>
      </c>
      <c r="DG18" s="3">
        <v>6</v>
      </c>
      <c r="DH18" s="3">
        <v>7</v>
      </c>
      <c r="DI18" s="3">
        <v>8</v>
      </c>
      <c r="DJ18" s="3">
        <v>9</v>
      </c>
      <c r="DK18" s="3">
        <v>10</v>
      </c>
      <c r="DL18" s="3">
        <v>11</v>
      </c>
      <c r="DM18" s="3">
        <v>12</v>
      </c>
      <c r="DN18" s="3">
        <v>13</v>
      </c>
      <c r="DO18" s="3">
        <v>14</v>
      </c>
      <c r="DP18" s="3">
        <v>15</v>
      </c>
      <c r="DQ18" s="3">
        <v>16</v>
      </c>
      <c r="DR18" s="3">
        <v>17</v>
      </c>
      <c r="DS18" s="3">
        <v>18</v>
      </c>
      <c r="DT18" s="3">
        <v>19</v>
      </c>
      <c r="DU18" s="3">
        <v>20</v>
      </c>
      <c r="DV18" s="3">
        <v>21</v>
      </c>
      <c r="DW18" s="3">
        <v>22</v>
      </c>
      <c r="DX18" s="3">
        <v>23</v>
      </c>
      <c r="DY18" s="3">
        <v>24</v>
      </c>
      <c r="DZ18" s="3">
        <v>25</v>
      </c>
      <c r="EA18" s="3">
        <v>26</v>
      </c>
      <c r="EB18" s="3">
        <v>27</v>
      </c>
      <c r="EC18" s="3">
        <v>28</v>
      </c>
      <c r="ED18" s="3">
        <v>29</v>
      </c>
      <c r="EE18" s="3">
        <v>30</v>
      </c>
      <c r="EF18" s="3">
        <v>31</v>
      </c>
    </row>
    <row r="19" spans="1:148" ht="17.25" hidden="1" customHeight="1">
      <c r="A19" s="140" t="s">
        <v>1</v>
      </c>
      <c r="B19" s="141">
        <v>4618</v>
      </c>
      <c r="C19" s="141">
        <v>9499</v>
      </c>
      <c r="D19" s="141">
        <v>141</v>
      </c>
      <c r="E19" s="141">
        <v>26564</v>
      </c>
      <c r="F19" s="141">
        <v>129854</v>
      </c>
      <c r="G19" s="141">
        <v>61801</v>
      </c>
      <c r="H19" s="141">
        <v>2333</v>
      </c>
      <c r="I19" s="141">
        <v>0</v>
      </c>
      <c r="J19" s="141">
        <v>4740</v>
      </c>
      <c r="K19" s="141">
        <v>153462</v>
      </c>
      <c r="L19" s="141">
        <v>139519</v>
      </c>
      <c r="M19" s="141">
        <v>1708</v>
      </c>
      <c r="N19" s="141">
        <v>24098</v>
      </c>
      <c r="O19" s="141">
        <v>36613</v>
      </c>
      <c r="P19" s="141">
        <v>33409</v>
      </c>
      <c r="Q19" s="141">
        <v>78504</v>
      </c>
      <c r="R19" s="141">
        <v>212225</v>
      </c>
      <c r="S19" s="141">
        <v>167337</v>
      </c>
      <c r="T19" s="141"/>
      <c r="U19" s="141"/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>
        <v>3296</v>
      </c>
      <c r="AL19" s="141">
        <v>6575</v>
      </c>
      <c r="AM19" s="141">
        <v>13692</v>
      </c>
      <c r="AN19" s="141">
        <v>69554</v>
      </c>
      <c r="AO19" s="141">
        <v>218</v>
      </c>
      <c r="AP19" s="141">
        <v>190</v>
      </c>
      <c r="AQ19" s="141">
        <v>34212</v>
      </c>
      <c r="AR19" s="141">
        <v>65650</v>
      </c>
      <c r="AS19" s="141">
        <v>63527</v>
      </c>
      <c r="AT19" s="141">
        <v>27640</v>
      </c>
      <c r="AU19" s="141">
        <v>0</v>
      </c>
      <c r="AV19" s="141">
        <v>0</v>
      </c>
      <c r="AW19" s="141">
        <v>5291</v>
      </c>
      <c r="AX19" s="141">
        <v>0</v>
      </c>
      <c r="AY19" s="185">
        <v>0</v>
      </c>
      <c r="AZ19" s="185">
        <v>0</v>
      </c>
      <c r="BA19" s="185">
        <v>0</v>
      </c>
      <c r="BB19" s="185">
        <v>0</v>
      </c>
      <c r="BC19" s="185">
        <v>0</v>
      </c>
      <c r="BD19" s="185">
        <v>0</v>
      </c>
      <c r="BE19" s="185">
        <v>0</v>
      </c>
      <c r="BF19" s="142">
        <f>SUM(DA19:EE19)</f>
        <v>0</v>
      </c>
      <c r="BG19" s="142">
        <f>SUM(DA19:EE19)</f>
        <v>0</v>
      </c>
      <c r="BH19" s="142">
        <f>SUM(DA19:EE19)</f>
        <v>0</v>
      </c>
      <c r="BI19" s="142">
        <f>SUM(DA19:EE19)</f>
        <v>0</v>
      </c>
      <c r="BJ19" s="142">
        <f>SUM(DA19:EE19)</f>
        <v>0</v>
      </c>
      <c r="BK19" s="142">
        <f>SUM(DA19:EE19)</f>
        <v>0</v>
      </c>
      <c r="BL19" s="142">
        <f>SUM(DA19:EE19)</f>
        <v>0</v>
      </c>
      <c r="BM19" s="142">
        <f>SUM(DA19:EE19)</f>
        <v>0</v>
      </c>
      <c r="BN19" s="142">
        <f>SUM(DA19:EE19)</f>
        <v>0</v>
      </c>
      <c r="BO19" s="142">
        <f>SUM(DA19:EE19)</f>
        <v>0</v>
      </c>
      <c r="BP19" s="142">
        <f>SUM(DA19:EE19)</f>
        <v>0</v>
      </c>
      <c r="BQ19" s="142">
        <f>SUM(DA19:EE19)</f>
        <v>0</v>
      </c>
      <c r="BR19" s="142">
        <f>SUM(DA19:EE19)</f>
        <v>0</v>
      </c>
      <c r="BS19" s="142"/>
      <c r="BT19" s="142"/>
      <c r="BU19" s="142">
        <v>0</v>
      </c>
      <c r="BV19" s="142"/>
      <c r="BW19" s="142"/>
      <c r="BX19" s="142"/>
      <c r="BY19" s="142"/>
      <c r="BZ19" s="142"/>
      <c r="CA19" s="142"/>
      <c r="CB19" s="142"/>
      <c r="CC19" s="142">
        <v>0</v>
      </c>
      <c r="CD19" s="142"/>
      <c r="CE19" s="142"/>
      <c r="CF19" s="142"/>
      <c r="CG19" s="142">
        <v>0</v>
      </c>
      <c r="CH19" s="142">
        <v>0</v>
      </c>
      <c r="CI19" s="142"/>
      <c r="CJ19" s="142">
        <v>0</v>
      </c>
      <c r="CK19" s="142">
        <v>0</v>
      </c>
      <c r="CL19" s="142">
        <v>0</v>
      </c>
      <c r="CM19" s="142">
        <v>0</v>
      </c>
      <c r="CN19" s="142">
        <v>0</v>
      </c>
      <c r="CO19" s="142">
        <v>0</v>
      </c>
      <c r="CP19" s="142">
        <v>0</v>
      </c>
      <c r="CQ19" s="142">
        <v>0</v>
      </c>
      <c r="CR19" s="142">
        <v>0</v>
      </c>
      <c r="CS19" s="142">
        <v>0</v>
      </c>
      <c r="CT19" s="142">
        <v>0</v>
      </c>
      <c r="CU19" s="142">
        <v>0</v>
      </c>
      <c r="CV19" s="142">
        <v>0</v>
      </c>
      <c r="CW19" s="142">
        <v>0</v>
      </c>
      <c r="CX19" s="142">
        <v>0</v>
      </c>
      <c r="CY19" s="142">
        <v>0</v>
      </c>
      <c r="CZ19" s="142">
        <v>0</v>
      </c>
      <c r="DA19" s="142">
        <f>SUM(DB19:EF19)</f>
        <v>0</v>
      </c>
      <c r="DB19" s="142">
        <f>'X2689'!F9</f>
        <v>0</v>
      </c>
      <c r="DC19" s="142">
        <f>'X2689'!G9</f>
        <v>0</v>
      </c>
      <c r="DD19" s="142">
        <f>'X2689'!H9</f>
        <v>0</v>
      </c>
      <c r="DE19" s="142">
        <f>'X2689'!I9</f>
        <v>0</v>
      </c>
      <c r="DF19" s="142">
        <f>'X2689'!J9</f>
        <v>0</v>
      </c>
      <c r="DG19" s="142">
        <f>'X2689'!K9</f>
        <v>0</v>
      </c>
      <c r="DH19" s="142">
        <f>'X2689'!L9</f>
        <v>0</v>
      </c>
      <c r="DI19" s="142">
        <f>'X2689'!M9</f>
        <v>0</v>
      </c>
      <c r="DJ19" s="142">
        <f>'X2689'!N9</f>
        <v>0</v>
      </c>
      <c r="DK19" s="142">
        <f>'X2689'!O9</f>
        <v>0</v>
      </c>
      <c r="DL19" s="142">
        <f>'X2689'!P9</f>
        <v>0</v>
      </c>
      <c r="DM19" s="142">
        <f>'X2689'!Q9</f>
        <v>0</v>
      </c>
      <c r="DN19" s="142">
        <f>'X2689'!R9</f>
        <v>0</v>
      </c>
      <c r="DO19" s="142">
        <f>'X2689'!S9</f>
        <v>0</v>
      </c>
      <c r="DP19" s="142">
        <f>'X2689'!T9</f>
        <v>0</v>
      </c>
      <c r="DQ19" s="142">
        <f>'X2689'!U9</f>
        <v>0</v>
      </c>
      <c r="DR19" s="142">
        <f>'X2689'!V9</f>
        <v>0</v>
      </c>
      <c r="DS19" s="142">
        <f>'X2689'!W9</f>
        <v>0</v>
      </c>
      <c r="DT19" s="142">
        <f>'X2689'!X9</f>
        <v>0</v>
      </c>
      <c r="DU19" s="142">
        <f>'X2689'!Y9</f>
        <v>0</v>
      </c>
      <c r="DV19" s="142">
        <f>'X2689'!Z9</f>
        <v>0</v>
      </c>
      <c r="DW19" s="142">
        <f>'X2689'!AA9</f>
        <v>0</v>
      </c>
      <c r="DX19" s="142">
        <f>'X2689'!AB9</f>
        <v>0</v>
      </c>
      <c r="DY19" s="142">
        <f>'X2689'!AC9</f>
        <v>0</v>
      </c>
      <c r="DZ19" s="142">
        <f>'X2689'!AD9</f>
        <v>0</v>
      </c>
      <c r="EA19" s="142">
        <f>'X2689'!AE9</f>
        <v>0</v>
      </c>
      <c r="EB19" s="142">
        <f>'X2689'!AF9</f>
        <v>0</v>
      </c>
      <c r="EC19" s="142">
        <f>'X2689'!AG9</f>
        <v>0</v>
      </c>
      <c r="ED19" s="142">
        <f>'X2689'!AH9</f>
        <v>0</v>
      </c>
      <c r="EE19" s="142">
        <f>'X2689'!AI9</f>
        <v>0</v>
      </c>
      <c r="EF19" s="142">
        <f>'X2689'!AJ9</f>
        <v>0</v>
      </c>
    </row>
    <row r="20" spans="1:148" ht="17.25" hidden="1" customHeight="1">
      <c r="A20" s="140" t="s">
        <v>2</v>
      </c>
      <c r="B20" s="141">
        <f>B19-B21</f>
        <v>4499</v>
      </c>
      <c r="C20" s="141">
        <f t="shared" ref="C20:Y20" si="0">C19-C21</f>
        <v>9320</v>
      </c>
      <c r="D20" s="141">
        <f t="shared" si="0"/>
        <v>141</v>
      </c>
      <c r="E20" s="141">
        <f t="shared" si="0"/>
        <v>26095</v>
      </c>
      <c r="F20" s="141">
        <f t="shared" si="0"/>
        <v>128461</v>
      </c>
      <c r="G20" s="141">
        <f t="shared" si="0"/>
        <v>61077</v>
      </c>
      <c r="H20" s="141">
        <f t="shared" si="0"/>
        <v>2300</v>
      </c>
      <c r="I20" s="141">
        <f t="shared" si="0"/>
        <v>0</v>
      </c>
      <c r="J20" s="141">
        <f t="shared" si="0"/>
        <v>4689</v>
      </c>
      <c r="K20" s="141">
        <f t="shared" si="0"/>
        <v>149434</v>
      </c>
      <c r="L20" s="141">
        <f t="shared" si="0"/>
        <v>137110</v>
      </c>
      <c r="M20" s="141">
        <f t="shared" si="0"/>
        <v>1611</v>
      </c>
      <c r="N20" s="141">
        <f t="shared" si="0"/>
        <v>23458</v>
      </c>
      <c r="O20" s="141">
        <f t="shared" si="0"/>
        <v>36370</v>
      </c>
      <c r="P20" s="141">
        <f t="shared" si="0"/>
        <v>33171</v>
      </c>
      <c r="Q20" s="141">
        <f t="shared" si="0"/>
        <v>76832</v>
      </c>
      <c r="R20" s="141">
        <f t="shared" si="0"/>
        <v>208102</v>
      </c>
      <c r="S20" s="141">
        <f t="shared" si="0"/>
        <v>165730</v>
      </c>
      <c r="T20" s="141">
        <f t="shared" si="0"/>
        <v>0</v>
      </c>
      <c r="U20" s="141">
        <f t="shared" si="0"/>
        <v>0</v>
      </c>
      <c r="V20" s="141">
        <f t="shared" si="0"/>
        <v>0</v>
      </c>
      <c r="W20" s="141">
        <f t="shared" si="0"/>
        <v>0</v>
      </c>
      <c r="X20" s="141">
        <f t="shared" si="0"/>
        <v>0</v>
      </c>
      <c r="Y20" s="141">
        <f t="shared" si="0"/>
        <v>0</v>
      </c>
      <c r="Z20" s="141">
        <f>Z19-Z21</f>
        <v>0</v>
      </c>
      <c r="AA20" s="141">
        <f t="shared" ref="AA20:BA20" si="1">AA19-AA21</f>
        <v>0</v>
      </c>
      <c r="AB20" s="141">
        <f t="shared" si="1"/>
        <v>0</v>
      </c>
      <c r="AC20" s="141">
        <f t="shared" si="1"/>
        <v>0</v>
      </c>
      <c r="AD20" s="141">
        <f t="shared" si="1"/>
        <v>0</v>
      </c>
      <c r="AE20" s="141">
        <f t="shared" si="1"/>
        <v>0</v>
      </c>
      <c r="AF20" s="141">
        <f t="shared" si="1"/>
        <v>0</v>
      </c>
      <c r="AG20" s="141">
        <f t="shared" si="1"/>
        <v>0</v>
      </c>
      <c r="AH20" s="141">
        <f t="shared" si="1"/>
        <v>0</v>
      </c>
      <c r="AI20" s="141">
        <f t="shared" si="1"/>
        <v>0</v>
      </c>
      <c r="AJ20" s="141">
        <f t="shared" si="1"/>
        <v>0</v>
      </c>
      <c r="AK20" s="141">
        <f t="shared" si="1"/>
        <v>3295</v>
      </c>
      <c r="AL20" s="141">
        <f t="shared" si="1"/>
        <v>6574</v>
      </c>
      <c r="AM20" s="141">
        <f t="shared" si="1"/>
        <v>13648</v>
      </c>
      <c r="AN20" s="141">
        <f t="shared" si="1"/>
        <v>69325</v>
      </c>
      <c r="AO20" s="141">
        <f t="shared" si="1"/>
        <v>218</v>
      </c>
      <c r="AP20" s="141">
        <f t="shared" si="1"/>
        <v>190</v>
      </c>
      <c r="AQ20" s="141">
        <f t="shared" si="1"/>
        <v>34156</v>
      </c>
      <c r="AR20" s="141">
        <f t="shared" si="1"/>
        <v>65553</v>
      </c>
      <c r="AS20" s="141">
        <f t="shared" si="1"/>
        <v>63512</v>
      </c>
      <c r="AT20" s="141">
        <f t="shared" si="1"/>
        <v>27608</v>
      </c>
      <c r="AU20" s="141">
        <f t="shared" si="1"/>
        <v>0</v>
      </c>
      <c r="AV20" s="141">
        <f t="shared" si="1"/>
        <v>0</v>
      </c>
      <c r="AW20" s="141">
        <f t="shared" si="1"/>
        <v>5290</v>
      </c>
      <c r="AX20" s="141">
        <f t="shared" si="1"/>
        <v>0</v>
      </c>
      <c r="AY20" s="141">
        <f t="shared" si="1"/>
        <v>0</v>
      </c>
      <c r="AZ20" s="141">
        <f t="shared" si="1"/>
        <v>0</v>
      </c>
      <c r="BA20" s="141">
        <f t="shared" si="1"/>
        <v>0</v>
      </c>
      <c r="BB20" s="185">
        <f>SUM(DA20:EE20)</f>
        <v>-50</v>
      </c>
      <c r="BC20" s="185">
        <f>SUM(DA20:EE20)</f>
        <v>-50</v>
      </c>
      <c r="BD20" s="185">
        <f>SUM(DA20:EE20)</f>
        <v>-50</v>
      </c>
      <c r="BE20" s="185">
        <f>SUM(DA20:EE20)</f>
        <v>-50</v>
      </c>
      <c r="BF20" s="142">
        <f>SUM(DA20:EE20)</f>
        <v>-50</v>
      </c>
      <c r="BG20" s="142">
        <f>SUM(DA20:EE20)</f>
        <v>-50</v>
      </c>
      <c r="BH20" s="142">
        <f>SUM(DA20:EE20)</f>
        <v>-50</v>
      </c>
      <c r="BI20" s="142">
        <f>SUM(DA20:EE20)</f>
        <v>-50</v>
      </c>
      <c r="BJ20" s="142">
        <f>SUM(DA20:EE20)</f>
        <v>-50</v>
      </c>
      <c r="BK20" s="142">
        <f>SUM(DA20:EE20)</f>
        <v>-50</v>
      </c>
      <c r="BL20" s="142">
        <f>SUM(DA20:EE20)</f>
        <v>-50</v>
      </c>
      <c r="BM20" s="142">
        <f>SUM(DA20:EE20)</f>
        <v>-50</v>
      </c>
      <c r="BN20" s="142">
        <f>SUM(DA20:EE20)</f>
        <v>-50</v>
      </c>
      <c r="BO20" s="142">
        <f>SUM(DA20:EE20)</f>
        <v>-50</v>
      </c>
      <c r="BP20" s="142">
        <f>SUM(DA20:EE20)</f>
        <v>-50</v>
      </c>
      <c r="BQ20" s="142">
        <f>SUM(DA20:EE20)</f>
        <v>-50</v>
      </c>
      <c r="BR20" s="142">
        <f>SUM(DA20:EE20)</f>
        <v>-50</v>
      </c>
      <c r="BS20" s="142"/>
      <c r="BT20" s="142"/>
      <c r="BU20" s="142">
        <v>0</v>
      </c>
      <c r="BV20" s="142"/>
      <c r="BW20" s="142"/>
      <c r="BX20" s="142"/>
      <c r="BY20" s="142"/>
      <c r="BZ20" s="142"/>
      <c r="CA20" s="142"/>
      <c r="CB20" s="142"/>
      <c r="CC20" s="142">
        <v>0</v>
      </c>
      <c r="CD20" s="142"/>
      <c r="CE20" s="142"/>
      <c r="CF20" s="142"/>
      <c r="CG20" s="142">
        <v>0</v>
      </c>
      <c r="CH20" s="142">
        <v>0</v>
      </c>
      <c r="CI20" s="142"/>
      <c r="CJ20" s="142">
        <v>0</v>
      </c>
      <c r="CK20" s="142">
        <v>0</v>
      </c>
      <c r="CL20" s="142">
        <v>0</v>
      </c>
      <c r="CM20" s="142">
        <v>0</v>
      </c>
      <c r="CN20" s="142">
        <v>0</v>
      </c>
      <c r="CO20" s="142">
        <v>0</v>
      </c>
      <c r="CP20" s="142">
        <v>-4</v>
      </c>
      <c r="CQ20" s="142">
        <v>0</v>
      </c>
      <c r="CR20" s="142">
        <v>0</v>
      </c>
      <c r="CS20" s="142">
        <v>0</v>
      </c>
      <c r="CT20" s="142">
        <v>-309</v>
      </c>
      <c r="CU20" s="142">
        <v>0</v>
      </c>
      <c r="CV20" s="142">
        <v>0</v>
      </c>
      <c r="CW20" s="142">
        <v>0</v>
      </c>
      <c r="CX20" s="142">
        <v>0</v>
      </c>
      <c r="CY20" s="142">
        <v>0</v>
      </c>
      <c r="CZ20" s="142">
        <v>0</v>
      </c>
      <c r="DA20" s="142">
        <f>SUM(DB20:EF20)</f>
        <v>-25</v>
      </c>
      <c r="DB20" s="142">
        <f>DB19-DB21</f>
        <v>0</v>
      </c>
      <c r="DC20" s="142">
        <f t="shared" ref="DC20:EF20" si="2">DC19-DC21</f>
        <v>0</v>
      </c>
      <c r="DD20" s="142">
        <f t="shared" si="2"/>
        <v>0</v>
      </c>
      <c r="DE20" s="142">
        <f t="shared" si="2"/>
        <v>0</v>
      </c>
      <c r="DF20" s="142">
        <f t="shared" si="2"/>
        <v>0</v>
      </c>
      <c r="DG20" s="142">
        <f t="shared" si="2"/>
        <v>0</v>
      </c>
      <c r="DH20" s="142">
        <f t="shared" si="2"/>
        <v>0</v>
      </c>
      <c r="DI20" s="142">
        <f t="shared" si="2"/>
        <v>0</v>
      </c>
      <c r="DJ20" s="142">
        <f t="shared" si="2"/>
        <v>0</v>
      </c>
      <c r="DK20" s="142">
        <f t="shared" si="2"/>
        <v>0</v>
      </c>
      <c r="DL20" s="142">
        <f t="shared" si="2"/>
        <v>-1</v>
      </c>
      <c r="DM20" s="142">
        <f t="shared" si="2"/>
        <v>0</v>
      </c>
      <c r="DN20" s="142">
        <f t="shared" si="2"/>
        <v>0</v>
      </c>
      <c r="DO20" s="142">
        <f t="shared" si="2"/>
        <v>-1</v>
      </c>
      <c r="DP20" s="142">
        <f t="shared" si="2"/>
        <v>0</v>
      </c>
      <c r="DQ20" s="142">
        <f t="shared" si="2"/>
        <v>-1</v>
      </c>
      <c r="DR20" s="142" t="s">
        <v>207</v>
      </c>
      <c r="DS20" s="142">
        <f t="shared" si="2"/>
        <v>0</v>
      </c>
      <c r="DT20" s="142">
        <f t="shared" si="2"/>
        <v>-20</v>
      </c>
      <c r="DU20" s="142">
        <f t="shared" si="2"/>
        <v>-2</v>
      </c>
      <c r="DV20" s="142">
        <f t="shared" si="2"/>
        <v>0</v>
      </c>
      <c r="DW20" s="142">
        <f t="shared" si="2"/>
        <v>0</v>
      </c>
      <c r="DX20" s="142">
        <f t="shared" si="2"/>
        <v>0</v>
      </c>
      <c r="DY20" s="142">
        <f t="shared" si="2"/>
        <v>0</v>
      </c>
      <c r="DZ20" s="142">
        <f t="shared" si="2"/>
        <v>0</v>
      </c>
      <c r="EA20" s="142">
        <f t="shared" si="2"/>
        <v>0</v>
      </c>
      <c r="EB20" s="142">
        <f t="shared" si="2"/>
        <v>0</v>
      </c>
      <c r="EC20" s="142">
        <f t="shared" si="2"/>
        <v>0</v>
      </c>
      <c r="ED20" s="142">
        <f t="shared" si="2"/>
        <v>0</v>
      </c>
      <c r="EE20" s="142">
        <f t="shared" si="2"/>
        <v>0</v>
      </c>
      <c r="EF20" s="142">
        <f t="shared" si="2"/>
        <v>0</v>
      </c>
    </row>
    <row r="21" spans="1:148" ht="17.25" hidden="1" customHeight="1">
      <c r="A21" s="140" t="s">
        <v>3</v>
      </c>
      <c r="B21" s="141">
        <f>SUM(B24:B27)</f>
        <v>119</v>
      </c>
      <c r="C21" s="141">
        <f t="shared" ref="C21:T21" si="3">SUM(C24:C27)</f>
        <v>179</v>
      </c>
      <c r="D21" s="141">
        <f t="shared" si="3"/>
        <v>0</v>
      </c>
      <c r="E21" s="141">
        <f t="shared" si="3"/>
        <v>469</v>
      </c>
      <c r="F21" s="141">
        <f t="shared" si="3"/>
        <v>1393</v>
      </c>
      <c r="G21" s="141">
        <f t="shared" si="3"/>
        <v>724</v>
      </c>
      <c r="H21" s="141">
        <f t="shared" si="3"/>
        <v>33</v>
      </c>
      <c r="I21" s="141">
        <f t="shared" si="3"/>
        <v>0</v>
      </c>
      <c r="J21" s="141">
        <f t="shared" si="3"/>
        <v>51</v>
      </c>
      <c r="K21" s="141">
        <f t="shared" si="3"/>
        <v>4028</v>
      </c>
      <c r="L21" s="141">
        <f t="shared" si="3"/>
        <v>2409</v>
      </c>
      <c r="M21" s="141">
        <f t="shared" si="3"/>
        <v>97</v>
      </c>
      <c r="N21" s="141">
        <f t="shared" si="3"/>
        <v>640</v>
      </c>
      <c r="O21" s="141">
        <f t="shared" si="3"/>
        <v>243</v>
      </c>
      <c r="P21" s="141">
        <f t="shared" si="3"/>
        <v>238</v>
      </c>
      <c r="Q21" s="141">
        <f t="shared" si="3"/>
        <v>1672</v>
      </c>
      <c r="R21" s="141">
        <f t="shared" si="3"/>
        <v>4123</v>
      </c>
      <c r="S21" s="141">
        <f t="shared" si="3"/>
        <v>1607</v>
      </c>
      <c r="T21" s="141">
        <f t="shared" si="3"/>
        <v>0</v>
      </c>
      <c r="U21" s="141">
        <f t="shared" ref="U21:Z21" si="4">SUM(U24:U27)</f>
        <v>0</v>
      </c>
      <c r="V21" s="141">
        <f t="shared" si="4"/>
        <v>0</v>
      </c>
      <c r="W21" s="141">
        <f t="shared" si="4"/>
        <v>0</v>
      </c>
      <c r="X21" s="141">
        <f t="shared" si="4"/>
        <v>0</v>
      </c>
      <c r="Y21" s="141">
        <f t="shared" si="4"/>
        <v>0</v>
      </c>
      <c r="Z21" s="141">
        <f t="shared" si="4"/>
        <v>0</v>
      </c>
      <c r="AA21" s="141">
        <f t="shared" ref="AA21:AX21" si="5">SUM(AA24:AA27)</f>
        <v>0</v>
      </c>
      <c r="AB21" s="141">
        <f t="shared" si="5"/>
        <v>0</v>
      </c>
      <c r="AC21" s="141">
        <f t="shared" si="5"/>
        <v>0</v>
      </c>
      <c r="AD21" s="141">
        <f t="shared" si="5"/>
        <v>0</v>
      </c>
      <c r="AE21" s="141">
        <f t="shared" si="5"/>
        <v>0</v>
      </c>
      <c r="AF21" s="141">
        <f t="shared" si="5"/>
        <v>0</v>
      </c>
      <c r="AG21" s="141">
        <f t="shared" si="5"/>
        <v>0</v>
      </c>
      <c r="AH21" s="141">
        <f t="shared" si="5"/>
        <v>0</v>
      </c>
      <c r="AI21" s="141">
        <f t="shared" si="5"/>
        <v>0</v>
      </c>
      <c r="AJ21" s="141">
        <f t="shared" si="5"/>
        <v>0</v>
      </c>
      <c r="AK21" s="141">
        <f t="shared" si="5"/>
        <v>1</v>
      </c>
      <c r="AL21" s="141">
        <f t="shared" si="5"/>
        <v>1</v>
      </c>
      <c r="AM21" s="141">
        <f t="shared" si="5"/>
        <v>44</v>
      </c>
      <c r="AN21" s="141">
        <f t="shared" si="5"/>
        <v>229</v>
      </c>
      <c r="AO21" s="141">
        <f t="shared" si="5"/>
        <v>0</v>
      </c>
      <c r="AP21" s="141">
        <f t="shared" si="5"/>
        <v>0</v>
      </c>
      <c r="AQ21" s="141">
        <f t="shared" si="5"/>
        <v>56</v>
      </c>
      <c r="AR21" s="141">
        <f t="shared" si="5"/>
        <v>97</v>
      </c>
      <c r="AS21" s="141">
        <f t="shared" si="5"/>
        <v>15</v>
      </c>
      <c r="AT21" s="141">
        <f t="shared" si="5"/>
        <v>32</v>
      </c>
      <c r="AU21" s="141">
        <f t="shared" si="5"/>
        <v>0</v>
      </c>
      <c r="AV21" s="141">
        <f t="shared" si="5"/>
        <v>0</v>
      </c>
      <c r="AW21" s="141">
        <f t="shared" si="5"/>
        <v>1</v>
      </c>
      <c r="AX21" s="141">
        <f t="shared" si="5"/>
        <v>0</v>
      </c>
      <c r="AY21" s="185">
        <f>SUM(AY24:AY27)</f>
        <v>0</v>
      </c>
      <c r="AZ21" s="185">
        <v>0</v>
      </c>
      <c r="BA21" s="185">
        <f t="shared" ref="BA21:DB21" si="6">SUM(BA24:BA27)</f>
        <v>0</v>
      </c>
      <c r="BB21" s="185">
        <f t="shared" si="6"/>
        <v>0</v>
      </c>
      <c r="BC21" s="185">
        <f t="shared" si="6"/>
        <v>0</v>
      </c>
      <c r="BD21" s="185">
        <f t="shared" si="6"/>
        <v>0</v>
      </c>
      <c r="BE21" s="185">
        <f t="shared" ref="BE21:BR21" si="7">SUM(BE24:BE27)</f>
        <v>0</v>
      </c>
      <c r="BF21" s="142">
        <f t="shared" si="7"/>
        <v>50</v>
      </c>
      <c r="BG21" s="142">
        <f t="shared" si="7"/>
        <v>50</v>
      </c>
      <c r="BH21" s="142">
        <f t="shared" si="7"/>
        <v>50</v>
      </c>
      <c r="BI21" s="142">
        <f t="shared" si="7"/>
        <v>50</v>
      </c>
      <c r="BJ21" s="142">
        <f t="shared" si="7"/>
        <v>50</v>
      </c>
      <c r="BK21" s="142">
        <f t="shared" si="7"/>
        <v>50</v>
      </c>
      <c r="BL21" s="142">
        <f t="shared" si="7"/>
        <v>50</v>
      </c>
      <c r="BM21" s="142">
        <f t="shared" si="7"/>
        <v>50</v>
      </c>
      <c r="BN21" s="142">
        <f t="shared" si="7"/>
        <v>50</v>
      </c>
      <c r="BO21" s="142">
        <f t="shared" si="7"/>
        <v>50</v>
      </c>
      <c r="BP21" s="142">
        <f t="shared" si="7"/>
        <v>50</v>
      </c>
      <c r="BQ21" s="142">
        <f t="shared" si="7"/>
        <v>50</v>
      </c>
      <c r="BR21" s="142">
        <f t="shared" si="7"/>
        <v>50</v>
      </c>
      <c r="BS21" s="142"/>
      <c r="BT21" s="142"/>
      <c r="BU21" s="142">
        <v>0</v>
      </c>
      <c r="BV21" s="142"/>
      <c r="BW21" s="142"/>
      <c r="BX21" s="142"/>
      <c r="BY21" s="142"/>
      <c r="BZ21" s="142"/>
      <c r="CA21" s="142"/>
      <c r="CB21" s="142"/>
      <c r="CC21" s="142">
        <v>0</v>
      </c>
      <c r="CD21" s="142"/>
      <c r="CE21" s="142"/>
      <c r="CF21" s="142"/>
      <c r="CG21" s="142">
        <v>0</v>
      </c>
      <c r="CH21" s="142">
        <v>0</v>
      </c>
      <c r="CI21" s="142"/>
      <c r="CJ21" s="142">
        <v>0</v>
      </c>
      <c r="CK21" s="142">
        <v>0</v>
      </c>
      <c r="CL21" s="142">
        <v>0</v>
      </c>
      <c r="CM21" s="142">
        <v>0</v>
      </c>
      <c r="CN21" s="142">
        <v>0</v>
      </c>
      <c r="CO21" s="142">
        <v>0</v>
      </c>
      <c r="CP21" s="142">
        <v>4</v>
      </c>
      <c r="CQ21" s="142">
        <v>0</v>
      </c>
      <c r="CR21" s="142">
        <v>0</v>
      </c>
      <c r="CS21" s="142">
        <v>0</v>
      </c>
      <c r="CT21" s="142">
        <v>309</v>
      </c>
      <c r="CU21" s="142">
        <v>0</v>
      </c>
      <c r="CV21" s="142">
        <v>0</v>
      </c>
      <c r="CW21" s="142">
        <v>0</v>
      </c>
      <c r="CX21" s="142">
        <v>0</v>
      </c>
      <c r="CY21" s="142">
        <v>0</v>
      </c>
      <c r="CZ21" s="142">
        <v>0</v>
      </c>
      <c r="DA21" s="142">
        <f t="shared" si="6"/>
        <v>25</v>
      </c>
      <c r="DB21" s="142">
        <f t="shared" si="6"/>
        <v>0</v>
      </c>
      <c r="DC21" s="142">
        <f t="shared" ref="DC21:EF21" si="8">SUM(DC24:DC27)</f>
        <v>0</v>
      </c>
      <c r="DD21" s="142">
        <f t="shared" si="8"/>
        <v>0</v>
      </c>
      <c r="DE21" s="142">
        <f t="shared" si="8"/>
        <v>0</v>
      </c>
      <c r="DF21" s="142">
        <f t="shared" si="8"/>
        <v>0</v>
      </c>
      <c r="DG21" s="142">
        <f t="shared" si="8"/>
        <v>0</v>
      </c>
      <c r="DH21" s="142">
        <f t="shared" si="8"/>
        <v>0</v>
      </c>
      <c r="DI21" s="142">
        <f t="shared" si="8"/>
        <v>0</v>
      </c>
      <c r="DJ21" s="142">
        <f t="shared" si="8"/>
        <v>0</v>
      </c>
      <c r="DK21" s="142">
        <f t="shared" si="8"/>
        <v>0</v>
      </c>
      <c r="DL21" s="142">
        <f t="shared" si="8"/>
        <v>1</v>
      </c>
      <c r="DM21" s="142">
        <f t="shared" si="8"/>
        <v>0</v>
      </c>
      <c r="DN21" s="142">
        <f t="shared" si="8"/>
        <v>0</v>
      </c>
      <c r="DO21" s="142">
        <f t="shared" si="8"/>
        <v>1</v>
      </c>
      <c r="DP21" s="142">
        <f t="shared" si="8"/>
        <v>0</v>
      </c>
      <c r="DQ21" s="142">
        <f t="shared" si="8"/>
        <v>1</v>
      </c>
      <c r="DR21" s="142">
        <f t="shared" si="8"/>
        <v>0</v>
      </c>
      <c r="DS21" s="142">
        <f t="shared" si="8"/>
        <v>0</v>
      </c>
      <c r="DT21" s="142">
        <f t="shared" si="8"/>
        <v>20</v>
      </c>
      <c r="DU21" s="142">
        <f t="shared" si="8"/>
        <v>2</v>
      </c>
      <c r="DV21" s="142">
        <f t="shared" si="8"/>
        <v>0</v>
      </c>
      <c r="DW21" s="142">
        <f t="shared" si="8"/>
        <v>0</v>
      </c>
      <c r="DX21" s="142">
        <f t="shared" si="8"/>
        <v>0</v>
      </c>
      <c r="DY21" s="142">
        <f t="shared" si="8"/>
        <v>0</v>
      </c>
      <c r="DZ21" s="142">
        <f t="shared" si="8"/>
        <v>0</v>
      </c>
      <c r="EA21" s="142">
        <f t="shared" si="8"/>
        <v>0</v>
      </c>
      <c r="EB21" s="142">
        <f t="shared" si="8"/>
        <v>0</v>
      </c>
      <c r="EC21" s="142">
        <f t="shared" si="8"/>
        <v>0</v>
      </c>
      <c r="ED21" s="142">
        <f t="shared" si="8"/>
        <v>0</v>
      </c>
      <c r="EE21" s="142">
        <f t="shared" si="8"/>
        <v>0</v>
      </c>
      <c r="EF21" s="142">
        <f t="shared" si="8"/>
        <v>0</v>
      </c>
    </row>
    <row r="22" spans="1:148" ht="17.25" hidden="1" customHeight="1">
      <c r="A22" s="140" t="s">
        <v>10</v>
      </c>
      <c r="B22" s="143">
        <f>B21/B19</f>
        <v>2.5768731052403637E-2</v>
      </c>
      <c r="C22" s="143">
        <f t="shared" ref="C22:T22" si="9">C21/C19</f>
        <v>1.8844088851458048E-2</v>
      </c>
      <c r="D22" s="143">
        <f t="shared" si="9"/>
        <v>0</v>
      </c>
      <c r="E22" s="143">
        <f t="shared" si="9"/>
        <v>1.765547357325704E-2</v>
      </c>
      <c r="F22" s="143">
        <f t="shared" si="9"/>
        <v>1.0727432347097509E-2</v>
      </c>
      <c r="G22" s="143">
        <f t="shared" si="9"/>
        <v>1.171502079254381E-2</v>
      </c>
      <c r="H22" s="143">
        <f t="shared" si="9"/>
        <v>1.4144877839691384E-2</v>
      </c>
      <c r="I22" s="143" t="e">
        <f t="shared" si="9"/>
        <v>#DIV/0!</v>
      </c>
      <c r="J22" s="143">
        <f t="shared" si="9"/>
        <v>1.0759493670886076E-2</v>
      </c>
      <c r="K22" s="143">
        <f t="shared" si="9"/>
        <v>2.6247540107648799E-2</v>
      </c>
      <c r="L22" s="143">
        <f t="shared" si="9"/>
        <v>1.7266465499322672E-2</v>
      </c>
      <c r="M22" s="143">
        <f t="shared" si="9"/>
        <v>5.6791569086651054E-2</v>
      </c>
      <c r="N22" s="143">
        <f t="shared" si="9"/>
        <v>2.6558220599219851E-2</v>
      </c>
      <c r="O22" s="143">
        <f t="shared" si="9"/>
        <v>6.6369868625897905E-3</v>
      </c>
      <c r="P22" s="143">
        <f t="shared" si="9"/>
        <v>7.1238289083779818E-3</v>
      </c>
      <c r="Q22" s="143">
        <f t="shared" si="9"/>
        <v>2.1298277794762049E-2</v>
      </c>
      <c r="R22" s="143">
        <f t="shared" si="9"/>
        <v>1.9427494404523502E-2</v>
      </c>
      <c r="S22" s="143">
        <f t="shared" si="9"/>
        <v>9.6033752248456707E-3</v>
      </c>
      <c r="T22" s="143" t="e">
        <f t="shared" si="9"/>
        <v>#DIV/0!</v>
      </c>
      <c r="U22" s="143" t="e">
        <f t="shared" ref="U22:Z22" si="10">U21/U19</f>
        <v>#DIV/0!</v>
      </c>
      <c r="V22" s="143" t="e">
        <f t="shared" si="10"/>
        <v>#DIV/0!</v>
      </c>
      <c r="W22" s="143" t="e">
        <f t="shared" si="10"/>
        <v>#DIV/0!</v>
      </c>
      <c r="X22" s="143" t="e">
        <f t="shared" si="10"/>
        <v>#DIV/0!</v>
      </c>
      <c r="Y22" s="143" t="e">
        <f t="shared" si="10"/>
        <v>#DIV/0!</v>
      </c>
      <c r="Z22" s="143" t="e">
        <f t="shared" si="10"/>
        <v>#DIV/0!</v>
      </c>
      <c r="AA22" s="143" t="e">
        <f t="shared" ref="AA22:AX22" si="11">AA21/AA19</f>
        <v>#DIV/0!</v>
      </c>
      <c r="AB22" s="143" t="e">
        <f t="shared" si="11"/>
        <v>#DIV/0!</v>
      </c>
      <c r="AC22" s="143" t="e">
        <f t="shared" si="11"/>
        <v>#DIV/0!</v>
      </c>
      <c r="AD22" s="143" t="e">
        <f t="shared" si="11"/>
        <v>#DIV/0!</v>
      </c>
      <c r="AE22" s="143" t="e">
        <f t="shared" si="11"/>
        <v>#DIV/0!</v>
      </c>
      <c r="AF22" s="143" t="e">
        <f t="shared" si="11"/>
        <v>#DIV/0!</v>
      </c>
      <c r="AG22" s="143" t="e">
        <f t="shared" si="11"/>
        <v>#DIV/0!</v>
      </c>
      <c r="AH22" s="143" t="e">
        <f t="shared" si="11"/>
        <v>#DIV/0!</v>
      </c>
      <c r="AI22" s="143" t="e">
        <f t="shared" si="11"/>
        <v>#DIV/0!</v>
      </c>
      <c r="AJ22" s="143" t="e">
        <f t="shared" si="11"/>
        <v>#DIV/0!</v>
      </c>
      <c r="AK22" s="143">
        <f t="shared" si="11"/>
        <v>3.0339805825242716E-4</v>
      </c>
      <c r="AL22" s="143">
        <f t="shared" si="11"/>
        <v>1.5209125475285171E-4</v>
      </c>
      <c r="AM22" s="143">
        <f t="shared" si="11"/>
        <v>3.2135553607946245E-3</v>
      </c>
      <c r="AN22" s="143">
        <f t="shared" si="11"/>
        <v>3.2924059004514478E-3</v>
      </c>
      <c r="AO22" s="143">
        <f t="shared" si="11"/>
        <v>0</v>
      </c>
      <c r="AP22" s="143">
        <f t="shared" si="11"/>
        <v>0</v>
      </c>
      <c r="AQ22" s="143">
        <f t="shared" si="11"/>
        <v>1.6368525663509879E-3</v>
      </c>
      <c r="AR22" s="143">
        <f t="shared" si="11"/>
        <v>1.4775323686214775E-3</v>
      </c>
      <c r="AS22" s="143">
        <f t="shared" si="11"/>
        <v>2.3612007492877045E-4</v>
      </c>
      <c r="AT22" s="143">
        <f t="shared" si="11"/>
        <v>1.1577424023154848E-3</v>
      </c>
      <c r="AU22" s="143" t="e">
        <f t="shared" si="11"/>
        <v>#DIV/0!</v>
      </c>
      <c r="AV22" s="143" t="e">
        <f t="shared" si="11"/>
        <v>#DIV/0!</v>
      </c>
      <c r="AW22" s="143">
        <f t="shared" si="11"/>
        <v>1.8900018900018899E-4</v>
      </c>
      <c r="AX22" s="143" t="e">
        <f t="shared" si="11"/>
        <v>#DIV/0!</v>
      </c>
      <c r="AY22" s="186" t="e">
        <f>AY21/AY19</f>
        <v>#DIV/0!</v>
      </c>
      <c r="AZ22" s="186" t="e">
        <v>#DIV/0!</v>
      </c>
      <c r="BA22" s="186" t="e">
        <f t="shared" ref="BA22:DB22" si="12">BA21/BA19</f>
        <v>#DIV/0!</v>
      </c>
      <c r="BB22" s="186" t="e">
        <f t="shared" si="12"/>
        <v>#DIV/0!</v>
      </c>
      <c r="BC22" s="186" t="e">
        <f t="shared" si="12"/>
        <v>#DIV/0!</v>
      </c>
      <c r="BD22" s="186" t="e">
        <f t="shared" si="12"/>
        <v>#DIV/0!</v>
      </c>
      <c r="BE22" s="186" t="e">
        <f t="shared" ref="BE22:BR22" si="13">BE21/BE19</f>
        <v>#DIV/0!</v>
      </c>
      <c r="BF22" s="144" t="e">
        <f t="shared" si="13"/>
        <v>#DIV/0!</v>
      </c>
      <c r="BG22" s="144" t="e">
        <f t="shared" si="13"/>
        <v>#DIV/0!</v>
      </c>
      <c r="BH22" s="144" t="e">
        <f t="shared" si="13"/>
        <v>#DIV/0!</v>
      </c>
      <c r="BI22" s="144" t="e">
        <f t="shared" si="13"/>
        <v>#DIV/0!</v>
      </c>
      <c r="BJ22" s="144" t="e">
        <f t="shared" si="13"/>
        <v>#DIV/0!</v>
      </c>
      <c r="BK22" s="144" t="e">
        <f t="shared" si="13"/>
        <v>#DIV/0!</v>
      </c>
      <c r="BL22" s="144" t="e">
        <f t="shared" si="13"/>
        <v>#DIV/0!</v>
      </c>
      <c r="BM22" s="144" t="e">
        <f t="shared" si="13"/>
        <v>#DIV/0!</v>
      </c>
      <c r="BN22" s="144" t="e">
        <f t="shared" si="13"/>
        <v>#DIV/0!</v>
      </c>
      <c r="BO22" s="144" t="e">
        <f t="shared" si="13"/>
        <v>#DIV/0!</v>
      </c>
      <c r="BP22" s="144" t="e">
        <f t="shared" si="13"/>
        <v>#DIV/0!</v>
      </c>
      <c r="BQ22" s="144" t="e">
        <f t="shared" si="13"/>
        <v>#DIV/0!</v>
      </c>
      <c r="BR22" s="144" t="e">
        <f t="shared" si="13"/>
        <v>#DIV/0!</v>
      </c>
      <c r="BS22" s="144"/>
      <c r="BT22" s="144"/>
      <c r="BU22" s="144" t="e">
        <v>#DIV/0!</v>
      </c>
      <c r="BV22" s="144"/>
      <c r="BW22" s="144"/>
      <c r="BX22" s="144"/>
      <c r="BY22" s="144"/>
      <c r="BZ22" s="144"/>
      <c r="CA22" s="144"/>
      <c r="CB22" s="144"/>
      <c r="CC22" s="144" t="e">
        <v>#DIV/0!</v>
      </c>
      <c r="CD22" s="144"/>
      <c r="CE22" s="144"/>
      <c r="CF22" s="144"/>
      <c r="CG22" s="144" t="e">
        <v>#DIV/0!</v>
      </c>
      <c r="CH22" s="144" t="e">
        <v>#DIV/0!</v>
      </c>
      <c r="CI22" s="144"/>
      <c r="CJ22" s="144" t="e">
        <v>#DIV/0!</v>
      </c>
      <c r="CK22" s="144" t="e">
        <v>#DIV/0!</v>
      </c>
      <c r="CL22" s="144" t="e">
        <v>#DIV/0!</v>
      </c>
      <c r="CM22" s="144" t="e">
        <v>#DIV/0!</v>
      </c>
      <c r="CN22" s="144" t="e">
        <v>#DIV/0!</v>
      </c>
      <c r="CO22" s="144" t="e">
        <v>#DIV/0!</v>
      </c>
      <c r="CP22" s="144" t="e">
        <v>#DIV/0!</v>
      </c>
      <c r="CQ22" s="144" t="e">
        <v>#DIV/0!</v>
      </c>
      <c r="CR22" s="144" t="e">
        <v>#DIV/0!</v>
      </c>
      <c r="CS22" s="144" t="e">
        <v>#DIV/0!</v>
      </c>
      <c r="CT22" s="144" t="e">
        <v>#DIV/0!</v>
      </c>
      <c r="CU22" s="144" t="e">
        <v>#DIV/0!</v>
      </c>
      <c r="CV22" s="144" t="e">
        <v>#DIV/0!</v>
      </c>
      <c r="CW22" s="144" t="e">
        <v>#DIV/0!</v>
      </c>
      <c r="CX22" s="144" t="e">
        <v>#DIV/0!</v>
      </c>
      <c r="CY22" s="144" t="e">
        <v>#DIV/0!</v>
      </c>
      <c r="CZ22" s="144" t="e">
        <v>#DIV/0!</v>
      </c>
      <c r="DA22" s="144" t="e">
        <f t="shared" si="12"/>
        <v>#DIV/0!</v>
      </c>
      <c r="DB22" s="144" t="e">
        <f t="shared" si="12"/>
        <v>#DIV/0!</v>
      </c>
      <c r="DC22" s="144" t="e">
        <f t="shared" ref="DC22:EF22" si="14">DC21/DC19</f>
        <v>#DIV/0!</v>
      </c>
      <c r="DD22" s="144" t="e">
        <f t="shared" si="14"/>
        <v>#DIV/0!</v>
      </c>
      <c r="DE22" s="144" t="e">
        <f t="shared" si="14"/>
        <v>#DIV/0!</v>
      </c>
      <c r="DF22" s="144" t="e">
        <f t="shared" si="14"/>
        <v>#DIV/0!</v>
      </c>
      <c r="DG22" s="144" t="e">
        <f t="shared" si="14"/>
        <v>#DIV/0!</v>
      </c>
      <c r="DH22" s="144" t="e">
        <f t="shared" si="14"/>
        <v>#DIV/0!</v>
      </c>
      <c r="DI22" s="144" t="e">
        <f t="shared" si="14"/>
        <v>#DIV/0!</v>
      </c>
      <c r="DJ22" s="144" t="e">
        <f t="shared" si="14"/>
        <v>#DIV/0!</v>
      </c>
      <c r="DK22" s="144" t="e">
        <f t="shared" si="14"/>
        <v>#DIV/0!</v>
      </c>
      <c r="DL22" s="144" t="e">
        <f t="shared" si="14"/>
        <v>#DIV/0!</v>
      </c>
      <c r="DM22" s="144" t="e">
        <f t="shared" si="14"/>
        <v>#DIV/0!</v>
      </c>
      <c r="DN22" s="144" t="e">
        <f t="shared" si="14"/>
        <v>#DIV/0!</v>
      </c>
      <c r="DO22" s="144" t="e">
        <f t="shared" si="14"/>
        <v>#DIV/0!</v>
      </c>
      <c r="DP22" s="144" t="e">
        <f t="shared" si="14"/>
        <v>#DIV/0!</v>
      </c>
      <c r="DQ22" s="144" t="e">
        <f t="shared" si="14"/>
        <v>#DIV/0!</v>
      </c>
      <c r="DR22" s="144" t="e">
        <f t="shared" si="14"/>
        <v>#DIV/0!</v>
      </c>
      <c r="DS22" s="144" t="e">
        <f t="shared" si="14"/>
        <v>#DIV/0!</v>
      </c>
      <c r="DT22" s="144" t="e">
        <f t="shared" si="14"/>
        <v>#DIV/0!</v>
      </c>
      <c r="DU22" s="144" t="e">
        <f t="shared" si="14"/>
        <v>#DIV/0!</v>
      </c>
      <c r="DV22" s="144" t="e">
        <f t="shared" si="14"/>
        <v>#DIV/0!</v>
      </c>
      <c r="DW22" s="144" t="e">
        <f t="shared" si="14"/>
        <v>#DIV/0!</v>
      </c>
      <c r="DX22" s="144" t="e">
        <f t="shared" si="14"/>
        <v>#DIV/0!</v>
      </c>
      <c r="DY22" s="144" t="e">
        <f t="shared" si="14"/>
        <v>#DIV/0!</v>
      </c>
      <c r="DZ22" s="144" t="e">
        <f t="shared" si="14"/>
        <v>#DIV/0!</v>
      </c>
      <c r="EA22" s="144" t="e">
        <f t="shared" si="14"/>
        <v>#DIV/0!</v>
      </c>
      <c r="EB22" s="144" t="e">
        <f t="shared" si="14"/>
        <v>#DIV/0!</v>
      </c>
      <c r="EC22" s="144" t="e">
        <f t="shared" si="14"/>
        <v>#DIV/0!</v>
      </c>
      <c r="ED22" s="144" t="e">
        <f t="shared" si="14"/>
        <v>#DIV/0!</v>
      </c>
      <c r="EE22" s="144" t="e">
        <f t="shared" si="14"/>
        <v>#DIV/0!</v>
      </c>
      <c r="EF22" s="144" t="e">
        <f t="shared" si="14"/>
        <v>#DIV/0!</v>
      </c>
    </row>
    <row r="23" spans="1:148" ht="12" hidden="1" customHeight="1">
      <c r="A23" s="11" t="s">
        <v>5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</row>
    <row r="24" spans="1:148" ht="17.25" hidden="1" customHeight="1">
      <c r="A24" s="140" t="s">
        <v>6</v>
      </c>
      <c r="B24" s="141">
        <v>117</v>
      </c>
      <c r="C24" s="141">
        <v>161</v>
      </c>
      <c r="D24" s="141">
        <v>0</v>
      </c>
      <c r="E24" s="141">
        <v>461</v>
      </c>
      <c r="F24" s="141">
        <v>1336</v>
      </c>
      <c r="G24" s="141">
        <v>704</v>
      </c>
      <c r="H24" s="141">
        <v>26</v>
      </c>
      <c r="I24" s="141">
        <v>0</v>
      </c>
      <c r="J24" s="141">
        <v>51</v>
      </c>
      <c r="K24" s="141">
        <v>4007</v>
      </c>
      <c r="L24" s="141">
        <v>2398</v>
      </c>
      <c r="M24" s="141">
        <v>97</v>
      </c>
      <c r="N24" s="141">
        <v>627</v>
      </c>
      <c r="O24" s="141">
        <v>238</v>
      </c>
      <c r="P24" s="141">
        <v>235</v>
      </c>
      <c r="Q24" s="141">
        <v>1664</v>
      </c>
      <c r="R24" s="141">
        <v>3975</v>
      </c>
      <c r="S24" s="141">
        <v>1592</v>
      </c>
      <c r="T24" s="141"/>
      <c r="U24" s="141"/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>
        <v>1</v>
      </c>
      <c r="AL24" s="141">
        <v>0</v>
      </c>
      <c r="AM24" s="141">
        <v>44</v>
      </c>
      <c r="AN24" s="141">
        <v>229</v>
      </c>
      <c r="AO24" s="141">
        <v>0</v>
      </c>
      <c r="AP24" s="141">
        <v>0</v>
      </c>
      <c r="AQ24" s="141">
        <v>52</v>
      </c>
      <c r="AR24" s="141">
        <v>43</v>
      </c>
      <c r="AS24" s="141">
        <v>10</v>
      </c>
      <c r="AT24" s="141">
        <v>12</v>
      </c>
      <c r="AU24" s="141">
        <v>0</v>
      </c>
      <c r="AV24" s="141">
        <v>0</v>
      </c>
      <c r="AW24" s="141">
        <v>1</v>
      </c>
      <c r="AX24" s="141">
        <v>0</v>
      </c>
      <c r="AY24" s="185">
        <v>0</v>
      </c>
      <c r="AZ24" s="185">
        <v>0</v>
      </c>
      <c r="BA24" s="185">
        <v>0</v>
      </c>
      <c r="BB24" s="185">
        <v>0</v>
      </c>
      <c r="BC24" s="185">
        <v>0</v>
      </c>
      <c r="BD24" s="185">
        <v>0</v>
      </c>
      <c r="BE24" s="185">
        <v>0</v>
      </c>
      <c r="BF24" s="145">
        <f>SUM(DA24:EE24)</f>
        <v>6</v>
      </c>
      <c r="BG24" s="145">
        <f>SUM(DA24:EE24)</f>
        <v>6</v>
      </c>
      <c r="BH24" s="145">
        <f>SUM(DA24:EE24)</f>
        <v>6</v>
      </c>
      <c r="BI24" s="145">
        <f>SUM(DA24:EE24)</f>
        <v>6</v>
      </c>
      <c r="BJ24" s="145">
        <f>SUM(DA24:EE24)</f>
        <v>6</v>
      </c>
      <c r="BK24" s="145">
        <f>SUM(DA24:EE24)</f>
        <v>6</v>
      </c>
      <c r="BL24" s="145">
        <f>SUM(DA24:EE24)</f>
        <v>6</v>
      </c>
      <c r="BM24" s="145">
        <f>SUM(DA24:EE24)</f>
        <v>6</v>
      </c>
      <c r="BN24" s="145">
        <f>SUM(DA24:EE24)</f>
        <v>6</v>
      </c>
      <c r="BO24" s="145">
        <f>SUM(DA24:EE24)</f>
        <v>6</v>
      </c>
      <c r="BP24" s="145">
        <f>SUM(DA24:EE24)</f>
        <v>6</v>
      </c>
      <c r="BQ24" s="145">
        <f>SUM(DA24:EE24)</f>
        <v>6</v>
      </c>
      <c r="BR24" s="145">
        <f>SUM(DA24:EE24)</f>
        <v>6</v>
      </c>
      <c r="BS24" s="145"/>
      <c r="BT24" s="145"/>
      <c r="BU24" s="145">
        <v>0</v>
      </c>
      <c r="BV24" s="145"/>
      <c r="BW24" s="145"/>
      <c r="BX24" s="145"/>
      <c r="BY24" s="145"/>
      <c r="BZ24" s="145"/>
      <c r="CA24" s="145"/>
      <c r="CB24" s="145"/>
      <c r="CC24" s="145">
        <v>0</v>
      </c>
      <c r="CD24" s="145"/>
      <c r="CE24" s="145"/>
      <c r="CF24" s="145"/>
      <c r="CG24" s="145">
        <v>0</v>
      </c>
      <c r="CH24" s="145">
        <v>0</v>
      </c>
      <c r="CI24" s="145"/>
      <c r="CJ24" s="145">
        <v>0</v>
      </c>
      <c r="CK24" s="145">
        <v>0</v>
      </c>
      <c r="CL24" s="145">
        <v>0</v>
      </c>
      <c r="CM24" s="145">
        <v>0</v>
      </c>
      <c r="CN24" s="145">
        <v>0</v>
      </c>
      <c r="CO24" s="145">
        <v>0</v>
      </c>
      <c r="CP24" s="145">
        <v>4</v>
      </c>
      <c r="CQ24" s="145">
        <v>0</v>
      </c>
      <c r="CR24" s="145">
        <v>0</v>
      </c>
      <c r="CS24" s="145">
        <v>0</v>
      </c>
      <c r="CT24" s="145">
        <v>309</v>
      </c>
      <c r="CU24" s="145">
        <v>0</v>
      </c>
      <c r="CV24" s="145">
        <v>0</v>
      </c>
      <c r="CW24" s="145">
        <v>0</v>
      </c>
      <c r="CX24" s="145">
        <v>0</v>
      </c>
      <c r="CY24" s="145">
        <v>0</v>
      </c>
      <c r="CZ24" s="145">
        <v>0</v>
      </c>
      <c r="DA24" s="145">
        <f>SUM(DB24:EF24)</f>
        <v>3</v>
      </c>
      <c r="DB24" s="145">
        <f>'X2689'!F30</f>
        <v>0</v>
      </c>
      <c r="DC24" s="145">
        <f>'X2689'!G30</f>
        <v>0</v>
      </c>
      <c r="DD24" s="145">
        <f>'X2689'!H30</f>
        <v>0</v>
      </c>
      <c r="DE24" s="145">
        <f>'X2689'!I30</f>
        <v>0</v>
      </c>
      <c r="DF24" s="145">
        <f>'X2689'!J30</f>
        <v>0</v>
      </c>
      <c r="DG24" s="145">
        <f>'X2689'!K30</f>
        <v>0</v>
      </c>
      <c r="DH24" s="145">
        <f>'X2689'!L30</f>
        <v>0</v>
      </c>
      <c r="DI24" s="145">
        <f>'X2689'!M30</f>
        <v>0</v>
      </c>
      <c r="DJ24" s="145">
        <f>'X2689'!N30</f>
        <v>0</v>
      </c>
      <c r="DK24" s="145">
        <f>'X2689'!O30</f>
        <v>0</v>
      </c>
      <c r="DL24" s="145">
        <f>'X2689'!P30</f>
        <v>1</v>
      </c>
      <c r="DM24" s="145">
        <f>'X2689'!Q30</f>
        <v>0</v>
      </c>
      <c r="DN24" s="145">
        <f>'X2689'!R30</f>
        <v>0</v>
      </c>
      <c r="DO24" s="145">
        <f>'X2689'!S30</f>
        <v>0</v>
      </c>
      <c r="DP24" s="145">
        <f>'X2689'!T30</f>
        <v>0</v>
      </c>
      <c r="DQ24" s="145">
        <f>'X2689'!U30</f>
        <v>0</v>
      </c>
      <c r="DR24" s="145">
        <f>'X2689'!V30</f>
        <v>0</v>
      </c>
      <c r="DS24" s="145">
        <f>'X2689'!W30</f>
        <v>0</v>
      </c>
      <c r="DT24" s="145">
        <f>'X2689'!X30</f>
        <v>0</v>
      </c>
      <c r="DU24" s="145">
        <f>'X2689'!Y30</f>
        <v>2</v>
      </c>
      <c r="DV24" s="145">
        <f>'X2689'!Z30</f>
        <v>0</v>
      </c>
      <c r="DW24" s="145">
        <f>'X2689'!AA30</f>
        <v>0</v>
      </c>
      <c r="DX24" s="145">
        <f>'X2689'!AB30</f>
        <v>0</v>
      </c>
      <c r="DY24" s="145">
        <f>'X2689'!AC30</f>
        <v>0</v>
      </c>
      <c r="DZ24" s="145">
        <f>'X2689'!AD30</f>
        <v>0</v>
      </c>
      <c r="EA24" s="145">
        <f>'X2689'!AE30</f>
        <v>0</v>
      </c>
      <c r="EB24" s="145">
        <f>'X2689'!AF30</f>
        <v>0</v>
      </c>
      <c r="EC24" s="145">
        <f>'X2689'!AG30</f>
        <v>0</v>
      </c>
      <c r="ED24" s="145">
        <f>'X2689'!AH30</f>
        <v>0</v>
      </c>
      <c r="EE24" s="145">
        <f>'X2689'!AI30</f>
        <v>0</v>
      </c>
      <c r="EF24" s="145">
        <f>'X2689'!AJ30</f>
        <v>0</v>
      </c>
    </row>
    <row r="25" spans="1:148" ht="17.25" hidden="1" customHeight="1">
      <c r="A25" s="140" t="s">
        <v>7</v>
      </c>
      <c r="B25" s="141">
        <v>0</v>
      </c>
      <c r="C25" s="141">
        <v>0</v>
      </c>
      <c r="D25" s="141">
        <v>0</v>
      </c>
      <c r="E25" s="141">
        <v>1</v>
      </c>
      <c r="F25" s="141">
        <v>26</v>
      </c>
      <c r="G25" s="141">
        <v>0</v>
      </c>
      <c r="H25" s="141">
        <v>0</v>
      </c>
      <c r="I25" s="141">
        <v>0</v>
      </c>
      <c r="J25" s="141">
        <v>0</v>
      </c>
      <c r="K25" s="141">
        <v>5</v>
      </c>
      <c r="L25" s="141">
        <v>4</v>
      </c>
      <c r="M25" s="141">
        <v>0</v>
      </c>
      <c r="N25" s="141">
        <v>3</v>
      </c>
      <c r="O25" s="141">
        <v>0</v>
      </c>
      <c r="P25" s="141">
        <v>0</v>
      </c>
      <c r="Q25" s="141">
        <v>1</v>
      </c>
      <c r="R25" s="141">
        <v>132</v>
      </c>
      <c r="S25" s="141">
        <v>6</v>
      </c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>
        <v>0</v>
      </c>
      <c r="AL25" s="141">
        <v>0</v>
      </c>
      <c r="AM25" s="141">
        <v>0</v>
      </c>
      <c r="AN25" s="141">
        <v>0</v>
      </c>
      <c r="AO25" s="141">
        <v>0</v>
      </c>
      <c r="AP25" s="141">
        <v>0</v>
      </c>
      <c r="AQ25" s="141">
        <v>1</v>
      </c>
      <c r="AR25" s="141">
        <v>4</v>
      </c>
      <c r="AS25" s="141">
        <v>0</v>
      </c>
      <c r="AT25" s="141">
        <v>0</v>
      </c>
      <c r="AU25" s="141">
        <v>0</v>
      </c>
      <c r="AV25" s="141">
        <v>0</v>
      </c>
      <c r="AW25" s="141">
        <v>0</v>
      </c>
      <c r="AX25" s="141">
        <v>0</v>
      </c>
      <c r="AY25" s="185">
        <v>0</v>
      </c>
      <c r="AZ25" s="185">
        <v>0</v>
      </c>
      <c r="BA25" s="185">
        <v>0</v>
      </c>
      <c r="BB25" s="185">
        <v>0</v>
      </c>
      <c r="BC25" s="185">
        <v>0</v>
      </c>
      <c r="BD25" s="185">
        <v>0</v>
      </c>
      <c r="BE25" s="185">
        <v>0</v>
      </c>
      <c r="BF25" s="145">
        <f>SUM(DA25:EE25)</f>
        <v>44</v>
      </c>
      <c r="BG25" s="145">
        <f>SUM(DA25:EE25)</f>
        <v>44</v>
      </c>
      <c r="BH25" s="145">
        <f>SUM(DA25:EE25)</f>
        <v>44</v>
      </c>
      <c r="BI25" s="145">
        <f>SUM(DA25:EE25)</f>
        <v>44</v>
      </c>
      <c r="BJ25" s="145">
        <f>SUM(DA25:EE25)</f>
        <v>44</v>
      </c>
      <c r="BK25" s="145">
        <f>SUM(DA25:EE25)</f>
        <v>44</v>
      </c>
      <c r="BL25" s="145">
        <f>SUM(DA25:EE25)</f>
        <v>44</v>
      </c>
      <c r="BM25" s="145">
        <f>SUM(DA25:EE25)</f>
        <v>44</v>
      </c>
      <c r="BN25" s="145">
        <f>SUM(DA25:EE25)</f>
        <v>44</v>
      </c>
      <c r="BO25" s="145">
        <f>SUM(DA25:EE25)</f>
        <v>44</v>
      </c>
      <c r="BP25" s="145">
        <f>SUM(DA25:EE25)</f>
        <v>44</v>
      </c>
      <c r="BQ25" s="145">
        <f>SUM(DA25:EE25)</f>
        <v>44</v>
      </c>
      <c r="BR25" s="145">
        <f>SUM(DA25:EE25)</f>
        <v>44</v>
      </c>
      <c r="BS25" s="145"/>
      <c r="BT25" s="145"/>
      <c r="BU25" s="145">
        <v>0</v>
      </c>
      <c r="BV25" s="145"/>
      <c r="BW25" s="145"/>
      <c r="BX25" s="145"/>
      <c r="BY25" s="145"/>
      <c r="BZ25" s="145"/>
      <c r="CA25" s="145"/>
      <c r="CB25" s="145"/>
      <c r="CC25" s="145">
        <v>0</v>
      </c>
      <c r="CD25" s="145"/>
      <c r="CE25" s="145"/>
      <c r="CF25" s="145"/>
      <c r="CG25" s="145">
        <v>0</v>
      </c>
      <c r="CH25" s="145">
        <v>0</v>
      </c>
      <c r="CI25" s="145"/>
      <c r="CJ25" s="145">
        <v>0</v>
      </c>
      <c r="CK25" s="145">
        <v>0</v>
      </c>
      <c r="CL25" s="145">
        <v>0</v>
      </c>
      <c r="CM25" s="145">
        <v>0</v>
      </c>
      <c r="CN25" s="145">
        <v>0</v>
      </c>
      <c r="CO25" s="145">
        <v>0</v>
      </c>
      <c r="CP25" s="145">
        <v>0</v>
      </c>
      <c r="CQ25" s="145">
        <v>0</v>
      </c>
      <c r="CR25" s="145">
        <v>0</v>
      </c>
      <c r="CS25" s="145">
        <v>0</v>
      </c>
      <c r="CT25" s="145">
        <v>0</v>
      </c>
      <c r="CU25" s="145">
        <v>0</v>
      </c>
      <c r="CV25" s="145">
        <v>0</v>
      </c>
      <c r="CW25" s="145">
        <v>0</v>
      </c>
      <c r="CX25" s="145">
        <v>0</v>
      </c>
      <c r="CY25" s="145">
        <v>0</v>
      </c>
      <c r="CZ25" s="145">
        <v>0</v>
      </c>
      <c r="DA25" s="145">
        <f>SUM(DB25:EF25)</f>
        <v>22</v>
      </c>
      <c r="DB25" s="145">
        <f>'X2689'!F31</f>
        <v>0</v>
      </c>
      <c r="DC25" s="145">
        <f>'X2689'!G31</f>
        <v>0</v>
      </c>
      <c r="DD25" s="145">
        <f>'X2689'!H31</f>
        <v>0</v>
      </c>
      <c r="DE25" s="145">
        <f>'X2689'!I31</f>
        <v>0</v>
      </c>
      <c r="DF25" s="145">
        <f>'X2689'!J31</f>
        <v>0</v>
      </c>
      <c r="DG25" s="145">
        <f>'X2689'!K31</f>
        <v>0</v>
      </c>
      <c r="DH25" s="145">
        <f>'X2689'!L31</f>
        <v>0</v>
      </c>
      <c r="DI25" s="145">
        <f>'X2689'!M31</f>
        <v>0</v>
      </c>
      <c r="DJ25" s="145">
        <f>'X2689'!N31</f>
        <v>0</v>
      </c>
      <c r="DK25" s="145">
        <f>'X2689'!O31</f>
        <v>0</v>
      </c>
      <c r="DL25" s="145">
        <f>'X2689'!P31</f>
        <v>0</v>
      </c>
      <c r="DM25" s="145">
        <f>'X2689'!Q31</f>
        <v>0</v>
      </c>
      <c r="DN25" s="145">
        <f>'X2689'!R31</f>
        <v>0</v>
      </c>
      <c r="DO25" s="145">
        <f>'X2689'!S31</f>
        <v>1</v>
      </c>
      <c r="DP25" s="145">
        <f>'X2689'!T31</f>
        <v>0</v>
      </c>
      <c r="DQ25" s="145">
        <f>'X2689'!U31</f>
        <v>1</v>
      </c>
      <c r="DR25" s="145">
        <f>'X2689'!V31</f>
        <v>0</v>
      </c>
      <c r="DS25" s="145">
        <f>'X2689'!W31</f>
        <v>0</v>
      </c>
      <c r="DT25" s="145">
        <f>'X2689'!X31</f>
        <v>20</v>
      </c>
      <c r="DU25" s="145">
        <f>'X2689'!Y31</f>
        <v>0</v>
      </c>
      <c r="DV25" s="145">
        <f>'X2689'!Z31</f>
        <v>0</v>
      </c>
      <c r="DW25" s="145">
        <f>'X2689'!AA31</f>
        <v>0</v>
      </c>
      <c r="DX25" s="145">
        <f>'X2689'!AB31</f>
        <v>0</v>
      </c>
      <c r="DY25" s="145">
        <f>'X2689'!AC31</f>
        <v>0</v>
      </c>
      <c r="DZ25" s="145">
        <f>'X2689'!AD31</f>
        <v>0</v>
      </c>
      <c r="EA25" s="145">
        <f>'X2689'!AE31</f>
        <v>0</v>
      </c>
      <c r="EB25" s="145">
        <f>'X2689'!AF31</f>
        <v>0</v>
      </c>
      <c r="EC25" s="145">
        <f>'X2689'!AG31</f>
        <v>0</v>
      </c>
      <c r="ED25" s="145">
        <f>'X2689'!AH31</f>
        <v>0</v>
      </c>
      <c r="EE25" s="145">
        <f>'X2689'!AI31</f>
        <v>0</v>
      </c>
      <c r="EF25" s="145">
        <f>'X2689'!AJ31</f>
        <v>0</v>
      </c>
    </row>
    <row r="26" spans="1:148" ht="17.25" hidden="1" customHeight="1">
      <c r="A26" s="140" t="s">
        <v>8</v>
      </c>
      <c r="B26" s="141">
        <v>0</v>
      </c>
      <c r="C26" s="141">
        <v>0</v>
      </c>
      <c r="D26" s="141">
        <v>0</v>
      </c>
      <c r="E26" s="141">
        <v>0</v>
      </c>
      <c r="F26" s="141">
        <v>0</v>
      </c>
      <c r="G26" s="141">
        <v>1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7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1">
        <v>0</v>
      </c>
      <c r="AS26" s="141">
        <v>0</v>
      </c>
      <c r="AT26" s="141">
        <v>0</v>
      </c>
      <c r="AU26" s="141">
        <v>0</v>
      </c>
      <c r="AV26" s="141">
        <v>0</v>
      </c>
      <c r="AW26" s="141">
        <v>0</v>
      </c>
      <c r="AX26" s="141">
        <v>0</v>
      </c>
      <c r="AY26" s="185">
        <v>0</v>
      </c>
      <c r="AZ26" s="185">
        <v>0</v>
      </c>
      <c r="BA26" s="185">
        <v>0</v>
      </c>
      <c r="BB26" s="185">
        <v>0</v>
      </c>
      <c r="BC26" s="185">
        <v>0</v>
      </c>
      <c r="BD26" s="185">
        <v>0</v>
      </c>
      <c r="BE26" s="185">
        <v>0</v>
      </c>
      <c r="BF26" s="145">
        <f>SUM(DA26:EE26)</f>
        <v>0</v>
      </c>
      <c r="BG26" s="145">
        <f>SUM(DA26:EE26)</f>
        <v>0</v>
      </c>
      <c r="BH26" s="145">
        <f>SUM(DA26:EE26)</f>
        <v>0</v>
      </c>
      <c r="BI26" s="145">
        <f>SUM(DA26:EE26)</f>
        <v>0</v>
      </c>
      <c r="BJ26" s="145">
        <f>SUM(DA26:EE26)</f>
        <v>0</v>
      </c>
      <c r="BK26" s="145">
        <f>SUM(DA26:EE26)</f>
        <v>0</v>
      </c>
      <c r="BL26" s="145">
        <f>SUM(DA26:EE26)</f>
        <v>0</v>
      </c>
      <c r="BM26" s="145">
        <f>SUM(DA26:EE26)</f>
        <v>0</v>
      </c>
      <c r="BN26" s="145">
        <f>SUM(DA26:EE26)</f>
        <v>0</v>
      </c>
      <c r="BO26" s="145">
        <f>SUM(DA26:EE26)</f>
        <v>0</v>
      </c>
      <c r="BP26" s="145">
        <f>SUM(DA26:EE26)</f>
        <v>0</v>
      </c>
      <c r="BQ26" s="145">
        <f>SUM(DA26:EE26)</f>
        <v>0</v>
      </c>
      <c r="BR26" s="145">
        <f>SUM(DA26:EE26)</f>
        <v>0</v>
      </c>
      <c r="BS26" s="145"/>
      <c r="BT26" s="145"/>
      <c r="BU26" s="145">
        <v>0</v>
      </c>
      <c r="BV26" s="145"/>
      <c r="BW26" s="145"/>
      <c r="BX26" s="145"/>
      <c r="BY26" s="145"/>
      <c r="BZ26" s="145"/>
      <c r="CA26" s="145"/>
      <c r="CB26" s="145"/>
      <c r="CC26" s="145">
        <v>0</v>
      </c>
      <c r="CD26" s="145"/>
      <c r="CE26" s="145"/>
      <c r="CF26" s="145"/>
      <c r="CG26" s="145">
        <v>0</v>
      </c>
      <c r="CH26" s="145">
        <v>0</v>
      </c>
      <c r="CI26" s="145"/>
      <c r="CJ26" s="145">
        <v>0</v>
      </c>
      <c r="CK26" s="145">
        <v>0</v>
      </c>
      <c r="CL26" s="145">
        <v>0</v>
      </c>
      <c r="CM26" s="145">
        <v>0</v>
      </c>
      <c r="CN26" s="145">
        <v>0</v>
      </c>
      <c r="CO26" s="145">
        <v>0</v>
      </c>
      <c r="CP26" s="145">
        <v>0</v>
      </c>
      <c r="CQ26" s="145">
        <v>0</v>
      </c>
      <c r="CR26" s="145">
        <v>0</v>
      </c>
      <c r="CS26" s="145">
        <v>0</v>
      </c>
      <c r="CT26" s="145">
        <v>0</v>
      </c>
      <c r="CU26" s="145">
        <v>0</v>
      </c>
      <c r="CV26" s="145">
        <v>0</v>
      </c>
      <c r="CW26" s="145">
        <v>0</v>
      </c>
      <c r="CX26" s="145">
        <v>0</v>
      </c>
      <c r="CY26" s="145">
        <v>0</v>
      </c>
      <c r="CZ26" s="145">
        <v>0</v>
      </c>
      <c r="DA26" s="145">
        <f>SUM(DB26:EF26)</f>
        <v>0</v>
      </c>
      <c r="DB26" s="145">
        <f>'X2689'!F32</f>
        <v>0</v>
      </c>
      <c r="DC26" s="145">
        <f>'X2689'!G32</f>
        <v>0</v>
      </c>
      <c r="DD26" s="145">
        <f>'X2689'!H32</f>
        <v>0</v>
      </c>
      <c r="DE26" s="145">
        <f>'X2689'!I32</f>
        <v>0</v>
      </c>
      <c r="DF26" s="145">
        <f>'X2689'!J32</f>
        <v>0</v>
      </c>
      <c r="DG26" s="145">
        <f>'X2689'!K32</f>
        <v>0</v>
      </c>
      <c r="DH26" s="145">
        <f>'X2689'!L32</f>
        <v>0</v>
      </c>
      <c r="DI26" s="145">
        <f>'X2689'!M32</f>
        <v>0</v>
      </c>
      <c r="DJ26" s="145">
        <f>'X2689'!N32</f>
        <v>0</v>
      </c>
      <c r="DK26" s="145">
        <f>'X2689'!O32</f>
        <v>0</v>
      </c>
      <c r="DL26" s="145">
        <f>'X2689'!P32</f>
        <v>0</v>
      </c>
      <c r="DM26" s="145">
        <f>'X2689'!Q32</f>
        <v>0</v>
      </c>
      <c r="DN26" s="145">
        <f>'X2689'!R32</f>
        <v>0</v>
      </c>
      <c r="DO26" s="145">
        <f>'X2689'!S32</f>
        <v>0</v>
      </c>
      <c r="DP26" s="145">
        <f>'X2689'!T32</f>
        <v>0</v>
      </c>
      <c r="DQ26" s="145">
        <f>'X2689'!U32</f>
        <v>0</v>
      </c>
      <c r="DR26" s="145">
        <f>'X2689'!V32</f>
        <v>0</v>
      </c>
      <c r="DS26" s="145">
        <f>'X2689'!W32</f>
        <v>0</v>
      </c>
      <c r="DT26" s="145">
        <f>'X2689'!X32</f>
        <v>0</v>
      </c>
      <c r="DU26" s="145">
        <f>'X2689'!Y32</f>
        <v>0</v>
      </c>
      <c r="DV26" s="145">
        <f>'X2689'!Z32</f>
        <v>0</v>
      </c>
      <c r="DW26" s="145">
        <f>'X2689'!AA32</f>
        <v>0</v>
      </c>
      <c r="DX26" s="145">
        <f>'X2689'!AB32</f>
        <v>0</v>
      </c>
      <c r="DY26" s="145">
        <f>'X2689'!AC32</f>
        <v>0</v>
      </c>
      <c r="DZ26" s="145">
        <f>'X2689'!AD32</f>
        <v>0</v>
      </c>
      <c r="EA26" s="145">
        <f>'X2689'!AE32</f>
        <v>0</v>
      </c>
      <c r="EB26" s="145">
        <f>'X2689'!AF32</f>
        <v>0</v>
      </c>
      <c r="EC26" s="145">
        <f>'X2689'!AG32</f>
        <v>0</v>
      </c>
      <c r="ED26" s="145">
        <f>'X2689'!AH32</f>
        <v>0</v>
      </c>
      <c r="EE26" s="145">
        <f>'X2689'!AI32</f>
        <v>0</v>
      </c>
      <c r="EF26" s="145">
        <f>'X2689'!AJ32</f>
        <v>0</v>
      </c>
    </row>
    <row r="27" spans="1:148" ht="17.25" hidden="1" customHeight="1">
      <c r="A27" s="140" t="s">
        <v>9</v>
      </c>
      <c r="B27" s="141">
        <v>2</v>
      </c>
      <c r="C27" s="141">
        <v>18</v>
      </c>
      <c r="D27" s="141">
        <v>0</v>
      </c>
      <c r="E27" s="141">
        <v>7</v>
      </c>
      <c r="F27" s="141">
        <v>31</v>
      </c>
      <c r="G27" s="141">
        <v>19</v>
      </c>
      <c r="H27" s="141">
        <v>7</v>
      </c>
      <c r="I27" s="141">
        <v>0</v>
      </c>
      <c r="J27" s="141">
        <v>0</v>
      </c>
      <c r="K27" s="141">
        <v>16</v>
      </c>
      <c r="L27" s="141">
        <v>7</v>
      </c>
      <c r="M27" s="141">
        <v>0</v>
      </c>
      <c r="N27" s="141">
        <v>3</v>
      </c>
      <c r="O27" s="141">
        <v>5</v>
      </c>
      <c r="P27" s="141">
        <v>3</v>
      </c>
      <c r="Q27" s="141">
        <v>7</v>
      </c>
      <c r="R27" s="141">
        <v>16</v>
      </c>
      <c r="S27" s="141">
        <v>9</v>
      </c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>
        <v>0</v>
      </c>
      <c r="AL27" s="141">
        <v>1</v>
      </c>
      <c r="AM27" s="141">
        <v>0</v>
      </c>
      <c r="AN27" s="141">
        <v>0</v>
      </c>
      <c r="AO27" s="141">
        <v>0</v>
      </c>
      <c r="AP27" s="141">
        <v>0</v>
      </c>
      <c r="AQ27" s="141">
        <v>3</v>
      </c>
      <c r="AR27" s="141">
        <v>50</v>
      </c>
      <c r="AS27" s="141">
        <v>5</v>
      </c>
      <c r="AT27" s="141">
        <v>20</v>
      </c>
      <c r="AU27" s="141">
        <v>0</v>
      </c>
      <c r="AV27" s="141">
        <v>0</v>
      </c>
      <c r="AW27" s="141">
        <v>0</v>
      </c>
      <c r="AX27" s="141">
        <v>0</v>
      </c>
      <c r="AY27" s="185">
        <v>0</v>
      </c>
      <c r="AZ27" s="185">
        <v>0</v>
      </c>
      <c r="BA27" s="185">
        <v>0</v>
      </c>
      <c r="BB27" s="185">
        <v>0</v>
      </c>
      <c r="BC27" s="185">
        <v>0</v>
      </c>
      <c r="BD27" s="185">
        <v>0</v>
      </c>
      <c r="BE27" s="185">
        <v>0</v>
      </c>
      <c r="BF27" s="145">
        <f>SUM(DA27:EE27)</f>
        <v>0</v>
      </c>
      <c r="BG27" s="145">
        <f>SUM(DA27:EE27)</f>
        <v>0</v>
      </c>
      <c r="BH27" s="145">
        <f>SUM(DA27:EE27)</f>
        <v>0</v>
      </c>
      <c r="BI27" s="145">
        <f>SUM(DA27:EE27)</f>
        <v>0</v>
      </c>
      <c r="BJ27" s="145">
        <f>SUM(DA27:EE27)</f>
        <v>0</v>
      </c>
      <c r="BK27" s="145">
        <f>SUM(DA27:EE27)</f>
        <v>0</v>
      </c>
      <c r="BL27" s="145">
        <f>SUM(DA27:EE27)</f>
        <v>0</v>
      </c>
      <c r="BM27" s="145">
        <f>SUM(DA27:EE27)</f>
        <v>0</v>
      </c>
      <c r="BN27" s="145">
        <f>SUM(DA27:EE27)</f>
        <v>0</v>
      </c>
      <c r="BO27" s="145">
        <f>SUM(DA27:EE27)</f>
        <v>0</v>
      </c>
      <c r="BP27" s="145">
        <f>SUM(DA27:EE27)</f>
        <v>0</v>
      </c>
      <c r="BQ27" s="145">
        <f>SUM(DA27:EE27)</f>
        <v>0</v>
      </c>
      <c r="BR27" s="145">
        <f>SUM(DA27:EE27)</f>
        <v>0</v>
      </c>
      <c r="BS27" s="145"/>
      <c r="BT27" s="145"/>
      <c r="BU27" s="145">
        <v>0</v>
      </c>
      <c r="BV27" s="145"/>
      <c r="BW27" s="145"/>
      <c r="BX27" s="145"/>
      <c r="BY27" s="145"/>
      <c r="BZ27" s="145"/>
      <c r="CA27" s="145"/>
      <c r="CB27" s="145"/>
      <c r="CC27" s="145">
        <v>0</v>
      </c>
      <c r="CD27" s="145"/>
      <c r="CE27" s="145"/>
      <c r="CF27" s="145"/>
      <c r="CG27" s="145">
        <v>0</v>
      </c>
      <c r="CH27" s="145">
        <v>0</v>
      </c>
      <c r="CI27" s="145"/>
      <c r="CJ27" s="145">
        <v>0</v>
      </c>
      <c r="CK27" s="145">
        <v>0</v>
      </c>
      <c r="CL27" s="145">
        <v>0</v>
      </c>
      <c r="CM27" s="145">
        <v>0</v>
      </c>
      <c r="CN27" s="145">
        <v>0</v>
      </c>
      <c r="CO27" s="145">
        <v>0</v>
      </c>
      <c r="CP27" s="145">
        <v>0</v>
      </c>
      <c r="CQ27" s="145">
        <v>0</v>
      </c>
      <c r="CR27" s="145">
        <v>0</v>
      </c>
      <c r="CS27" s="145">
        <v>0</v>
      </c>
      <c r="CT27" s="145">
        <v>0</v>
      </c>
      <c r="CU27" s="145">
        <v>0</v>
      </c>
      <c r="CV27" s="145">
        <v>0</v>
      </c>
      <c r="CW27" s="145">
        <v>0</v>
      </c>
      <c r="CX27" s="145">
        <v>0</v>
      </c>
      <c r="CY27" s="145">
        <v>0</v>
      </c>
      <c r="CZ27" s="145">
        <v>0</v>
      </c>
      <c r="DA27" s="145">
        <f>SUM(DB27:EF27)</f>
        <v>0</v>
      </c>
      <c r="DB27" s="145">
        <f>'X2689'!F33</f>
        <v>0</v>
      </c>
      <c r="DC27" s="145">
        <f>'X2689'!G33</f>
        <v>0</v>
      </c>
      <c r="DD27" s="145">
        <f>'X2689'!H33</f>
        <v>0</v>
      </c>
      <c r="DE27" s="145">
        <f>'X2689'!I33</f>
        <v>0</v>
      </c>
      <c r="DF27" s="145">
        <f>'X2689'!J33</f>
        <v>0</v>
      </c>
      <c r="DG27" s="145">
        <f>'X2689'!K33</f>
        <v>0</v>
      </c>
      <c r="DH27" s="145">
        <f>'X2689'!L33</f>
        <v>0</v>
      </c>
      <c r="DI27" s="145">
        <f>'X2689'!M33</f>
        <v>0</v>
      </c>
      <c r="DJ27" s="145">
        <f>'X2689'!N33</f>
        <v>0</v>
      </c>
      <c r="DK27" s="145">
        <f>'X2689'!O33</f>
        <v>0</v>
      </c>
      <c r="DL27" s="145">
        <f>'X2689'!P33</f>
        <v>0</v>
      </c>
      <c r="DM27" s="145">
        <f>'X2689'!Q33</f>
        <v>0</v>
      </c>
      <c r="DN27" s="145">
        <f>'X2689'!R33</f>
        <v>0</v>
      </c>
      <c r="DO27" s="145">
        <f>'X2689'!S33</f>
        <v>0</v>
      </c>
      <c r="DP27" s="145">
        <f>'X2689'!T33</f>
        <v>0</v>
      </c>
      <c r="DQ27" s="145">
        <f>'X2689'!U33</f>
        <v>0</v>
      </c>
      <c r="DR27" s="145">
        <f>'X2689'!V33</f>
        <v>0</v>
      </c>
      <c r="DS27" s="145">
        <f>'X2689'!W33</f>
        <v>0</v>
      </c>
      <c r="DT27" s="145">
        <f>'X2689'!X33</f>
        <v>0</v>
      </c>
      <c r="DU27" s="145">
        <f>'X2689'!Y33</f>
        <v>0</v>
      </c>
      <c r="DV27" s="145">
        <f>'X2689'!Z33</f>
        <v>0</v>
      </c>
      <c r="DW27" s="145">
        <f>'X2689'!AA33</f>
        <v>0</v>
      </c>
      <c r="DX27" s="145">
        <f>'X2689'!AB33</f>
        <v>0</v>
      </c>
      <c r="DY27" s="145">
        <f>'X2689'!AC33</f>
        <v>0</v>
      </c>
      <c r="DZ27" s="145">
        <f>'X2689'!AD33</f>
        <v>0</v>
      </c>
      <c r="EA27" s="145">
        <f>'X2689'!AE33</f>
        <v>0</v>
      </c>
      <c r="EB27" s="145">
        <f>'X2689'!AF33</f>
        <v>0</v>
      </c>
      <c r="EC27" s="145">
        <f>'X2689'!AG33</f>
        <v>0</v>
      </c>
      <c r="ED27" s="145">
        <f>'X2689'!AH33</f>
        <v>0</v>
      </c>
      <c r="EE27" s="145">
        <f>'X2689'!AI33</f>
        <v>0</v>
      </c>
      <c r="EF27" s="145">
        <f>'X2689'!AJ33</f>
        <v>0</v>
      </c>
    </row>
    <row r="28" spans="1:148" s="179" customFormat="1" ht="18" hidden="1" customHeight="1">
      <c r="A28" s="179" t="s">
        <v>214</v>
      </c>
      <c r="Z28" s="182">
        <v>2E-3</v>
      </c>
      <c r="AA28" s="182">
        <v>2E-3</v>
      </c>
      <c r="AB28" s="182">
        <v>2E-3</v>
      </c>
      <c r="AC28" s="182">
        <v>2E-3</v>
      </c>
      <c r="AD28" s="182">
        <v>2E-3</v>
      </c>
      <c r="AE28" s="182">
        <v>2E-3</v>
      </c>
      <c r="AF28" s="182">
        <v>2E-3</v>
      </c>
      <c r="AG28" s="182">
        <v>2E-3</v>
      </c>
      <c r="AH28" s="182">
        <v>2E-3</v>
      </c>
      <c r="AI28" s="182">
        <v>2E-3</v>
      </c>
      <c r="AJ28" s="182">
        <v>2E-3</v>
      </c>
      <c r="AK28" s="182">
        <v>2E-3</v>
      </c>
      <c r="AL28" s="182">
        <v>2E-3</v>
      </c>
      <c r="AM28" s="182">
        <v>2E-3</v>
      </c>
      <c r="AN28" s="182">
        <v>2E-3</v>
      </c>
      <c r="AO28" s="182">
        <v>2E-3</v>
      </c>
      <c r="AP28" s="182">
        <v>2E-3</v>
      </c>
      <c r="AQ28" s="182">
        <v>2E-3</v>
      </c>
      <c r="AR28" s="182">
        <v>2E-3</v>
      </c>
      <c r="AS28" s="182">
        <v>2E-3</v>
      </c>
      <c r="AT28" s="182">
        <v>2E-3</v>
      </c>
      <c r="AU28" s="182">
        <v>2E-3</v>
      </c>
      <c r="AV28" s="182">
        <v>2E-3</v>
      </c>
      <c r="AW28" s="182">
        <v>2E-3</v>
      </c>
      <c r="AX28" s="182">
        <v>2E-3</v>
      </c>
      <c r="AY28" s="182">
        <v>2E-3</v>
      </c>
      <c r="AZ28" s="182">
        <v>2E-3</v>
      </c>
      <c r="BA28" s="182">
        <v>2E-3</v>
      </c>
      <c r="BB28" s="182">
        <v>2E-3</v>
      </c>
      <c r="BC28" s="182">
        <v>2E-3</v>
      </c>
      <c r="BD28" s="182">
        <v>2E-3</v>
      </c>
      <c r="BE28" s="182">
        <v>2E-3</v>
      </c>
      <c r="BF28" s="182">
        <v>2E-3</v>
      </c>
      <c r="BG28" s="182">
        <v>2E-3</v>
      </c>
      <c r="BH28" s="182">
        <v>2E-3</v>
      </c>
      <c r="BI28" s="182">
        <v>2E-3</v>
      </c>
      <c r="BJ28" s="182">
        <v>2E-3</v>
      </c>
      <c r="BK28" s="182">
        <v>2E-3</v>
      </c>
      <c r="BL28" s="182">
        <v>2E-3</v>
      </c>
      <c r="BM28" s="182">
        <v>2E-3</v>
      </c>
      <c r="BN28" s="182">
        <v>2E-3</v>
      </c>
      <c r="BO28" s="182">
        <v>2E-3</v>
      </c>
      <c r="BP28" s="182">
        <v>2E-3</v>
      </c>
      <c r="BQ28" s="182">
        <v>2E-3</v>
      </c>
      <c r="BR28" s="182">
        <v>2E-3</v>
      </c>
      <c r="BS28" s="182"/>
      <c r="BT28" s="182"/>
      <c r="BU28" s="182">
        <v>2E-3</v>
      </c>
      <c r="BV28" s="182"/>
      <c r="BW28" s="182"/>
      <c r="BX28" s="182"/>
      <c r="BY28" s="182"/>
      <c r="BZ28" s="182"/>
      <c r="CA28" s="182"/>
      <c r="CB28" s="182"/>
      <c r="CC28" s="182">
        <v>2E-3</v>
      </c>
      <c r="CD28" s="182"/>
      <c r="CE28" s="182"/>
      <c r="CF28" s="182"/>
      <c r="CG28" s="182">
        <v>2E-3</v>
      </c>
      <c r="CH28" s="182">
        <v>2E-3</v>
      </c>
      <c r="CI28" s="182"/>
      <c r="CJ28" s="182">
        <v>2E-3</v>
      </c>
      <c r="CK28" s="182">
        <v>2E-3</v>
      </c>
      <c r="CL28" s="182">
        <v>2E-3</v>
      </c>
      <c r="CM28" s="182">
        <v>2E-3</v>
      </c>
      <c r="CN28" s="182">
        <v>2E-3</v>
      </c>
      <c r="CO28" s="182">
        <v>2E-3</v>
      </c>
      <c r="CP28" s="182">
        <v>2E-3</v>
      </c>
      <c r="CQ28" s="182">
        <v>2E-3</v>
      </c>
      <c r="CR28" s="182">
        <v>2E-3</v>
      </c>
      <c r="CS28" s="182">
        <v>2E-3</v>
      </c>
      <c r="CT28" s="182">
        <v>2E-3</v>
      </c>
      <c r="CU28" s="182">
        <v>2E-3</v>
      </c>
      <c r="CV28" s="182">
        <v>2E-3</v>
      </c>
      <c r="CW28" s="182">
        <v>2E-3</v>
      </c>
      <c r="CX28" s="182">
        <v>2E-3</v>
      </c>
      <c r="CY28" s="182">
        <v>2E-3</v>
      </c>
      <c r="CZ28" s="182">
        <v>2E-3</v>
      </c>
      <c r="DA28" s="182">
        <v>2E-3</v>
      </c>
      <c r="DB28" s="182">
        <v>2E-3</v>
      </c>
      <c r="DC28" s="182">
        <v>2E-3</v>
      </c>
      <c r="DD28" s="182">
        <v>2E-3</v>
      </c>
      <c r="DE28" s="182">
        <v>2E-3</v>
      </c>
      <c r="DF28" s="182">
        <v>2E-3</v>
      </c>
      <c r="DG28" s="182">
        <v>2E-3</v>
      </c>
      <c r="DH28" s="182">
        <v>2E-3</v>
      </c>
      <c r="DI28" s="182">
        <v>2E-3</v>
      </c>
      <c r="DJ28" s="182">
        <v>2E-3</v>
      </c>
      <c r="DK28" s="182">
        <v>2E-3</v>
      </c>
      <c r="DL28" s="182">
        <v>2E-3</v>
      </c>
      <c r="DM28" s="182">
        <v>2E-3</v>
      </c>
      <c r="DN28" s="182">
        <v>2E-3</v>
      </c>
      <c r="DO28" s="182">
        <v>2E-3</v>
      </c>
      <c r="DP28" s="182">
        <v>2E-3</v>
      </c>
      <c r="DQ28" s="182">
        <v>2E-3</v>
      </c>
      <c r="DR28" s="182">
        <v>2E-3</v>
      </c>
      <c r="DS28" s="182">
        <v>2E-3</v>
      </c>
      <c r="DT28" s="182">
        <v>2E-3</v>
      </c>
      <c r="DU28" s="182">
        <v>2E-3</v>
      </c>
      <c r="DV28" s="182">
        <v>2E-3</v>
      </c>
      <c r="DW28" s="182">
        <v>2E-3</v>
      </c>
      <c r="DX28" s="182">
        <v>2E-3</v>
      </c>
      <c r="DY28" s="182">
        <v>2E-3</v>
      </c>
      <c r="DZ28" s="182">
        <v>2E-3</v>
      </c>
      <c r="EA28" s="182">
        <v>2E-3</v>
      </c>
      <c r="EB28" s="182">
        <v>2E-3</v>
      </c>
      <c r="EC28" s="182">
        <v>2E-3</v>
      </c>
      <c r="ED28" s="182">
        <v>2E-3</v>
      </c>
      <c r="EE28" s="182">
        <v>2E-3</v>
      </c>
      <c r="EF28" s="182">
        <v>2E-3</v>
      </c>
      <c r="EG28" s="180"/>
      <c r="EH28" s="180"/>
      <c r="EI28" s="180"/>
      <c r="EJ28" s="180"/>
      <c r="EK28" s="180"/>
      <c r="EL28" s="180"/>
      <c r="EM28" s="180"/>
      <c r="EN28" s="180"/>
      <c r="EO28" s="180"/>
      <c r="EP28" s="180"/>
      <c r="EQ28" s="180"/>
      <c r="ER28" s="180"/>
    </row>
    <row r="29" spans="1:148" ht="27" customHeight="1">
      <c r="A29" s="284" t="s">
        <v>191</v>
      </c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285"/>
      <c r="AL29" s="285"/>
      <c r="AM29" s="285"/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285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285"/>
      <c r="BV29" s="285"/>
      <c r="BW29" s="285"/>
      <c r="BX29" s="285"/>
      <c r="BY29" s="285"/>
      <c r="BZ29" s="285"/>
      <c r="CA29" s="285"/>
      <c r="CB29" s="285"/>
      <c r="CC29" s="285"/>
      <c r="CD29" s="285"/>
      <c r="CE29" s="285"/>
      <c r="CF29" s="285"/>
      <c r="CG29" s="285"/>
      <c r="CH29" s="285"/>
      <c r="CI29" s="285"/>
      <c r="CJ29" s="285"/>
      <c r="CK29" s="285"/>
      <c r="CL29" s="285"/>
      <c r="CM29" s="285"/>
      <c r="CN29" s="285"/>
      <c r="CO29" s="285"/>
      <c r="CP29" s="285"/>
      <c r="CQ29" s="285"/>
      <c r="CR29" s="285"/>
      <c r="CS29" s="285"/>
      <c r="CT29" s="285"/>
      <c r="CU29" s="285"/>
      <c r="CV29" s="285"/>
      <c r="CW29" s="285"/>
      <c r="CX29" s="285"/>
      <c r="CY29" s="285"/>
      <c r="CZ29" s="285"/>
      <c r="DA29" s="285"/>
      <c r="DB29" s="285"/>
      <c r="DC29" s="285"/>
      <c r="DD29" s="285"/>
      <c r="DE29" s="285"/>
      <c r="DF29" s="285"/>
      <c r="DG29" s="285"/>
      <c r="DH29" s="285"/>
      <c r="DI29" s="285"/>
      <c r="DJ29" s="285"/>
      <c r="DK29" s="285"/>
      <c r="DL29" s="285"/>
      <c r="DM29" s="285"/>
      <c r="DN29" s="285"/>
      <c r="DO29" s="285"/>
      <c r="DP29" s="285"/>
      <c r="DQ29" s="285"/>
      <c r="DR29" s="285"/>
      <c r="DS29" s="285"/>
      <c r="DT29" s="285"/>
      <c r="DU29" s="285"/>
      <c r="DV29" s="285"/>
      <c r="DW29" s="285"/>
      <c r="DX29" s="285"/>
      <c r="DY29" s="285"/>
      <c r="DZ29" s="285"/>
      <c r="EA29" s="285"/>
      <c r="EB29" s="285"/>
      <c r="EC29" s="285"/>
      <c r="ED29" s="285"/>
      <c r="EE29" s="285"/>
      <c r="EF29" s="285"/>
    </row>
    <row r="46" spans="1:136" s="4" customFormat="1" ht="17.25" customHeight="1">
      <c r="A46" s="13" t="s">
        <v>0</v>
      </c>
      <c r="B46" s="2" t="s">
        <v>12</v>
      </c>
      <c r="C46" s="2" t="s">
        <v>20</v>
      </c>
      <c r="D46" s="2" t="s">
        <v>21</v>
      </c>
      <c r="E46" s="2" t="s">
        <v>22</v>
      </c>
      <c r="F46" s="2" t="s">
        <v>23</v>
      </c>
      <c r="G46" s="2" t="s">
        <v>24</v>
      </c>
      <c r="H46" s="2" t="s">
        <v>25</v>
      </c>
      <c r="I46" s="2" t="s">
        <v>26</v>
      </c>
      <c r="J46" s="2" t="s">
        <v>27</v>
      </c>
      <c r="K46" s="2" t="s">
        <v>28</v>
      </c>
      <c r="L46" s="2" t="s">
        <v>29</v>
      </c>
      <c r="M46" s="2" t="s">
        <v>30</v>
      </c>
      <c r="N46" s="2" t="s">
        <v>11</v>
      </c>
      <c r="O46" s="2" t="s">
        <v>13</v>
      </c>
      <c r="P46" s="2" t="s">
        <v>14</v>
      </c>
      <c r="Q46" s="2" t="s">
        <v>15</v>
      </c>
      <c r="R46" s="2" t="s">
        <v>16</v>
      </c>
      <c r="S46" s="2" t="s">
        <v>17</v>
      </c>
      <c r="T46" s="2" t="e">
        <f>'FDB Fan Motor'!#REF!</f>
        <v>#REF!</v>
      </c>
      <c r="U46" s="2" t="e">
        <f>'FDB Fan Motor'!#REF!</f>
        <v>#REF!</v>
      </c>
      <c r="V46" s="2" t="e">
        <f>'FDB Fan Motor'!#REF!</f>
        <v>#REF!</v>
      </c>
      <c r="W46" s="2" t="e">
        <f>'FDB Fan Motor'!#REF!</f>
        <v>#REF!</v>
      </c>
      <c r="X46" s="2" t="e">
        <f>'FDB Fan Motor'!#REF!</f>
        <v>#REF!</v>
      </c>
      <c r="Y46" s="2" t="e">
        <f>'FDB Fan Motor'!#REF!</f>
        <v>#REF!</v>
      </c>
      <c r="Z46" s="2" t="e">
        <f>'FDB Fan Motor'!#REF!</f>
        <v>#REF!</v>
      </c>
      <c r="AA46" s="2" t="e">
        <f>'FDB Fan Motor'!#REF!</f>
        <v>#REF!</v>
      </c>
      <c r="AB46" s="2" t="e">
        <f>'FDB Fan Motor'!#REF!</f>
        <v>#REF!</v>
      </c>
      <c r="AC46" s="2" t="e">
        <f>'FDB Fan Motor'!#REF!</f>
        <v>#REF!</v>
      </c>
      <c r="AD46" s="2" t="e">
        <f>'FDB Fan Motor'!#REF!</f>
        <v>#REF!</v>
      </c>
      <c r="AE46" s="2" t="e">
        <f>'FDB Fan Motor'!#REF!</f>
        <v>#REF!</v>
      </c>
      <c r="AF46" s="2" t="e">
        <f>'FDB Fan Motor'!#REF!</f>
        <v>#REF!</v>
      </c>
      <c r="AG46" s="2" t="e">
        <f>'FDB Fan Motor'!#REF!</f>
        <v>#REF!</v>
      </c>
      <c r="AH46" s="2" t="e">
        <f>'FDB Fan Motor'!#REF!</f>
        <v>#REF!</v>
      </c>
      <c r="AI46" s="2" t="e">
        <f>'FDB Fan Motor'!#REF!</f>
        <v>#REF!</v>
      </c>
      <c r="AJ46" s="2" t="e">
        <f>'FDB Fan Motor'!#REF!</f>
        <v>#REF!</v>
      </c>
      <c r="AK46" s="2" t="e">
        <f>'FDB Fan Motor'!#REF!</f>
        <v>#REF!</v>
      </c>
      <c r="AL46" s="2" t="e">
        <f>'FDB Fan Motor'!#REF!</f>
        <v>#REF!</v>
      </c>
      <c r="AM46" s="2" t="e">
        <f>'FDB Fan Motor'!#REF!</f>
        <v>#REF!</v>
      </c>
      <c r="AN46" s="2" t="e">
        <f>'FDB Fan Motor'!#REF!</f>
        <v>#REF!</v>
      </c>
      <c r="AO46" s="2" t="e">
        <f>'FDB Fan Motor'!#REF!</f>
        <v>#REF!</v>
      </c>
      <c r="AP46" s="2" t="e">
        <f>'FDB Fan Motor'!#REF!</f>
        <v>#REF!</v>
      </c>
      <c r="AQ46" s="2" t="e">
        <f>'FDB Fan Motor'!#REF!</f>
        <v>#REF!</v>
      </c>
      <c r="AR46" s="2" t="e">
        <f>'FDB Fan Motor'!#REF!</f>
        <v>#REF!</v>
      </c>
      <c r="AS46" s="2" t="s">
        <v>190</v>
      </c>
      <c r="AT46" s="2" t="s">
        <v>195</v>
      </c>
      <c r="AU46" s="2" t="s">
        <v>197</v>
      </c>
      <c r="AV46" s="2" t="s">
        <v>199</v>
      </c>
      <c r="AW46" s="139" t="e">
        <f>'FDB Fan Motor'!#REF!</f>
        <v>#REF!</v>
      </c>
      <c r="AX46" s="139" t="e">
        <f>'FDB Fan Motor'!#REF!</f>
        <v>#REF!</v>
      </c>
      <c r="AY46" s="184" t="e">
        <f>'FDB Fan Motor'!#REF!</f>
        <v>#REF!</v>
      </c>
      <c r="AZ46" s="184" t="e">
        <f>'FDB Fan Motor'!#REF!</f>
        <v>#REF!</v>
      </c>
      <c r="BA46" s="184" t="e">
        <f>'FDB Fan Motor'!#REF!</f>
        <v>#REF!</v>
      </c>
      <c r="BB46" s="184" t="e">
        <f>'FDB Fan Motor'!#REF!</f>
        <v>#REF!</v>
      </c>
      <c r="BC46" s="184" t="e">
        <f>'FDB Fan Motor'!#REF!</f>
        <v>#REF!</v>
      </c>
      <c r="BD46" s="184" t="e">
        <f>'FDB Fan Motor'!#REF!</f>
        <v>#REF!</v>
      </c>
      <c r="BE46" s="184" t="e">
        <f>'FDB Fan Motor'!#REF!</f>
        <v>#REF!</v>
      </c>
      <c r="BF46" s="184" t="e">
        <f>'FDB Fan Motor'!#REF!</f>
        <v>#REF!</v>
      </c>
      <c r="BG46" s="184" t="s">
        <v>242</v>
      </c>
      <c r="BH46" s="184" t="e">
        <f>#REF!</f>
        <v>#REF!</v>
      </c>
      <c r="BI46" s="184" t="e">
        <f>#REF!</f>
        <v>#REF!</v>
      </c>
      <c r="BJ46" s="184" t="e">
        <f>#REF!</f>
        <v>#REF!</v>
      </c>
      <c r="BK46" s="139" t="e">
        <f>#REF!</f>
        <v>#REF!</v>
      </c>
      <c r="BL46" s="184" t="e">
        <f>#REF!</f>
        <v>#REF!</v>
      </c>
      <c r="BM46" s="184" t="e">
        <f>#REF!</f>
        <v>#REF!</v>
      </c>
      <c r="BN46" s="184" t="e">
        <f>#REF!</f>
        <v>#REF!</v>
      </c>
      <c r="BO46" s="184" t="e">
        <f>#REF!</f>
        <v>#REF!</v>
      </c>
      <c r="BP46" s="184" t="e">
        <f>#REF!</f>
        <v>#REF!</v>
      </c>
      <c r="BQ46" s="184" t="e">
        <f>#REF!</f>
        <v>#REF!</v>
      </c>
      <c r="BR46" s="184" t="e">
        <f>#REF!</f>
        <v>#REF!</v>
      </c>
      <c r="BS46" s="184" t="s">
        <v>264</v>
      </c>
      <c r="BT46" s="184" t="s">
        <v>265</v>
      </c>
      <c r="BU46" s="184" t="s">
        <v>266</v>
      </c>
      <c r="BV46" s="184" t="s">
        <v>267</v>
      </c>
      <c r="BW46" s="184" t="s">
        <v>270</v>
      </c>
      <c r="BX46" s="184" t="s">
        <v>272</v>
      </c>
      <c r="BY46" s="184" t="s">
        <v>276</v>
      </c>
      <c r="BZ46" s="184" t="s">
        <v>277</v>
      </c>
      <c r="CA46" s="184" t="s">
        <v>279</v>
      </c>
      <c r="CB46" s="184" t="s">
        <v>281</v>
      </c>
      <c r="CC46" s="184" t="s">
        <v>282</v>
      </c>
      <c r="CD46" s="184" t="s">
        <v>288</v>
      </c>
      <c r="CE46" s="184" t="s">
        <v>289</v>
      </c>
      <c r="CF46" s="184" t="s">
        <v>292</v>
      </c>
      <c r="CG46" s="184" t="s">
        <v>294</v>
      </c>
      <c r="CH46" s="184" t="s">
        <v>297</v>
      </c>
      <c r="CI46" s="184" t="s">
        <v>301</v>
      </c>
      <c r="CJ46" s="184" t="s">
        <v>303</v>
      </c>
      <c r="CK46" s="184" t="s">
        <v>308</v>
      </c>
      <c r="CL46" s="184" t="s">
        <v>310</v>
      </c>
      <c r="CM46" s="184" t="s">
        <v>311</v>
      </c>
      <c r="CN46" s="184" t="s">
        <v>313</v>
      </c>
      <c r="CO46" s="184" t="s">
        <v>319</v>
      </c>
      <c r="CP46" s="184" t="s">
        <v>322</v>
      </c>
      <c r="CQ46" s="184" t="s">
        <v>325</v>
      </c>
      <c r="CR46" s="184" t="s">
        <v>330</v>
      </c>
      <c r="CS46" s="184" t="s">
        <v>332</v>
      </c>
      <c r="CT46" s="184" t="s">
        <v>336</v>
      </c>
      <c r="CU46" s="184" t="s">
        <v>339</v>
      </c>
      <c r="CV46" s="184" t="s">
        <v>349</v>
      </c>
      <c r="CW46" s="184" t="s">
        <v>350</v>
      </c>
      <c r="CX46" s="184" t="s">
        <v>351</v>
      </c>
      <c r="CY46" s="184" t="s">
        <v>357</v>
      </c>
      <c r="CZ46" s="184" t="s">
        <v>360</v>
      </c>
      <c r="DA46" s="106" t="str">
        <f>+$DA$246</f>
        <v>Aug'25</v>
      </c>
      <c r="DB46" s="3">
        <v>1</v>
      </c>
      <c r="DC46" s="3">
        <v>2</v>
      </c>
      <c r="DD46" s="3">
        <v>3</v>
      </c>
      <c r="DE46" s="3">
        <v>4</v>
      </c>
      <c r="DF46" s="3">
        <v>5</v>
      </c>
      <c r="DG46" s="3">
        <v>6</v>
      </c>
      <c r="DH46" s="3">
        <v>7</v>
      </c>
      <c r="DI46" s="3">
        <v>8</v>
      </c>
      <c r="DJ46" s="3">
        <v>9</v>
      </c>
      <c r="DK46" s="3">
        <v>10</v>
      </c>
      <c r="DL46" s="3">
        <v>11</v>
      </c>
      <c r="DM46" s="3">
        <v>12</v>
      </c>
      <c r="DN46" s="3">
        <v>13</v>
      </c>
      <c r="DO46" s="3">
        <v>14</v>
      </c>
      <c r="DP46" s="3">
        <v>15</v>
      </c>
      <c r="DQ46" s="3">
        <v>16</v>
      </c>
      <c r="DR46" s="3">
        <v>17</v>
      </c>
      <c r="DS46" s="3">
        <v>18</v>
      </c>
      <c r="DT46" s="3">
        <v>19</v>
      </c>
      <c r="DU46" s="3">
        <v>20</v>
      </c>
      <c r="DV46" s="3">
        <v>21</v>
      </c>
      <c r="DW46" s="3">
        <v>22</v>
      </c>
      <c r="DX46" s="3">
        <v>23</v>
      </c>
      <c r="DY46" s="3">
        <v>24</v>
      </c>
      <c r="DZ46" s="3">
        <v>25</v>
      </c>
      <c r="EA46" s="3">
        <v>26</v>
      </c>
      <c r="EB46" s="3">
        <v>27</v>
      </c>
      <c r="EC46" s="3">
        <v>28</v>
      </c>
      <c r="ED46" s="3">
        <v>29</v>
      </c>
      <c r="EE46" s="3">
        <v>30</v>
      </c>
      <c r="EF46" s="3">
        <v>31</v>
      </c>
    </row>
    <row r="47" spans="1:136" ht="17.25" customHeight="1">
      <c r="A47" s="140" t="s">
        <v>1</v>
      </c>
      <c r="B47" s="141"/>
      <c r="C47" s="141"/>
      <c r="D47" s="141"/>
      <c r="E47" s="141"/>
      <c r="F47" s="141"/>
      <c r="G47" s="141"/>
      <c r="H47" s="141">
        <v>35707</v>
      </c>
      <c r="I47" s="141">
        <v>38146</v>
      </c>
      <c r="J47" s="141">
        <v>1073</v>
      </c>
      <c r="K47" s="141">
        <v>0</v>
      </c>
      <c r="L47" s="141">
        <v>1735</v>
      </c>
      <c r="M47" s="141">
        <v>12342</v>
      </c>
      <c r="N47" s="141">
        <v>21761</v>
      </c>
      <c r="O47" s="141">
        <v>18686</v>
      </c>
      <c r="P47" s="141">
        <v>21805</v>
      </c>
      <c r="Q47" s="141">
        <v>0</v>
      </c>
      <c r="R47" s="141">
        <v>0</v>
      </c>
      <c r="S47" s="141">
        <v>12077</v>
      </c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/>
      <c r="AL47" s="141"/>
      <c r="AM47" s="141"/>
      <c r="AN47" s="141"/>
      <c r="AO47" s="141"/>
      <c r="AP47" s="141">
        <v>0</v>
      </c>
      <c r="AQ47" s="141">
        <v>0</v>
      </c>
      <c r="AR47" s="141"/>
      <c r="AS47" s="141"/>
      <c r="AT47" s="141"/>
      <c r="AU47" s="141">
        <v>28027</v>
      </c>
      <c r="AV47" s="141">
        <v>44920</v>
      </c>
      <c r="AW47" s="141">
        <v>56450</v>
      </c>
      <c r="AX47" s="141">
        <v>25937</v>
      </c>
      <c r="AY47" s="185">
        <v>124547</v>
      </c>
      <c r="AZ47" s="185">
        <v>178494</v>
      </c>
      <c r="BA47" s="185">
        <v>180225</v>
      </c>
      <c r="BB47" s="185">
        <v>37128</v>
      </c>
      <c r="BC47" s="185">
        <v>42767</v>
      </c>
      <c r="BD47" s="185">
        <v>192169</v>
      </c>
      <c r="BE47" s="185">
        <v>144020</v>
      </c>
      <c r="BF47" s="185">
        <v>121267</v>
      </c>
      <c r="BG47" s="185">
        <v>148241</v>
      </c>
      <c r="BH47" s="185">
        <v>175340</v>
      </c>
      <c r="BI47" s="185">
        <v>157439</v>
      </c>
      <c r="BJ47" s="185">
        <v>178466</v>
      </c>
      <c r="BK47" s="240">
        <v>128226</v>
      </c>
      <c r="BL47" s="185">
        <v>71118</v>
      </c>
      <c r="BM47" s="185">
        <v>20535</v>
      </c>
      <c r="BN47" s="185">
        <v>118907</v>
      </c>
      <c r="BO47" s="185">
        <v>62511</v>
      </c>
      <c r="BP47" s="185">
        <v>66787</v>
      </c>
      <c r="BQ47" s="185">
        <v>44510</v>
      </c>
      <c r="BR47" s="185">
        <v>36241</v>
      </c>
      <c r="BS47" s="185">
        <v>15757</v>
      </c>
      <c r="BT47" s="185">
        <v>2581</v>
      </c>
      <c r="BU47" s="185">
        <v>42441</v>
      </c>
      <c r="BV47" s="185">
        <v>57648</v>
      </c>
      <c r="BW47" s="185">
        <v>4656</v>
      </c>
      <c r="BX47" s="185">
        <v>19512</v>
      </c>
      <c r="BY47" s="185">
        <v>27551</v>
      </c>
      <c r="BZ47" s="185">
        <v>48542</v>
      </c>
      <c r="CA47" s="185">
        <v>90408</v>
      </c>
      <c r="CB47" s="185">
        <v>10902</v>
      </c>
      <c r="CC47" s="185">
        <v>48311</v>
      </c>
      <c r="CD47" s="185">
        <v>46188</v>
      </c>
      <c r="CE47" s="185">
        <v>90328</v>
      </c>
      <c r="CF47" s="185">
        <v>80935</v>
      </c>
      <c r="CG47" s="185">
        <v>41272</v>
      </c>
      <c r="CH47" s="185">
        <v>18852</v>
      </c>
      <c r="CI47" s="185">
        <v>62224</v>
      </c>
      <c r="CJ47" s="185">
        <v>81102</v>
      </c>
      <c r="CK47" s="185">
        <v>39172</v>
      </c>
      <c r="CL47" s="185">
        <v>48740</v>
      </c>
      <c r="CM47" s="185">
        <v>459</v>
      </c>
      <c r="CN47" s="185">
        <v>364</v>
      </c>
      <c r="CO47" s="185">
        <v>0</v>
      </c>
      <c r="CP47" s="185">
        <v>0</v>
      </c>
      <c r="CQ47" s="185">
        <v>0</v>
      </c>
      <c r="CR47" s="185">
        <v>0</v>
      </c>
      <c r="CS47" s="185">
        <v>0</v>
      </c>
      <c r="CT47" s="185">
        <v>0</v>
      </c>
      <c r="CU47" s="185">
        <v>0</v>
      </c>
      <c r="CV47" s="185">
        <v>0</v>
      </c>
      <c r="CW47" s="185">
        <v>0</v>
      </c>
      <c r="CX47" s="185">
        <v>0</v>
      </c>
      <c r="CY47" s="185">
        <v>0</v>
      </c>
      <c r="CZ47" s="185">
        <v>0</v>
      </c>
      <c r="DA47" s="142">
        <f>SUM(DB47:EF47)</f>
        <v>0</v>
      </c>
      <c r="DB47" s="142">
        <f>'X1780'!F13</f>
        <v>0</v>
      </c>
      <c r="DC47" s="142">
        <f>'X1780'!G13</f>
        <v>0</v>
      </c>
      <c r="DD47" s="142">
        <f>'X1780'!H13</f>
        <v>0</v>
      </c>
      <c r="DE47" s="142">
        <f>'X1780'!I13</f>
        <v>0</v>
      </c>
      <c r="DF47" s="142">
        <f>'X1780'!J13</f>
        <v>0</v>
      </c>
      <c r="DG47" s="142">
        <f>'X1780'!K13</f>
        <v>0</v>
      </c>
      <c r="DH47" s="142">
        <f>'X1780'!L13</f>
        <v>0</v>
      </c>
      <c r="DI47" s="142">
        <f>'X1780'!M13</f>
        <v>0</v>
      </c>
      <c r="DJ47" s="142">
        <f>'X1780'!N13</f>
        <v>0</v>
      </c>
      <c r="DK47" s="142">
        <f>'X1780'!O13</f>
        <v>0</v>
      </c>
      <c r="DL47" s="142">
        <f>'X1780'!P13</f>
        <v>0</v>
      </c>
      <c r="DM47" s="142">
        <f>'X1780'!Q13</f>
        <v>0</v>
      </c>
      <c r="DN47" s="142">
        <f>'X1780'!R13</f>
        <v>0</v>
      </c>
      <c r="DO47" s="142">
        <f>'X1780'!S13</f>
        <v>0</v>
      </c>
      <c r="DP47" s="142">
        <f>'X1780'!T13</f>
        <v>0</v>
      </c>
      <c r="DQ47" s="142">
        <f>'X1780'!U13</f>
        <v>0</v>
      </c>
      <c r="DR47" s="142">
        <f>'X1780'!V13</f>
        <v>0</v>
      </c>
      <c r="DS47" s="142">
        <f>'X1780'!W13</f>
        <v>0</v>
      </c>
      <c r="DT47" s="142">
        <f>'X1780'!X13</f>
        <v>0</v>
      </c>
      <c r="DU47" s="142">
        <f>'X1780'!Y13</f>
        <v>0</v>
      </c>
      <c r="DV47" s="142">
        <f>'X1780'!Z13</f>
        <v>0</v>
      </c>
      <c r="DW47" s="142">
        <f>'X1780'!AA13</f>
        <v>0</v>
      </c>
      <c r="DX47" s="142">
        <f>'X1780'!AB13</f>
        <v>0</v>
      </c>
      <c r="DY47" s="142">
        <f>'X1780'!AC13</f>
        <v>0</v>
      </c>
      <c r="DZ47" s="142">
        <f>'X1780'!AD13</f>
        <v>0</v>
      </c>
      <c r="EA47" s="142">
        <f>'X1780'!AE13</f>
        <v>0</v>
      </c>
      <c r="EB47" s="142">
        <f>'X1780'!AF13</f>
        <v>0</v>
      </c>
      <c r="EC47" s="142">
        <f>'X1780'!AG13</f>
        <v>0</v>
      </c>
      <c r="ED47" s="142">
        <f>'X1780'!AH13</f>
        <v>0</v>
      </c>
      <c r="EE47" s="142">
        <f>'X1780'!AI13</f>
        <v>0</v>
      </c>
      <c r="EF47" s="142">
        <f>'X1780'!AJ13</f>
        <v>0</v>
      </c>
    </row>
    <row r="48" spans="1:136" ht="17.25" customHeight="1">
      <c r="A48" s="140" t="s">
        <v>2</v>
      </c>
      <c r="B48" s="141">
        <f t="shared" ref="B48:T48" si="15">B47-B49</f>
        <v>0</v>
      </c>
      <c r="C48" s="141">
        <f t="shared" si="15"/>
        <v>0</v>
      </c>
      <c r="D48" s="141">
        <f t="shared" si="15"/>
        <v>0</v>
      </c>
      <c r="E48" s="141">
        <f t="shared" si="15"/>
        <v>0</v>
      </c>
      <c r="F48" s="141">
        <f t="shared" si="15"/>
        <v>0</v>
      </c>
      <c r="G48" s="141">
        <f t="shared" si="15"/>
        <v>0</v>
      </c>
      <c r="H48" s="141">
        <f t="shared" si="15"/>
        <v>32546</v>
      </c>
      <c r="I48" s="141">
        <f t="shared" si="15"/>
        <v>35381</v>
      </c>
      <c r="J48" s="141">
        <f t="shared" si="15"/>
        <v>1067</v>
      </c>
      <c r="K48" s="141">
        <f t="shared" si="15"/>
        <v>0</v>
      </c>
      <c r="L48" s="141">
        <f t="shared" si="15"/>
        <v>1732</v>
      </c>
      <c r="M48" s="141">
        <f t="shared" si="15"/>
        <v>12328</v>
      </c>
      <c r="N48" s="141">
        <f t="shared" si="15"/>
        <v>21740</v>
      </c>
      <c r="O48" s="141">
        <f t="shared" si="15"/>
        <v>18673</v>
      </c>
      <c r="P48" s="141">
        <f t="shared" si="15"/>
        <v>21749</v>
      </c>
      <c r="Q48" s="141">
        <f t="shared" si="15"/>
        <v>0</v>
      </c>
      <c r="R48" s="141">
        <f t="shared" si="15"/>
        <v>0</v>
      </c>
      <c r="S48" s="141">
        <f t="shared" si="15"/>
        <v>12077</v>
      </c>
      <c r="T48" s="141">
        <f t="shared" si="15"/>
        <v>0</v>
      </c>
      <c r="U48" s="141">
        <f t="shared" ref="U48:AQ48" si="16">U47-U49</f>
        <v>0</v>
      </c>
      <c r="V48" s="141">
        <f t="shared" si="16"/>
        <v>0</v>
      </c>
      <c r="W48" s="141">
        <f t="shared" si="16"/>
        <v>0</v>
      </c>
      <c r="X48" s="141">
        <f t="shared" si="16"/>
        <v>0</v>
      </c>
      <c r="Y48" s="141">
        <f t="shared" si="16"/>
        <v>0</v>
      </c>
      <c r="Z48" s="141">
        <f t="shared" si="16"/>
        <v>0</v>
      </c>
      <c r="AA48" s="141">
        <f t="shared" si="16"/>
        <v>0</v>
      </c>
      <c r="AB48" s="141">
        <f t="shared" si="16"/>
        <v>0</v>
      </c>
      <c r="AC48" s="141">
        <f t="shared" si="16"/>
        <v>0</v>
      </c>
      <c r="AD48" s="141">
        <f t="shared" si="16"/>
        <v>0</v>
      </c>
      <c r="AE48" s="141">
        <f t="shared" si="16"/>
        <v>0</v>
      </c>
      <c r="AF48" s="141">
        <f t="shared" si="16"/>
        <v>0</v>
      </c>
      <c r="AG48" s="141">
        <f t="shared" si="16"/>
        <v>0</v>
      </c>
      <c r="AH48" s="141">
        <f t="shared" si="16"/>
        <v>0</v>
      </c>
      <c r="AI48" s="141">
        <f t="shared" si="16"/>
        <v>0</v>
      </c>
      <c r="AJ48" s="141">
        <f t="shared" si="16"/>
        <v>0</v>
      </c>
      <c r="AK48" s="141">
        <f t="shared" si="16"/>
        <v>0</v>
      </c>
      <c r="AL48" s="141">
        <f t="shared" si="16"/>
        <v>0</v>
      </c>
      <c r="AM48" s="141">
        <f t="shared" si="16"/>
        <v>0</v>
      </c>
      <c r="AN48" s="141">
        <f t="shared" si="16"/>
        <v>0</v>
      </c>
      <c r="AO48" s="141">
        <f t="shared" si="16"/>
        <v>0</v>
      </c>
      <c r="AP48" s="141">
        <f t="shared" si="16"/>
        <v>0</v>
      </c>
      <c r="AQ48" s="141">
        <f t="shared" si="16"/>
        <v>0</v>
      </c>
      <c r="AR48" s="141"/>
      <c r="AS48" s="141"/>
      <c r="AT48" s="141"/>
      <c r="AU48" s="141">
        <f>AU47-AU49</f>
        <v>27784</v>
      </c>
      <c r="AV48" s="141">
        <f>AV47-AV49</f>
        <v>44650</v>
      </c>
      <c r="AW48" s="141">
        <f>AW47-AW49</f>
        <v>55913</v>
      </c>
      <c r="AX48" s="141">
        <f>AX47-AX49</f>
        <v>24987</v>
      </c>
      <c r="AY48" s="185">
        <f>AY47-AY49</f>
        <v>123380</v>
      </c>
      <c r="AZ48" s="185">
        <v>178269</v>
      </c>
      <c r="BA48" s="185">
        <f t="shared" ref="BA48:BK48" si="17">BA47-BA49</f>
        <v>180138</v>
      </c>
      <c r="BB48" s="185">
        <f t="shared" si="17"/>
        <v>37088</v>
      </c>
      <c r="BC48" s="185">
        <f t="shared" si="17"/>
        <v>42729</v>
      </c>
      <c r="BD48" s="185">
        <f t="shared" si="17"/>
        <v>191653</v>
      </c>
      <c r="BE48" s="185">
        <f t="shared" si="17"/>
        <v>143447</v>
      </c>
      <c r="BF48" s="185">
        <f t="shared" si="17"/>
        <v>120789</v>
      </c>
      <c r="BG48" s="185">
        <f t="shared" si="17"/>
        <v>147977</v>
      </c>
      <c r="BH48" s="185">
        <f t="shared" si="17"/>
        <v>175129</v>
      </c>
      <c r="BI48" s="185">
        <f t="shared" si="17"/>
        <v>157352</v>
      </c>
      <c r="BJ48" s="185">
        <f t="shared" si="17"/>
        <v>178390</v>
      </c>
      <c r="BK48" s="240">
        <f t="shared" si="17"/>
        <v>128129</v>
      </c>
      <c r="BL48" s="185">
        <f>BL47-BL49</f>
        <v>71061</v>
      </c>
      <c r="BM48" s="185">
        <f>BM47-BM49</f>
        <v>20525</v>
      </c>
      <c r="BN48" s="185">
        <f>BN47-BN49</f>
        <v>118699</v>
      </c>
      <c r="BO48" s="185">
        <v>62462</v>
      </c>
      <c r="BP48" s="185">
        <v>66719</v>
      </c>
      <c r="BQ48" s="185">
        <v>44488</v>
      </c>
      <c r="BR48" s="185">
        <v>36225</v>
      </c>
      <c r="BS48" s="185">
        <v>15747</v>
      </c>
      <c r="BT48" s="185">
        <v>2580</v>
      </c>
      <c r="BU48" s="185">
        <v>42402</v>
      </c>
      <c r="BV48" s="185">
        <v>57615</v>
      </c>
      <c r="BW48" s="185">
        <v>4639</v>
      </c>
      <c r="BX48" s="185">
        <v>19497</v>
      </c>
      <c r="BY48" s="185">
        <v>27520</v>
      </c>
      <c r="BZ48" s="185">
        <v>48491</v>
      </c>
      <c r="CA48" s="185">
        <v>90153</v>
      </c>
      <c r="CB48" s="185">
        <v>10848</v>
      </c>
      <c r="CC48" s="185">
        <v>48294</v>
      </c>
      <c r="CD48" s="185">
        <v>46128</v>
      </c>
      <c r="CE48" s="185">
        <v>90067</v>
      </c>
      <c r="CF48" s="185">
        <v>80783</v>
      </c>
      <c r="CG48" s="185">
        <v>41213</v>
      </c>
      <c r="CH48" s="185">
        <v>18793</v>
      </c>
      <c r="CI48" s="185">
        <v>61960</v>
      </c>
      <c r="CJ48" s="185">
        <v>80790</v>
      </c>
      <c r="CK48" s="185">
        <v>39073</v>
      </c>
      <c r="CL48" s="185">
        <v>48662</v>
      </c>
      <c r="CM48" s="185">
        <v>455</v>
      </c>
      <c r="CN48" s="185">
        <v>364</v>
      </c>
      <c r="CO48" s="185">
        <v>0</v>
      </c>
      <c r="CP48" s="185">
        <v>0</v>
      </c>
      <c r="CQ48" s="185">
        <v>0</v>
      </c>
      <c r="CR48" s="185">
        <v>0</v>
      </c>
      <c r="CS48" s="185">
        <v>0</v>
      </c>
      <c r="CT48" s="185">
        <v>0</v>
      </c>
      <c r="CU48" s="185">
        <v>0</v>
      </c>
      <c r="CV48" s="185">
        <v>0</v>
      </c>
      <c r="CW48" s="185">
        <v>0</v>
      </c>
      <c r="CX48" s="185">
        <v>0</v>
      </c>
      <c r="CY48" s="185">
        <v>0</v>
      </c>
      <c r="CZ48" s="185">
        <v>0</v>
      </c>
      <c r="DA48" s="142">
        <f>DA47-DA49</f>
        <v>0</v>
      </c>
      <c r="DB48" s="142">
        <f>DB47-DB49</f>
        <v>0</v>
      </c>
      <c r="DC48" s="142">
        <f t="shared" ref="DC48:EF48" si="18">DC47-DC49</f>
        <v>0</v>
      </c>
      <c r="DD48" s="142">
        <f t="shared" si="18"/>
        <v>0</v>
      </c>
      <c r="DE48" s="142">
        <f t="shared" si="18"/>
        <v>0</v>
      </c>
      <c r="DF48" s="142">
        <f t="shared" si="18"/>
        <v>0</v>
      </c>
      <c r="DG48" s="142">
        <f t="shared" si="18"/>
        <v>0</v>
      </c>
      <c r="DH48" s="142">
        <f t="shared" si="18"/>
        <v>0</v>
      </c>
      <c r="DI48" s="142">
        <f t="shared" si="18"/>
        <v>0</v>
      </c>
      <c r="DJ48" s="142">
        <f t="shared" si="18"/>
        <v>0</v>
      </c>
      <c r="DK48" s="142">
        <f t="shared" si="18"/>
        <v>0</v>
      </c>
      <c r="DL48" s="142">
        <f t="shared" si="18"/>
        <v>0</v>
      </c>
      <c r="DM48" s="142">
        <f t="shared" si="18"/>
        <v>0</v>
      </c>
      <c r="DN48" s="142">
        <f t="shared" si="18"/>
        <v>0</v>
      </c>
      <c r="DO48" s="142">
        <f t="shared" si="18"/>
        <v>0</v>
      </c>
      <c r="DP48" s="142">
        <f t="shared" si="18"/>
        <v>0</v>
      </c>
      <c r="DQ48" s="142">
        <f t="shared" si="18"/>
        <v>0</v>
      </c>
      <c r="DR48" s="142">
        <f t="shared" si="18"/>
        <v>0</v>
      </c>
      <c r="DS48" s="142">
        <f t="shared" si="18"/>
        <v>0</v>
      </c>
      <c r="DT48" s="142">
        <f t="shared" si="18"/>
        <v>0</v>
      </c>
      <c r="DU48" s="142">
        <f t="shared" si="18"/>
        <v>0</v>
      </c>
      <c r="DV48" s="142">
        <f t="shared" si="18"/>
        <v>0</v>
      </c>
      <c r="DW48" s="142">
        <f t="shared" si="18"/>
        <v>0</v>
      </c>
      <c r="DX48" s="142">
        <f t="shared" si="18"/>
        <v>0</v>
      </c>
      <c r="DY48" s="142">
        <f t="shared" si="18"/>
        <v>0</v>
      </c>
      <c r="DZ48" s="142">
        <f t="shared" si="18"/>
        <v>0</v>
      </c>
      <c r="EA48" s="142">
        <f t="shared" si="18"/>
        <v>0</v>
      </c>
      <c r="EB48" s="142">
        <f t="shared" si="18"/>
        <v>0</v>
      </c>
      <c r="EC48" s="142">
        <f t="shared" si="18"/>
        <v>0</v>
      </c>
      <c r="ED48" s="142">
        <f t="shared" si="18"/>
        <v>0</v>
      </c>
      <c r="EE48" s="142">
        <f t="shared" si="18"/>
        <v>0</v>
      </c>
      <c r="EF48" s="142">
        <f t="shared" si="18"/>
        <v>0</v>
      </c>
    </row>
    <row r="49" spans="1:148" ht="17.25" customHeight="1">
      <c r="A49" s="140" t="s">
        <v>3</v>
      </c>
      <c r="B49" s="141">
        <f t="shared" ref="B49:T49" si="19">SUM(B52:B55)</f>
        <v>0</v>
      </c>
      <c r="C49" s="141">
        <f t="shared" si="19"/>
        <v>0</v>
      </c>
      <c r="D49" s="141">
        <f t="shared" si="19"/>
        <v>0</v>
      </c>
      <c r="E49" s="141">
        <f t="shared" si="19"/>
        <v>0</v>
      </c>
      <c r="F49" s="141">
        <f t="shared" si="19"/>
        <v>0</v>
      </c>
      <c r="G49" s="141">
        <f t="shared" si="19"/>
        <v>0</v>
      </c>
      <c r="H49" s="141">
        <f t="shared" si="19"/>
        <v>3161</v>
      </c>
      <c r="I49" s="141">
        <f t="shared" si="19"/>
        <v>2765</v>
      </c>
      <c r="J49" s="141">
        <f t="shared" si="19"/>
        <v>6</v>
      </c>
      <c r="K49" s="141">
        <f t="shared" si="19"/>
        <v>0</v>
      </c>
      <c r="L49" s="141">
        <f t="shared" si="19"/>
        <v>3</v>
      </c>
      <c r="M49" s="141">
        <f t="shared" si="19"/>
        <v>14</v>
      </c>
      <c r="N49" s="141">
        <f t="shared" si="19"/>
        <v>21</v>
      </c>
      <c r="O49" s="141">
        <f t="shared" si="19"/>
        <v>13</v>
      </c>
      <c r="P49" s="141">
        <f t="shared" si="19"/>
        <v>56</v>
      </c>
      <c r="Q49" s="141">
        <f t="shared" si="19"/>
        <v>0</v>
      </c>
      <c r="R49" s="141">
        <f t="shared" si="19"/>
        <v>0</v>
      </c>
      <c r="S49" s="141">
        <f t="shared" si="19"/>
        <v>0</v>
      </c>
      <c r="T49" s="141">
        <f t="shared" si="19"/>
        <v>0</v>
      </c>
      <c r="U49" s="141">
        <f t="shared" ref="U49:AQ49" si="20">SUM(U52:U55)</f>
        <v>0</v>
      </c>
      <c r="V49" s="141">
        <f t="shared" si="20"/>
        <v>0</v>
      </c>
      <c r="W49" s="141">
        <f t="shared" si="20"/>
        <v>0</v>
      </c>
      <c r="X49" s="141">
        <f t="shared" si="20"/>
        <v>0</v>
      </c>
      <c r="Y49" s="141">
        <f t="shared" si="20"/>
        <v>0</v>
      </c>
      <c r="Z49" s="141">
        <f t="shared" si="20"/>
        <v>0</v>
      </c>
      <c r="AA49" s="141">
        <f t="shared" si="20"/>
        <v>0</v>
      </c>
      <c r="AB49" s="141">
        <f t="shared" si="20"/>
        <v>0</v>
      </c>
      <c r="AC49" s="141">
        <f t="shared" si="20"/>
        <v>0</v>
      </c>
      <c r="AD49" s="141">
        <f t="shared" si="20"/>
        <v>0</v>
      </c>
      <c r="AE49" s="141">
        <f t="shared" si="20"/>
        <v>0</v>
      </c>
      <c r="AF49" s="141">
        <f t="shared" si="20"/>
        <v>0</v>
      </c>
      <c r="AG49" s="141">
        <f t="shared" si="20"/>
        <v>0</v>
      </c>
      <c r="AH49" s="141">
        <f t="shared" si="20"/>
        <v>0</v>
      </c>
      <c r="AI49" s="141">
        <f t="shared" si="20"/>
        <v>0</v>
      </c>
      <c r="AJ49" s="141">
        <f t="shared" si="20"/>
        <v>0</v>
      </c>
      <c r="AK49" s="141">
        <f t="shared" si="20"/>
        <v>0</v>
      </c>
      <c r="AL49" s="141">
        <f t="shared" si="20"/>
        <v>0</v>
      </c>
      <c r="AM49" s="141">
        <f t="shared" si="20"/>
        <v>0</v>
      </c>
      <c r="AN49" s="141">
        <f t="shared" si="20"/>
        <v>0</v>
      </c>
      <c r="AO49" s="141">
        <f t="shared" si="20"/>
        <v>0</v>
      </c>
      <c r="AP49" s="141">
        <f t="shared" si="20"/>
        <v>0</v>
      </c>
      <c r="AQ49" s="141">
        <f t="shared" si="20"/>
        <v>0</v>
      </c>
      <c r="AR49" s="141"/>
      <c r="AS49" s="141"/>
      <c r="AT49" s="141"/>
      <c r="AU49" s="141">
        <f>SUM(AU52:AU55)</f>
        <v>243</v>
      </c>
      <c r="AV49" s="141">
        <f>SUM(AV52:AV55)</f>
        <v>270</v>
      </c>
      <c r="AW49" s="141">
        <f>SUM(AW52:AW55)</f>
        <v>537</v>
      </c>
      <c r="AX49" s="141">
        <f>SUM(AX52:AX55)</f>
        <v>950</v>
      </c>
      <c r="AY49" s="185">
        <f>SUM(AY52:AY55)</f>
        <v>1167</v>
      </c>
      <c r="AZ49" s="185">
        <v>225</v>
      </c>
      <c r="BA49" s="185">
        <f t="shared" ref="BA49:BK49" si="21">SUM(BA52:BA55)</f>
        <v>87</v>
      </c>
      <c r="BB49" s="185">
        <f t="shared" si="21"/>
        <v>40</v>
      </c>
      <c r="BC49" s="185">
        <f t="shared" si="21"/>
        <v>38</v>
      </c>
      <c r="BD49" s="185">
        <f t="shared" si="21"/>
        <v>516</v>
      </c>
      <c r="BE49" s="185">
        <f t="shared" si="21"/>
        <v>573</v>
      </c>
      <c r="BF49" s="185">
        <f t="shared" si="21"/>
        <v>478</v>
      </c>
      <c r="BG49" s="185">
        <f t="shared" si="21"/>
        <v>264</v>
      </c>
      <c r="BH49" s="185">
        <f t="shared" si="21"/>
        <v>211</v>
      </c>
      <c r="BI49" s="185">
        <f t="shared" si="21"/>
        <v>87</v>
      </c>
      <c r="BJ49" s="185">
        <f t="shared" si="21"/>
        <v>76</v>
      </c>
      <c r="BK49" s="240">
        <f t="shared" si="21"/>
        <v>97</v>
      </c>
      <c r="BL49" s="185">
        <f t="shared" ref="BL49:DB49" si="22">SUM(BL52:BL55)</f>
        <v>57</v>
      </c>
      <c r="BM49" s="185">
        <f t="shared" si="22"/>
        <v>10</v>
      </c>
      <c r="BN49" s="185">
        <f t="shared" si="22"/>
        <v>208</v>
      </c>
      <c r="BO49" s="185">
        <f t="shared" si="22"/>
        <v>49</v>
      </c>
      <c r="BP49" s="185">
        <v>68</v>
      </c>
      <c r="BQ49" s="185">
        <v>22</v>
      </c>
      <c r="BR49" s="185">
        <v>16</v>
      </c>
      <c r="BS49" s="185">
        <v>10</v>
      </c>
      <c r="BT49" s="185">
        <v>1</v>
      </c>
      <c r="BU49" s="185">
        <v>39</v>
      </c>
      <c r="BV49" s="185">
        <v>33</v>
      </c>
      <c r="BW49" s="185">
        <v>17</v>
      </c>
      <c r="BX49" s="185">
        <v>15</v>
      </c>
      <c r="BY49" s="185">
        <v>31</v>
      </c>
      <c r="BZ49" s="185">
        <v>51</v>
      </c>
      <c r="CA49" s="185">
        <v>255</v>
      </c>
      <c r="CB49" s="185">
        <v>54</v>
      </c>
      <c r="CC49" s="185">
        <v>17</v>
      </c>
      <c r="CD49" s="185">
        <v>60</v>
      </c>
      <c r="CE49" s="185">
        <v>261</v>
      </c>
      <c r="CF49" s="185">
        <v>152</v>
      </c>
      <c r="CG49" s="185">
        <v>59</v>
      </c>
      <c r="CH49" s="185">
        <v>59</v>
      </c>
      <c r="CI49" s="185">
        <v>264</v>
      </c>
      <c r="CJ49" s="185">
        <v>312</v>
      </c>
      <c r="CK49" s="185">
        <v>99</v>
      </c>
      <c r="CL49" s="185">
        <v>78</v>
      </c>
      <c r="CM49" s="185">
        <v>4</v>
      </c>
      <c r="CN49" s="185">
        <v>0</v>
      </c>
      <c r="CO49" s="185">
        <v>0</v>
      </c>
      <c r="CP49" s="185">
        <v>0</v>
      </c>
      <c r="CQ49" s="185">
        <v>0</v>
      </c>
      <c r="CR49" s="185">
        <v>0</v>
      </c>
      <c r="CS49" s="185">
        <v>0</v>
      </c>
      <c r="CT49" s="185">
        <v>0</v>
      </c>
      <c r="CU49" s="185">
        <v>0</v>
      </c>
      <c r="CV49" s="185">
        <v>0</v>
      </c>
      <c r="CW49" s="185">
        <v>0</v>
      </c>
      <c r="CX49" s="185">
        <v>0</v>
      </c>
      <c r="CY49" s="185">
        <v>0</v>
      </c>
      <c r="CZ49" s="185">
        <v>0</v>
      </c>
      <c r="DA49" s="142">
        <f t="shared" si="22"/>
        <v>0</v>
      </c>
      <c r="DB49" s="142">
        <f t="shared" si="22"/>
        <v>0</v>
      </c>
      <c r="DC49" s="142">
        <f t="shared" ref="DC49:EF49" si="23">SUM(DC52:DC55)</f>
        <v>0</v>
      </c>
      <c r="DD49" s="142">
        <f t="shared" si="23"/>
        <v>0</v>
      </c>
      <c r="DE49" s="142">
        <f t="shared" si="23"/>
        <v>0</v>
      </c>
      <c r="DF49" s="142">
        <f t="shared" si="23"/>
        <v>0</v>
      </c>
      <c r="DG49" s="142">
        <f t="shared" si="23"/>
        <v>0</v>
      </c>
      <c r="DH49" s="142">
        <f t="shared" si="23"/>
        <v>0</v>
      </c>
      <c r="DI49" s="142">
        <f t="shared" si="23"/>
        <v>0</v>
      </c>
      <c r="DJ49" s="142">
        <f t="shared" si="23"/>
        <v>0</v>
      </c>
      <c r="DK49" s="142">
        <f t="shared" si="23"/>
        <v>0</v>
      </c>
      <c r="DL49" s="142">
        <f t="shared" si="23"/>
        <v>0</v>
      </c>
      <c r="DM49" s="142">
        <f t="shared" si="23"/>
        <v>0</v>
      </c>
      <c r="DN49" s="142">
        <f t="shared" si="23"/>
        <v>0</v>
      </c>
      <c r="DO49" s="142">
        <f t="shared" si="23"/>
        <v>0</v>
      </c>
      <c r="DP49" s="142">
        <f t="shared" si="23"/>
        <v>0</v>
      </c>
      <c r="DQ49" s="142">
        <f t="shared" si="23"/>
        <v>0</v>
      </c>
      <c r="DR49" s="142">
        <f t="shared" si="23"/>
        <v>0</v>
      </c>
      <c r="DS49" s="142">
        <f t="shared" si="23"/>
        <v>0</v>
      </c>
      <c r="DT49" s="142">
        <f t="shared" si="23"/>
        <v>0</v>
      </c>
      <c r="DU49" s="142">
        <f t="shared" si="23"/>
        <v>0</v>
      </c>
      <c r="DV49" s="142">
        <f t="shared" si="23"/>
        <v>0</v>
      </c>
      <c r="DW49" s="142">
        <f t="shared" si="23"/>
        <v>0</v>
      </c>
      <c r="DX49" s="142">
        <f t="shared" si="23"/>
        <v>0</v>
      </c>
      <c r="DY49" s="142">
        <f t="shared" si="23"/>
        <v>0</v>
      </c>
      <c r="DZ49" s="142">
        <f t="shared" si="23"/>
        <v>0</v>
      </c>
      <c r="EA49" s="142">
        <f t="shared" si="23"/>
        <v>0</v>
      </c>
      <c r="EB49" s="142">
        <f t="shared" si="23"/>
        <v>0</v>
      </c>
      <c r="EC49" s="142">
        <f t="shared" si="23"/>
        <v>0</v>
      </c>
      <c r="ED49" s="142">
        <f t="shared" si="23"/>
        <v>0</v>
      </c>
      <c r="EE49" s="142">
        <f t="shared" si="23"/>
        <v>0</v>
      </c>
      <c r="EF49" s="142">
        <f t="shared" si="23"/>
        <v>0</v>
      </c>
    </row>
    <row r="50" spans="1:148" ht="17.25" customHeight="1">
      <c r="A50" s="140" t="s">
        <v>10</v>
      </c>
      <c r="B50" s="143" t="e">
        <f t="shared" ref="B50:T50" si="24">B49/B47</f>
        <v>#DIV/0!</v>
      </c>
      <c r="C50" s="143" t="e">
        <f t="shared" si="24"/>
        <v>#DIV/0!</v>
      </c>
      <c r="D50" s="143" t="e">
        <f t="shared" si="24"/>
        <v>#DIV/0!</v>
      </c>
      <c r="E50" s="143" t="e">
        <f t="shared" si="24"/>
        <v>#DIV/0!</v>
      </c>
      <c r="F50" s="143" t="e">
        <f t="shared" si="24"/>
        <v>#DIV/0!</v>
      </c>
      <c r="G50" s="143" t="e">
        <f t="shared" si="24"/>
        <v>#DIV/0!</v>
      </c>
      <c r="H50" s="143">
        <f t="shared" si="24"/>
        <v>8.8526059316100483E-2</v>
      </c>
      <c r="I50" s="143">
        <f t="shared" si="24"/>
        <v>7.2484664184973527E-2</v>
      </c>
      <c r="J50" s="143">
        <f t="shared" si="24"/>
        <v>5.5917986952469714E-3</v>
      </c>
      <c r="K50" s="143" t="e">
        <f t="shared" si="24"/>
        <v>#DIV/0!</v>
      </c>
      <c r="L50" s="143">
        <f t="shared" si="24"/>
        <v>1.7291066282420749E-3</v>
      </c>
      <c r="M50" s="143">
        <f t="shared" si="24"/>
        <v>1.1343380327337547E-3</v>
      </c>
      <c r="N50" s="143">
        <f t="shared" si="24"/>
        <v>9.6502918064427185E-4</v>
      </c>
      <c r="O50" s="143">
        <f t="shared" si="24"/>
        <v>6.9570801669699238E-4</v>
      </c>
      <c r="P50" s="143">
        <f t="shared" si="24"/>
        <v>2.5682182985553772E-3</v>
      </c>
      <c r="Q50" s="143" t="e">
        <f t="shared" si="24"/>
        <v>#DIV/0!</v>
      </c>
      <c r="R50" s="143" t="e">
        <f t="shared" si="24"/>
        <v>#DIV/0!</v>
      </c>
      <c r="S50" s="143">
        <f t="shared" si="24"/>
        <v>0</v>
      </c>
      <c r="T50" s="143" t="e">
        <f t="shared" si="24"/>
        <v>#DIV/0!</v>
      </c>
      <c r="U50" s="143" t="e">
        <f t="shared" ref="U50:AW50" si="25">U49/U47</f>
        <v>#DIV/0!</v>
      </c>
      <c r="V50" s="143" t="e">
        <f t="shared" si="25"/>
        <v>#DIV/0!</v>
      </c>
      <c r="W50" s="143" t="e">
        <f t="shared" si="25"/>
        <v>#DIV/0!</v>
      </c>
      <c r="X50" s="143" t="e">
        <f t="shared" si="25"/>
        <v>#DIV/0!</v>
      </c>
      <c r="Y50" s="143" t="e">
        <f t="shared" si="25"/>
        <v>#DIV/0!</v>
      </c>
      <c r="Z50" s="143" t="e">
        <f t="shared" si="25"/>
        <v>#DIV/0!</v>
      </c>
      <c r="AA50" s="143" t="e">
        <f t="shared" si="25"/>
        <v>#DIV/0!</v>
      </c>
      <c r="AB50" s="143" t="e">
        <f t="shared" si="25"/>
        <v>#DIV/0!</v>
      </c>
      <c r="AC50" s="143" t="e">
        <f t="shared" si="25"/>
        <v>#DIV/0!</v>
      </c>
      <c r="AD50" s="143" t="e">
        <f t="shared" si="25"/>
        <v>#DIV/0!</v>
      </c>
      <c r="AE50" s="143" t="e">
        <f t="shared" si="25"/>
        <v>#DIV/0!</v>
      </c>
      <c r="AF50" s="143" t="e">
        <f t="shared" si="25"/>
        <v>#DIV/0!</v>
      </c>
      <c r="AG50" s="143" t="e">
        <f t="shared" si="25"/>
        <v>#DIV/0!</v>
      </c>
      <c r="AH50" s="143" t="e">
        <f t="shared" si="25"/>
        <v>#DIV/0!</v>
      </c>
      <c r="AI50" s="143" t="e">
        <f t="shared" si="25"/>
        <v>#DIV/0!</v>
      </c>
      <c r="AJ50" s="143" t="e">
        <f t="shared" si="25"/>
        <v>#DIV/0!</v>
      </c>
      <c r="AK50" s="143" t="e">
        <f t="shared" si="25"/>
        <v>#DIV/0!</v>
      </c>
      <c r="AL50" s="143" t="e">
        <f t="shared" si="25"/>
        <v>#DIV/0!</v>
      </c>
      <c r="AM50" s="143" t="e">
        <f t="shared" si="25"/>
        <v>#DIV/0!</v>
      </c>
      <c r="AN50" s="143" t="e">
        <f t="shared" si="25"/>
        <v>#DIV/0!</v>
      </c>
      <c r="AO50" s="143" t="e">
        <f t="shared" si="25"/>
        <v>#DIV/0!</v>
      </c>
      <c r="AP50" s="143" t="e">
        <f t="shared" si="25"/>
        <v>#DIV/0!</v>
      </c>
      <c r="AQ50" s="143" t="e">
        <f t="shared" si="25"/>
        <v>#DIV/0!</v>
      </c>
      <c r="AR50" s="143" t="e">
        <f t="shared" si="25"/>
        <v>#DIV/0!</v>
      </c>
      <c r="AS50" s="143" t="e">
        <f t="shared" si="25"/>
        <v>#DIV/0!</v>
      </c>
      <c r="AT50" s="143" t="e">
        <f t="shared" si="25"/>
        <v>#DIV/0!</v>
      </c>
      <c r="AU50" s="143">
        <f t="shared" si="25"/>
        <v>8.6702108680914835E-3</v>
      </c>
      <c r="AV50" s="143">
        <f t="shared" si="25"/>
        <v>6.0106856634016027E-3</v>
      </c>
      <c r="AW50" s="143">
        <f t="shared" si="25"/>
        <v>9.5128432240921164E-3</v>
      </c>
      <c r="AX50" s="143">
        <f>AX49/AX47</f>
        <v>3.6627212090835484E-2</v>
      </c>
      <c r="AY50" s="186">
        <f>AY49/AY47</f>
        <v>9.369956723164749E-3</v>
      </c>
      <c r="AZ50" s="186">
        <v>1.2605465729940502E-3</v>
      </c>
      <c r="BA50" s="186">
        <f t="shared" ref="BA50:BK50" si="26">BA49/BA47</f>
        <v>4.8272992093216814E-4</v>
      </c>
      <c r="BB50" s="186">
        <f t="shared" si="26"/>
        <v>1.0773540185304892E-3</v>
      </c>
      <c r="BC50" s="186">
        <f t="shared" si="26"/>
        <v>8.8853555311338179E-4</v>
      </c>
      <c r="BD50" s="186">
        <f t="shared" si="26"/>
        <v>2.6851365204585546E-3</v>
      </c>
      <c r="BE50" s="186">
        <f t="shared" si="26"/>
        <v>3.9786140813775862E-3</v>
      </c>
      <c r="BF50" s="186">
        <f t="shared" si="26"/>
        <v>3.9417153883579206E-3</v>
      </c>
      <c r="BG50" s="186">
        <f t="shared" si="26"/>
        <v>1.7808838310588839E-3</v>
      </c>
      <c r="BH50" s="186">
        <f t="shared" si="26"/>
        <v>1.2033762974791834E-3</v>
      </c>
      <c r="BI50" s="186">
        <f t="shared" si="26"/>
        <v>5.5259497329124296E-4</v>
      </c>
      <c r="BJ50" s="186">
        <f t="shared" si="26"/>
        <v>4.2585142267995022E-4</v>
      </c>
      <c r="BK50" s="241">
        <f t="shared" si="26"/>
        <v>7.5647684556954132E-4</v>
      </c>
      <c r="BL50" s="186">
        <f t="shared" ref="BL50:DB50" si="27">BL49/BL47</f>
        <v>8.0148485615455999E-4</v>
      </c>
      <c r="BM50" s="186">
        <f t="shared" si="27"/>
        <v>4.8697345994643291E-4</v>
      </c>
      <c r="BN50" s="186">
        <f t="shared" si="27"/>
        <v>1.7492662332747441E-3</v>
      </c>
      <c r="BO50" s="186">
        <f t="shared" si="27"/>
        <v>7.8386204028091052E-4</v>
      </c>
      <c r="BP50" s="186">
        <f t="shared" ref="BP50:BR50" si="28">BP49/BP47</f>
        <v>1.0181622171979577E-3</v>
      </c>
      <c r="BQ50" s="186">
        <f t="shared" si="28"/>
        <v>4.942709503482363E-4</v>
      </c>
      <c r="BR50" s="186">
        <f t="shared" si="28"/>
        <v>4.4148892138737891E-4</v>
      </c>
      <c r="BS50" s="186">
        <v>6.3463857333248715E-4</v>
      </c>
      <c r="BT50" s="186">
        <v>3.8744672607516468E-4</v>
      </c>
      <c r="BU50" s="186">
        <v>9.1892273980349187E-4</v>
      </c>
      <c r="BV50" s="186">
        <v>5.7243963363863451E-4</v>
      </c>
      <c r="BW50" s="186">
        <v>3.6512027491408935E-3</v>
      </c>
      <c r="BX50" s="186">
        <v>7.6875768757687576E-4</v>
      </c>
      <c r="BY50" s="186">
        <v>1.12518601865631E-3</v>
      </c>
      <c r="BZ50" s="186">
        <v>1.0506365621523628E-3</v>
      </c>
      <c r="CA50" s="186">
        <v>2.8205468542606849E-3</v>
      </c>
      <c r="CB50" s="186">
        <v>4.9532195927352776E-3</v>
      </c>
      <c r="CC50" s="186">
        <v>3.518867338701331E-4</v>
      </c>
      <c r="CD50" s="186">
        <v>1.2990387113535984E-3</v>
      </c>
      <c r="CE50" s="186">
        <v>2.8894694889735188E-3</v>
      </c>
      <c r="CF50" s="186">
        <v>1.8780502872675605E-3</v>
      </c>
      <c r="CG50" s="186">
        <v>1.4295406086450863E-3</v>
      </c>
      <c r="CH50" s="186">
        <v>3.1296414173562488E-3</v>
      </c>
      <c r="CI50" s="186">
        <v>4.2427359218308045E-3</v>
      </c>
      <c r="CJ50" s="186">
        <v>3.8470074720722055E-3</v>
      </c>
      <c r="CK50" s="186">
        <v>2.5273154293883387E-3</v>
      </c>
      <c r="CL50" s="186">
        <v>1.6003282724661469E-3</v>
      </c>
      <c r="CM50" s="186">
        <v>8.7145969498910684E-3</v>
      </c>
      <c r="CN50" s="186">
        <v>0</v>
      </c>
      <c r="CO50" s="186" t="e">
        <v>#DIV/0!</v>
      </c>
      <c r="CP50" s="186" t="e">
        <v>#DIV/0!</v>
      </c>
      <c r="CQ50" s="186" t="e">
        <v>#DIV/0!</v>
      </c>
      <c r="CR50" s="186" t="e">
        <v>#DIV/0!</v>
      </c>
      <c r="CS50" s="186" t="e">
        <v>#DIV/0!</v>
      </c>
      <c r="CT50" s="186" t="e">
        <v>#DIV/0!</v>
      </c>
      <c r="CU50" s="186" t="e">
        <v>#DIV/0!</v>
      </c>
      <c r="CV50" s="186" t="e">
        <v>#DIV/0!</v>
      </c>
      <c r="CW50" s="186" t="e">
        <v>#DIV/0!</v>
      </c>
      <c r="CX50" s="186" t="e">
        <v>#DIV/0!</v>
      </c>
      <c r="CY50" s="186" t="e">
        <v>#DIV/0!</v>
      </c>
      <c r="CZ50" s="186" t="e">
        <v>#DIV/0!</v>
      </c>
      <c r="DA50" s="144" t="e">
        <f t="shared" si="27"/>
        <v>#DIV/0!</v>
      </c>
      <c r="DB50" s="144" t="e">
        <f t="shared" si="27"/>
        <v>#DIV/0!</v>
      </c>
      <c r="DC50" s="144" t="e">
        <f t="shared" ref="DC50:EF50" si="29">DC49/DC47</f>
        <v>#DIV/0!</v>
      </c>
      <c r="DD50" s="144" t="e">
        <f t="shared" si="29"/>
        <v>#DIV/0!</v>
      </c>
      <c r="DE50" s="144" t="e">
        <f t="shared" si="29"/>
        <v>#DIV/0!</v>
      </c>
      <c r="DF50" s="144" t="e">
        <f t="shared" si="29"/>
        <v>#DIV/0!</v>
      </c>
      <c r="DG50" s="144" t="e">
        <f t="shared" si="29"/>
        <v>#DIV/0!</v>
      </c>
      <c r="DH50" s="144" t="e">
        <f t="shared" si="29"/>
        <v>#DIV/0!</v>
      </c>
      <c r="DI50" s="144" t="e">
        <f t="shared" si="29"/>
        <v>#DIV/0!</v>
      </c>
      <c r="DJ50" s="144" t="e">
        <f t="shared" si="29"/>
        <v>#DIV/0!</v>
      </c>
      <c r="DK50" s="144" t="e">
        <f t="shared" si="29"/>
        <v>#DIV/0!</v>
      </c>
      <c r="DL50" s="144" t="e">
        <f t="shared" si="29"/>
        <v>#DIV/0!</v>
      </c>
      <c r="DM50" s="144" t="e">
        <f t="shared" si="29"/>
        <v>#DIV/0!</v>
      </c>
      <c r="DN50" s="144" t="e">
        <f t="shared" si="29"/>
        <v>#DIV/0!</v>
      </c>
      <c r="DO50" s="144" t="e">
        <f t="shared" si="29"/>
        <v>#DIV/0!</v>
      </c>
      <c r="DP50" s="144" t="e">
        <f t="shared" si="29"/>
        <v>#DIV/0!</v>
      </c>
      <c r="DQ50" s="144" t="e">
        <f t="shared" si="29"/>
        <v>#DIV/0!</v>
      </c>
      <c r="DR50" s="144" t="e">
        <f t="shared" si="29"/>
        <v>#DIV/0!</v>
      </c>
      <c r="DS50" s="144" t="e">
        <f t="shared" si="29"/>
        <v>#DIV/0!</v>
      </c>
      <c r="DT50" s="144" t="e">
        <f t="shared" si="29"/>
        <v>#DIV/0!</v>
      </c>
      <c r="DU50" s="144" t="e">
        <f t="shared" si="29"/>
        <v>#DIV/0!</v>
      </c>
      <c r="DV50" s="144" t="e">
        <f t="shared" si="29"/>
        <v>#DIV/0!</v>
      </c>
      <c r="DW50" s="144" t="e">
        <f t="shared" si="29"/>
        <v>#DIV/0!</v>
      </c>
      <c r="DX50" s="144" t="e">
        <f t="shared" si="29"/>
        <v>#DIV/0!</v>
      </c>
      <c r="DY50" s="144" t="e">
        <f t="shared" si="29"/>
        <v>#DIV/0!</v>
      </c>
      <c r="DZ50" s="144" t="e">
        <f t="shared" si="29"/>
        <v>#DIV/0!</v>
      </c>
      <c r="EA50" s="144" t="e">
        <f t="shared" si="29"/>
        <v>#DIV/0!</v>
      </c>
      <c r="EB50" s="144" t="e">
        <f t="shared" si="29"/>
        <v>#DIV/0!</v>
      </c>
      <c r="EC50" s="144" t="e">
        <f t="shared" si="29"/>
        <v>#DIV/0!</v>
      </c>
      <c r="ED50" s="144" t="e">
        <f t="shared" si="29"/>
        <v>#DIV/0!</v>
      </c>
      <c r="EE50" s="144" t="e">
        <f t="shared" si="29"/>
        <v>#DIV/0!</v>
      </c>
      <c r="EF50" s="144" t="e">
        <f t="shared" si="29"/>
        <v>#DIV/0!</v>
      </c>
    </row>
    <row r="51" spans="1:148" ht="12" customHeight="1">
      <c r="A51" s="11" t="s">
        <v>5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05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</row>
    <row r="52" spans="1:148" ht="17.25" customHeight="1">
      <c r="A52" s="177" t="s">
        <v>6</v>
      </c>
      <c r="B52" s="146"/>
      <c r="C52" s="146"/>
      <c r="D52" s="146"/>
      <c r="E52" s="146"/>
      <c r="F52" s="146"/>
      <c r="G52" s="146"/>
      <c r="H52" s="141">
        <v>3151</v>
      </c>
      <c r="I52" s="141">
        <v>2764</v>
      </c>
      <c r="J52" s="141">
        <v>4</v>
      </c>
      <c r="K52" s="141">
        <v>0</v>
      </c>
      <c r="L52" s="141">
        <v>0</v>
      </c>
      <c r="M52" s="141">
        <v>6</v>
      </c>
      <c r="N52" s="141">
        <v>2</v>
      </c>
      <c r="O52" s="141">
        <v>11</v>
      </c>
      <c r="P52" s="141">
        <v>35</v>
      </c>
      <c r="Q52" s="141">
        <v>0</v>
      </c>
      <c r="R52" s="141">
        <v>0</v>
      </c>
      <c r="S52" s="141">
        <v>0</v>
      </c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>
        <v>235</v>
      </c>
      <c r="AV52" s="141">
        <v>188</v>
      </c>
      <c r="AW52" s="141">
        <v>523</v>
      </c>
      <c r="AX52" s="141">
        <v>941</v>
      </c>
      <c r="AY52" s="185">
        <v>1147</v>
      </c>
      <c r="AZ52" s="185">
        <v>124</v>
      </c>
      <c r="BA52" s="185">
        <v>55</v>
      </c>
      <c r="BB52" s="185">
        <v>24</v>
      </c>
      <c r="BC52" s="185">
        <v>7</v>
      </c>
      <c r="BD52" s="185">
        <v>166</v>
      </c>
      <c r="BE52" s="185">
        <v>260</v>
      </c>
      <c r="BF52" s="185">
        <v>177</v>
      </c>
      <c r="BG52" s="141">
        <v>172</v>
      </c>
      <c r="BH52" s="185">
        <v>144</v>
      </c>
      <c r="BI52" s="185">
        <v>33</v>
      </c>
      <c r="BJ52" s="185">
        <v>67</v>
      </c>
      <c r="BK52" s="141">
        <v>43</v>
      </c>
      <c r="BL52" s="185">
        <v>18</v>
      </c>
      <c r="BM52" s="185">
        <v>2</v>
      </c>
      <c r="BN52" s="185">
        <v>161</v>
      </c>
      <c r="BO52" s="185">
        <v>43</v>
      </c>
      <c r="BP52" s="185">
        <v>62</v>
      </c>
      <c r="BQ52" s="185">
        <v>13</v>
      </c>
      <c r="BR52" s="185">
        <v>7</v>
      </c>
      <c r="BS52" s="185">
        <v>5</v>
      </c>
      <c r="BT52" s="185">
        <v>1</v>
      </c>
      <c r="BU52" s="185">
        <v>34</v>
      </c>
      <c r="BV52" s="185">
        <v>23</v>
      </c>
      <c r="BW52" s="185">
        <v>16</v>
      </c>
      <c r="BX52" s="185">
        <v>9</v>
      </c>
      <c r="BY52" s="185">
        <v>15</v>
      </c>
      <c r="BZ52" s="185">
        <v>25</v>
      </c>
      <c r="CA52" s="185">
        <v>185</v>
      </c>
      <c r="CB52" s="185">
        <v>38</v>
      </c>
      <c r="CC52" s="185">
        <v>10</v>
      </c>
      <c r="CD52" s="185">
        <v>31</v>
      </c>
      <c r="CE52" s="185">
        <v>202</v>
      </c>
      <c r="CF52" s="185">
        <v>132</v>
      </c>
      <c r="CG52" s="185">
        <v>40</v>
      </c>
      <c r="CH52" s="185">
        <v>59</v>
      </c>
      <c r="CI52" s="185">
        <v>251</v>
      </c>
      <c r="CJ52" s="185">
        <v>196</v>
      </c>
      <c r="CK52" s="185">
        <v>78</v>
      </c>
      <c r="CL52" s="185">
        <v>64</v>
      </c>
      <c r="CM52" s="185">
        <v>0</v>
      </c>
      <c r="CN52" s="185">
        <v>0</v>
      </c>
      <c r="CO52" s="185">
        <v>0</v>
      </c>
      <c r="CP52" s="185">
        <v>0</v>
      </c>
      <c r="CQ52" s="185">
        <v>0</v>
      </c>
      <c r="CR52" s="185">
        <v>0</v>
      </c>
      <c r="CS52" s="185">
        <v>0</v>
      </c>
      <c r="CT52" s="185">
        <v>0</v>
      </c>
      <c r="CU52" s="185">
        <v>0</v>
      </c>
      <c r="CV52" s="185">
        <v>0</v>
      </c>
      <c r="CW52" s="185">
        <v>0</v>
      </c>
      <c r="CX52" s="185">
        <v>0</v>
      </c>
      <c r="CY52" s="185">
        <v>0</v>
      </c>
      <c r="CZ52" s="185">
        <v>0</v>
      </c>
      <c r="DA52" s="145">
        <f>SUM(DB52:EF52)</f>
        <v>0</v>
      </c>
      <c r="DB52" s="145">
        <f>'X1780'!F30</f>
        <v>0</v>
      </c>
      <c r="DC52" s="145">
        <f>'X1780'!G30</f>
        <v>0</v>
      </c>
      <c r="DD52" s="145">
        <f>'X1780'!H30</f>
        <v>0</v>
      </c>
      <c r="DE52" s="145">
        <f>'X1780'!I30</f>
        <v>0</v>
      </c>
      <c r="DF52" s="145">
        <f>'X1780'!J30</f>
        <v>0</v>
      </c>
      <c r="DG52" s="145">
        <f>'X1780'!K30</f>
        <v>0</v>
      </c>
      <c r="DH52" s="145">
        <f>'X1780'!L30</f>
        <v>0</v>
      </c>
      <c r="DI52" s="145">
        <f>'X1780'!M30</f>
        <v>0</v>
      </c>
      <c r="DJ52" s="145">
        <f>'X1780'!N30</f>
        <v>0</v>
      </c>
      <c r="DK52" s="145">
        <f>'X1780'!O30</f>
        <v>0</v>
      </c>
      <c r="DL52" s="145">
        <f>'X1780'!P30</f>
        <v>0</v>
      </c>
      <c r="DM52" s="145">
        <f>'X1780'!Q30</f>
        <v>0</v>
      </c>
      <c r="DN52" s="145">
        <f>'X1780'!R30</f>
        <v>0</v>
      </c>
      <c r="DO52" s="145">
        <f>'X1780'!S30</f>
        <v>0</v>
      </c>
      <c r="DP52" s="145">
        <f>'X1780'!T30</f>
        <v>0</v>
      </c>
      <c r="DQ52" s="145">
        <f>'X1780'!U30</f>
        <v>0</v>
      </c>
      <c r="DR52" s="145">
        <f>'X1780'!V30</f>
        <v>0</v>
      </c>
      <c r="DS52" s="145">
        <f>'X1780'!W30</f>
        <v>0</v>
      </c>
      <c r="DT52" s="145">
        <f>'X1780'!X30</f>
        <v>0</v>
      </c>
      <c r="DU52" s="145">
        <f>'X1780'!Y30</f>
        <v>0</v>
      </c>
      <c r="DV52" s="145">
        <f>'X1780'!Z30</f>
        <v>0</v>
      </c>
      <c r="DW52" s="145">
        <f>'X1780'!AA30</f>
        <v>0</v>
      </c>
      <c r="DX52" s="145">
        <f>'X1780'!AB30</f>
        <v>0</v>
      </c>
      <c r="DY52" s="145">
        <f>'X1780'!AC30</f>
        <v>0</v>
      </c>
      <c r="DZ52" s="145">
        <f>'X1780'!AD30</f>
        <v>0</v>
      </c>
      <c r="EA52" s="145">
        <f>'X1780'!AE30</f>
        <v>0</v>
      </c>
      <c r="EB52" s="145">
        <f>'X1780'!AF30</f>
        <v>0</v>
      </c>
      <c r="EC52" s="145">
        <f>'X1780'!AG30</f>
        <v>0</v>
      </c>
      <c r="ED52" s="145">
        <f>'X1780'!AH30</f>
        <v>0</v>
      </c>
      <c r="EE52" s="145">
        <f>'X1780'!AI30</f>
        <v>0</v>
      </c>
      <c r="EF52" s="145">
        <f>'X1780'!AJ30</f>
        <v>0</v>
      </c>
    </row>
    <row r="53" spans="1:148" ht="17.25" customHeight="1">
      <c r="A53" s="177" t="s">
        <v>7</v>
      </c>
      <c r="B53" s="146"/>
      <c r="C53" s="146"/>
      <c r="D53" s="146"/>
      <c r="E53" s="146"/>
      <c r="F53" s="146"/>
      <c r="G53" s="146"/>
      <c r="H53" s="141">
        <v>0</v>
      </c>
      <c r="I53" s="141">
        <v>0</v>
      </c>
      <c r="J53" s="141">
        <v>0</v>
      </c>
      <c r="K53" s="141">
        <v>0</v>
      </c>
      <c r="L53" s="141">
        <v>0</v>
      </c>
      <c r="M53" s="141">
        <v>0</v>
      </c>
      <c r="N53" s="141">
        <v>0</v>
      </c>
      <c r="O53" s="141">
        <v>0</v>
      </c>
      <c r="P53" s="141">
        <v>1</v>
      </c>
      <c r="Q53" s="141">
        <v>0</v>
      </c>
      <c r="R53" s="141">
        <v>0</v>
      </c>
      <c r="S53" s="141">
        <v>0</v>
      </c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>
        <v>6</v>
      </c>
      <c r="AV53" s="141">
        <v>82</v>
      </c>
      <c r="AW53" s="141">
        <v>13</v>
      </c>
      <c r="AX53" s="141">
        <v>3</v>
      </c>
      <c r="AY53" s="185">
        <v>12</v>
      </c>
      <c r="AZ53" s="185">
        <v>92</v>
      </c>
      <c r="BA53" s="185">
        <v>31</v>
      </c>
      <c r="BB53" s="185">
        <v>15</v>
      </c>
      <c r="BC53" s="185">
        <v>31</v>
      </c>
      <c r="BD53" s="185">
        <v>348</v>
      </c>
      <c r="BE53" s="185">
        <v>303</v>
      </c>
      <c r="BF53" s="185">
        <v>299</v>
      </c>
      <c r="BG53" s="141">
        <v>91</v>
      </c>
      <c r="BH53" s="185">
        <v>65</v>
      </c>
      <c r="BI53" s="185">
        <v>54</v>
      </c>
      <c r="BJ53" s="185">
        <v>8</v>
      </c>
      <c r="BK53" s="141">
        <v>53</v>
      </c>
      <c r="BL53" s="185">
        <v>32</v>
      </c>
      <c r="BM53" s="185">
        <v>8</v>
      </c>
      <c r="BN53" s="185">
        <v>47</v>
      </c>
      <c r="BO53" s="185">
        <v>5</v>
      </c>
      <c r="BP53" s="185">
        <v>6</v>
      </c>
      <c r="BQ53" s="185">
        <v>2</v>
      </c>
      <c r="BR53" s="185">
        <v>8</v>
      </c>
      <c r="BS53" s="185">
        <v>5</v>
      </c>
      <c r="BT53" s="185">
        <v>0</v>
      </c>
      <c r="BU53" s="185">
        <v>4</v>
      </c>
      <c r="BV53" s="185">
        <v>9</v>
      </c>
      <c r="BW53" s="185">
        <v>1</v>
      </c>
      <c r="BX53" s="185">
        <v>4</v>
      </c>
      <c r="BY53" s="185">
        <v>15</v>
      </c>
      <c r="BZ53" s="185">
        <v>26</v>
      </c>
      <c r="CA53" s="185">
        <v>67</v>
      </c>
      <c r="CB53" s="185">
        <v>14</v>
      </c>
      <c r="CC53" s="185">
        <v>5</v>
      </c>
      <c r="CD53" s="185">
        <v>29</v>
      </c>
      <c r="CE53" s="185">
        <v>58</v>
      </c>
      <c r="CF53" s="185">
        <v>15</v>
      </c>
      <c r="CG53" s="185">
        <v>19</v>
      </c>
      <c r="CH53" s="185">
        <v>0</v>
      </c>
      <c r="CI53" s="185">
        <v>13</v>
      </c>
      <c r="CJ53" s="185">
        <v>116</v>
      </c>
      <c r="CK53" s="185">
        <v>21</v>
      </c>
      <c r="CL53" s="185">
        <v>9</v>
      </c>
      <c r="CM53" s="185">
        <v>0</v>
      </c>
      <c r="CN53" s="185">
        <v>0</v>
      </c>
      <c r="CO53" s="185">
        <v>0</v>
      </c>
      <c r="CP53" s="185">
        <v>0</v>
      </c>
      <c r="CQ53" s="185">
        <v>0</v>
      </c>
      <c r="CR53" s="185">
        <v>0</v>
      </c>
      <c r="CS53" s="185">
        <v>0</v>
      </c>
      <c r="CT53" s="185">
        <v>0</v>
      </c>
      <c r="CU53" s="185">
        <v>0</v>
      </c>
      <c r="CV53" s="185">
        <v>0</v>
      </c>
      <c r="CW53" s="185">
        <v>0</v>
      </c>
      <c r="CX53" s="185">
        <v>0</v>
      </c>
      <c r="CY53" s="185">
        <v>0</v>
      </c>
      <c r="CZ53" s="185">
        <v>0</v>
      </c>
      <c r="DA53" s="145">
        <f>SUM(DB53:EF53)</f>
        <v>0</v>
      </c>
      <c r="DB53" s="145">
        <f>'X1780'!F31</f>
        <v>0</v>
      </c>
      <c r="DC53" s="145">
        <f>'X1780'!G31</f>
        <v>0</v>
      </c>
      <c r="DD53" s="145">
        <f>'X1780'!H31</f>
        <v>0</v>
      </c>
      <c r="DE53" s="145">
        <f>'X1780'!I31</f>
        <v>0</v>
      </c>
      <c r="DF53" s="145">
        <f>'X1780'!J31</f>
        <v>0</v>
      </c>
      <c r="DG53" s="145">
        <f>'X1780'!K31</f>
        <v>0</v>
      </c>
      <c r="DH53" s="145">
        <f>'X1780'!L31</f>
        <v>0</v>
      </c>
      <c r="DI53" s="145">
        <f>'X1780'!M31</f>
        <v>0</v>
      </c>
      <c r="DJ53" s="145">
        <f>'X1780'!N31</f>
        <v>0</v>
      </c>
      <c r="DK53" s="145">
        <f>'X1780'!O31</f>
        <v>0</v>
      </c>
      <c r="DL53" s="145">
        <f>'X1780'!P31</f>
        <v>0</v>
      </c>
      <c r="DM53" s="145">
        <f>'X1780'!Q31</f>
        <v>0</v>
      </c>
      <c r="DN53" s="145">
        <f>'X1780'!R31</f>
        <v>0</v>
      </c>
      <c r="DO53" s="145">
        <f>'X1780'!S31</f>
        <v>0</v>
      </c>
      <c r="DP53" s="145">
        <f>'X1780'!T31</f>
        <v>0</v>
      </c>
      <c r="DQ53" s="145">
        <f>'X1780'!U31</f>
        <v>0</v>
      </c>
      <c r="DR53" s="145">
        <f>'X1780'!V31</f>
        <v>0</v>
      </c>
      <c r="DS53" s="145">
        <f>'X1780'!W31</f>
        <v>0</v>
      </c>
      <c r="DT53" s="145">
        <f>'X1780'!X31</f>
        <v>0</v>
      </c>
      <c r="DU53" s="145">
        <f>'X1780'!Y31</f>
        <v>0</v>
      </c>
      <c r="DV53" s="145">
        <f>'X1780'!Z31</f>
        <v>0</v>
      </c>
      <c r="DW53" s="145">
        <f>'X1780'!AA31</f>
        <v>0</v>
      </c>
      <c r="DX53" s="145">
        <f>'X1780'!AB31</f>
        <v>0</v>
      </c>
      <c r="DY53" s="145">
        <f>'X1780'!AC31</f>
        <v>0</v>
      </c>
      <c r="DZ53" s="145">
        <f>'X1780'!AD31</f>
        <v>0</v>
      </c>
      <c r="EA53" s="145">
        <f>'X1780'!AE31</f>
        <v>0</v>
      </c>
      <c r="EB53" s="145">
        <f>'X1780'!AF31</f>
        <v>0</v>
      </c>
      <c r="EC53" s="145">
        <f>'X1780'!AG31</f>
        <v>0</v>
      </c>
      <c r="ED53" s="145">
        <f>'X1780'!AH31</f>
        <v>0</v>
      </c>
      <c r="EE53" s="145">
        <f>'X1780'!AI31</f>
        <v>0</v>
      </c>
      <c r="EF53" s="145">
        <f>'X1780'!AJ31</f>
        <v>0</v>
      </c>
    </row>
    <row r="54" spans="1:148" ht="17.25" customHeight="1">
      <c r="A54" s="177" t="s">
        <v>8</v>
      </c>
      <c r="B54" s="146"/>
      <c r="C54" s="146"/>
      <c r="D54" s="146"/>
      <c r="E54" s="146"/>
      <c r="F54" s="146"/>
      <c r="G54" s="146"/>
      <c r="H54" s="141">
        <v>0</v>
      </c>
      <c r="I54" s="141">
        <v>0</v>
      </c>
      <c r="J54" s="141">
        <v>0</v>
      </c>
      <c r="K54" s="141">
        <v>0</v>
      </c>
      <c r="L54" s="141">
        <v>0</v>
      </c>
      <c r="M54" s="141">
        <v>0</v>
      </c>
      <c r="N54" s="141">
        <v>0</v>
      </c>
      <c r="O54" s="141">
        <v>0</v>
      </c>
      <c r="P54" s="141">
        <v>0</v>
      </c>
      <c r="Q54" s="141">
        <v>0</v>
      </c>
      <c r="R54" s="141">
        <v>0</v>
      </c>
      <c r="S54" s="141">
        <v>0</v>
      </c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>
        <v>2</v>
      </c>
      <c r="AV54" s="141">
        <v>0</v>
      </c>
      <c r="AW54" s="141">
        <v>0</v>
      </c>
      <c r="AX54" s="141">
        <v>0</v>
      </c>
      <c r="AY54" s="185">
        <v>0</v>
      </c>
      <c r="AZ54" s="185">
        <v>0</v>
      </c>
      <c r="BA54" s="185">
        <v>0</v>
      </c>
      <c r="BB54" s="185">
        <v>0</v>
      </c>
      <c r="BC54" s="185">
        <v>0</v>
      </c>
      <c r="BD54" s="185">
        <v>0</v>
      </c>
      <c r="BE54" s="185">
        <v>0</v>
      </c>
      <c r="BF54" s="185">
        <v>0</v>
      </c>
      <c r="BG54" s="141">
        <v>0</v>
      </c>
      <c r="BH54" s="185">
        <v>0</v>
      </c>
      <c r="BI54" s="185">
        <v>0</v>
      </c>
      <c r="BJ54" s="185">
        <v>0</v>
      </c>
      <c r="BK54" s="141">
        <v>0</v>
      </c>
      <c r="BL54" s="185">
        <v>1</v>
      </c>
      <c r="BM54" s="185">
        <v>0</v>
      </c>
      <c r="BN54" s="185">
        <v>0</v>
      </c>
      <c r="BO54" s="185">
        <v>0</v>
      </c>
      <c r="BP54" s="185">
        <v>0</v>
      </c>
      <c r="BQ54" s="185">
        <v>0</v>
      </c>
      <c r="BR54" s="185">
        <v>0</v>
      </c>
      <c r="BS54" s="185">
        <v>0</v>
      </c>
      <c r="BT54" s="185">
        <v>0</v>
      </c>
      <c r="BU54" s="185">
        <v>0</v>
      </c>
      <c r="BV54" s="185">
        <v>0</v>
      </c>
      <c r="BW54" s="185">
        <v>0</v>
      </c>
      <c r="BX54" s="185">
        <v>0</v>
      </c>
      <c r="BY54" s="185">
        <v>0</v>
      </c>
      <c r="BZ54" s="185">
        <v>0</v>
      </c>
      <c r="CA54" s="185">
        <v>1</v>
      </c>
      <c r="CB54" s="185">
        <v>0</v>
      </c>
      <c r="CC54" s="185">
        <v>0</v>
      </c>
      <c r="CD54" s="185">
        <v>0</v>
      </c>
      <c r="CE54" s="185">
        <v>0</v>
      </c>
      <c r="CF54" s="185">
        <v>0</v>
      </c>
      <c r="CG54" s="185">
        <v>0</v>
      </c>
      <c r="CH54" s="185">
        <v>0</v>
      </c>
      <c r="CI54" s="185">
        <v>0</v>
      </c>
      <c r="CJ54" s="185">
        <v>0</v>
      </c>
      <c r="CK54" s="185">
        <v>0</v>
      </c>
      <c r="CL54" s="185">
        <v>0</v>
      </c>
      <c r="CM54" s="185">
        <v>0</v>
      </c>
      <c r="CN54" s="185">
        <v>0</v>
      </c>
      <c r="CO54" s="185">
        <v>0</v>
      </c>
      <c r="CP54" s="185">
        <v>0</v>
      </c>
      <c r="CQ54" s="185">
        <v>0</v>
      </c>
      <c r="CR54" s="185">
        <v>0</v>
      </c>
      <c r="CS54" s="185">
        <v>0</v>
      </c>
      <c r="CT54" s="185">
        <v>0</v>
      </c>
      <c r="CU54" s="185">
        <v>0</v>
      </c>
      <c r="CV54" s="185">
        <v>0</v>
      </c>
      <c r="CW54" s="185">
        <v>0</v>
      </c>
      <c r="CX54" s="185">
        <v>0</v>
      </c>
      <c r="CY54" s="185">
        <v>0</v>
      </c>
      <c r="CZ54" s="185">
        <v>0</v>
      </c>
      <c r="DA54" s="145">
        <f>SUM(DB54:EF54)</f>
        <v>0</v>
      </c>
      <c r="DB54" s="145">
        <f>'X1780'!F32</f>
        <v>0</v>
      </c>
      <c r="DC54" s="145">
        <f>'X1780'!G32</f>
        <v>0</v>
      </c>
      <c r="DD54" s="145">
        <f>'X1780'!H32</f>
        <v>0</v>
      </c>
      <c r="DE54" s="145">
        <f>'X1780'!I32</f>
        <v>0</v>
      </c>
      <c r="DF54" s="145">
        <f>'X1780'!J32</f>
        <v>0</v>
      </c>
      <c r="DG54" s="145">
        <f>'X1780'!K32</f>
        <v>0</v>
      </c>
      <c r="DH54" s="145">
        <f>'X1780'!L32</f>
        <v>0</v>
      </c>
      <c r="DI54" s="145">
        <f>'X1780'!M32</f>
        <v>0</v>
      </c>
      <c r="DJ54" s="145">
        <f>'X1780'!N32</f>
        <v>0</v>
      </c>
      <c r="DK54" s="145">
        <f>'X1780'!O32</f>
        <v>0</v>
      </c>
      <c r="DL54" s="145">
        <f>'X1780'!P32</f>
        <v>0</v>
      </c>
      <c r="DM54" s="145">
        <f>'X1780'!Q32</f>
        <v>0</v>
      </c>
      <c r="DN54" s="145">
        <f>'X1780'!R32</f>
        <v>0</v>
      </c>
      <c r="DO54" s="145">
        <f>'X1780'!S32</f>
        <v>0</v>
      </c>
      <c r="DP54" s="145">
        <f>'X1780'!T32</f>
        <v>0</v>
      </c>
      <c r="DQ54" s="145">
        <f>'X1780'!U32</f>
        <v>0</v>
      </c>
      <c r="DR54" s="145">
        <f>'X1780'!V32</f>
        <v>0</v>
      </c>
      <c r="DS54" s="145">
        <f>'X1780'!W32</f>
        <v>0</v>
      </c>
      <c r="DT54" s="145">
        <f>'X1780'!X32</f>
        <v>0</v>
      </c>
      <c r="DU54" s="145">
        <f>'X1780'!Y32</f>
        <v>0</v>
      </c>
      <c r="DV54" s="145">
        <f>'X1780'!Z32</f>
        <v>0</v>
      </c>
      <c r="DW54" s="145">
        <f>'X1780'!AA32</f>
        <v>0</v>
      </c>
      <c r="DX54" s="145">
        <f>'X1780'!AB32</f>
        <v>0</v>
      </c>
      <c r="DY54" s="145">
        <f>'X1780'!AC32</f>
        <v>0</v>
      </c>
      <c r="DZ54" s="145">
        <f>'X1780'!AD32</f>
        <v>0</v>
      </c>
      <c r="EA54" s="145">
        <f>'X1780'!AE32</f>
        <v>0</v>
      </c>
      <c r="EB54" s="145">
        <f>'X1780'!AF32</f>
        <v>0</v>
      </c>
      <c r="EC54" s="145">
        <f>'X1780'!AG32</f>
        <v>0</v>
      </c>
      <c r="ED54" s="145">
        <f>'X1780'!AH32</f>
        <v>0</v>
      </c>
      <c r="EE54" s="145">
        <f>'X1780'!AI32</f>
        <v>0</v>
      </c>
      <c r="EF54" s="145">
        <f>'X1780'!AJ32</f>
        <v>0</v>
      </c>
    </row>
    <row r="55" spans="1:148" ht="17.25" customHeight="1">
      <c r="A55" s="177" t="s">
        <v>9</v>
      </c>
      <c r="B55" s="146"/>
      <c r="C55" s="146"/>
      <c r="D55" s="146"/>
      <c r="E55" s="146"/>
      <c r="F55" s="146"/>
      <c r="G55" s="146"/>
      <c r="H55" s="141">
        <v>10</v>
      </c>
      <c r="I55" s="141">
        <v>1</v>
      </c>
      <c r="J55" s="141">
        <v>2</v>
      </c>
      <c r="K55" s="141">
        <v>0</v>
      </c>
      <c r="L55" s="141">
        <v>3</v>
      </c>
      <c r="M55" s="141">
        <v>8</v>
      </c>
      <c r="N55" s="141">
        <v>19</v>
      </c>
      <c r="O55" s="141">
        <v>2</v>
      </c>
      <c r="P55" s="141">
        <v>20</v>
      </c>
      <c r="Q55" s="141">
        <v>0</v>
      </c>
      <c r="R55" s="141">
        <v>0</v>
      </c>
      <c r="S55" s="141">
        <v>0</v>
      </c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>
        <v>0</v>
      </c>
      <c r="AV55" s="141">
        <v>0</v>
      </c>
      <c r="AW55" s="141">
        <v>1</v>
      </c>
      <c r="AX55" s="141">
        <v>6</v>
      </c>
      <c r="AY55" s="185">
        <v>8</v>
      </c>
      <c r="AZ55" s="185">
        <v>9</v>
      </c>
      <c r="BA55" s="185">
        <v>1</v>
      </c>
      <c r="BB55" s="185">
        <v>1</v>
      </c>
      <c r="BC55" s="185">
        <v>0</v>
      </c>
      <c r="BD55" s="185">
        <v>2</v>
      </c>
      <c r="BE55" s="185">
        <v>10</v>
      </c>
      <c r="BF55" s="185">
        <v>2</v>
      </c>
      <c r="BG55" s="141">
        <v>1</v>
      </c>
      <c r="BH55" s="185">
        <v>2</v>
      </c>
      <c r="BI55" s="185">
        <v>0</v>
      </c>
      <c r="BJ55" s="185">
        <v>1</v>
      </c>
      <c r="BK55" s="141">
        <v>1</v>
      </c>
      <c r="BL55" s="185">
        <v>6</v>
      </c>
      <c r="BM55" s="185">
        <v>0</v>
      </c>
      <c r="BN55" s="185">
        <v>0</v>
      </c>
      <c r="BO55" s="187">
        <v>1</v>
      </c>
      <c r="BP55" s="185">
        <v>0</v>
      </c>
      <c r="BQ55" s="185">
        <v>7</v>
      </c>
      <c r="BR55" s="185">
        <v>1</v>
      </c>
      <c r="BS55" s="185">
        <v>0</v>
      </c>
      <c r="BT55" s="185">
        <v>0</v>
      </c>
      <c r="BU55" s="185">
        <v>1</v>
      </c>
      <c r="BV55" s="185">
        <v>1</v>
      </c>
      <c r="BW55" s="185">
        <v>0</v>
      </c>
      <c r="BX55" s="185">
        <v>2</v>
      </c>
      <c r="BY55" s="185">
        <v>1</v>
      </c>
      <c r="BZ55" s="185">
        <v>0</v>
      </c>
      <c r="CA55" s="185">
        <v>2</v>
      </c>
      <c r="CB55" s="185">
        <v>2</v>
      </c>
      <c r="CC55" s="185">
        <v>2</v>
      </c>
      <c r="CD55" s="185">
        <v>0</v>
      </c>
      <c r="CE55" s="185">
        <v>1</v>
      </c>
      <c r="CF55" s="185">
        <v>5</v>
      </c>
      <c r="CG55" s="185">
        <v>0</v>
      </c>
      <c r="CH55" s="185">
        <v>0</v>
      </c>
      <c r="CI55" s="185">
        <v>0</v>
      </c>
      <c r="CJ55" s="185">
        <v>0</v>
      </c>
      <c r="CK55" s="185">
        <v>0</v>
      </c>
      <c r="CL55" s="185">
        <v>5</v>
      </c>
      <c r="CM55" s="185">
        <v>4</v>
      </c>
      <c r="CN55" s="185">
        <v>0</v>
      </c>
      <c r="CO55" s="185">
        <v>0</v>
      </c>
      <c r="CP55" s="185">
        <v>0</v>
      </c>
      <c r="CQ55" s="185">
        <v>0</v>
      </c>
      <c r="CR55" s="185">
        <v>0</v>
      </c>
      <c r="CS55" s="185">
        <v>0</v>
      </c>
      <c r="CT55" s="185">
        <v>0</v>
      </c>
      <c r="CU55" s="185">
        <v>0</v>
      </c>
      <c r="CV55" s="185">
        <v>0</v>
      </c>
      <c r="CW55" s="185">
        <v>0</v>
      </c>
      <c r="CX55" s="185">
        <v>0</v>
      </c>
      <c r="CY55" s="185">
        <v>0</v>
      </c>
      <c r="CZ55" s="185">
        <v>0</v>
      </c>
      <c r="DA55" s="145">
        <f>SUM(DB55:EF55)</f>
        <v>0</v>
      </c>
      <c r="DB55" s="145">
        <f>'X1780'!F33</f>
        <v>0</v>
      </c>
      <c r="DC55" s="145">
        <f>'X1780'!G33</f>
        <v>0</v>
      </c>
      <c r="DD55" s="145">
        <f>'X1780'!H33</f>
        <v>0</v>
      </c>
      <c r="DE55" s="145">
        <f>'X1780'!I33</f>
        <v>0</v>
      </c>
      <c r="DF55" s="145">
        <f>'X1780'!J33</f>
        <v>0</v>
      </c>
      <c r="DG55" s="145">
        <f>'X1780'!K33</f>
        <v>0</v>
      </c>
      <c r="DH55" s="145">
        <f>'X1780'!L33</f>
        <v>0</v>
      </c>
      <c r="DI55" s="145">
        <f>'X1780'!M33</f>
        <v>0</v>
      </c>
      <c r="DJ55" s="145">
        <f>'X1780'!N33</f>
        <v>0</v>
      </c>
      <c r="DK55" s="145">
        <f>'X1780'!O33</f>
        <v>0</v>
      </c>
      <c r="DL55" s="145">
        <f>'X1780'!P33</f>
        <v>0</v>
      </c>
      <c r="DM55" s="145">
        <f>'X1780'!Q33</f>
        <v>0</v>
      </c>
      <c r="DN55" s="145">
        <f>'X1780'!R33</f>
        <v>0</v>
      </c>
      <c r="DO55" s="145">
        <f>'X1780'!S33</f>
        <v>0</v>
      </c>
      <c r="DP55" s="145">
        <f>'X1780'!T33</f>
        <v>0</v>
      </c>
      <c r="DQ55" s="145">
        <f>'X1780'!U33</f>
        <v>0</v>
      </c>
      <c r="DR55" s="145">
        <f>'X1780'!V33</f>
        <v>0</v>
      </c>
      <c r="DS55" s="145">
        <f>'X1780'!W33</f>
        <v>0</v>
      </c>
      <c r="DT55" s="145">
        <f>'X1780'!X33</f>
        <v>0</v>
      </c>
      <c r="DU55" s="145">
        <f>'X1780'!Y33</f>
        <v>0</v>
      </c>
      <c r="DV55" s="145">
        <f>'X1780'!Z33</f>
        <v>0</v>
      </c>
      <c r="DW55" s="145">
        <f>'X1780'!AA33</f>
        <v>0</v>
      </c>
      <c r="DX55" s="145">
        <f>'X1780'!AB33</f>
        <v>0</v>
      </c>
      <c r="DY55" s="145">
        <f>'X1780'!AC33</f>
        <v>0</v>
      </c>
      <c r="DZ55" s="145">
        <f>'X1780'!AD33</f>
        <v>0</v>
      </c>
      <c r="EA55" s="145">
        <f>'X1780'!AE33</f>
        <v>0</v>
      </c>
      <c r="EB55" s="145">
        <f>'X1780'!AF33</f>
        <v>0</v>
      </c>
      <c r="EC55" s="145">
        <f>'X1780'!AG33</f>
        <v>0</v>
      </c>
      <c r="ED55" s="145">
        <f>'X1780'!AH33</f>
        <v>0</v>
      </c>
      <c r="EE55" s="145">
        <f>'X1780'!AI33</f>
        <v>0</v>
      </c>
      <c r="EF55" s="145">
        <f>'X1780'!AJ33</f>
        <v>0</v>
      </c>
    </row>
    <row r="56" spans="1:148" s="179" customFormat="1" ht="18" customHeight="1">
      <c r="A56" s="179" t="s">
        <v>214</v>
      </c>
      <c r="Z56" s="182">
        <v>2E-3</v>
      </c>
      <c r="AA56" s="182">
        <v>2E-3</v>
      </c>
      <c r="AB56" s="182">
        <v>2E-3</v>
      </c>
      <c r="AC56" s="182">
        <v>2E-3</v>
      </c>
      <c r="AD56" s="182">
        <v>2E-3</v>
      </c>
      <c r="AE56" s="182">
        <v>2E-3</v>
      </c>
      <c r="AF56" s="182">
        <v>2E-3</v>
      </c>
      <c r="AG56" s="182">
        <v>2E-3</v>
      </c>
      <c r="AH56" s="182">
        <v>2E-3</v>
      </c>
      <c r="AI56" s="182">
        <v>2E-3</v>
      </c>
      <c r="AJ56" s="182">
        <v>2E-3</v>
      </c>
      <c r="AK56" s="182">
        <v>2E-3</v>
      </c>
      <c r="AL56" s="182">
        <v>5.0000000000000001E-3</v>
      </c>
      <c r="AM56" s="182">
        <v>5.0000000000000001E-3</v>
      </c>
      <c r="AN56" s="182">
        <v>5.0000000000000001E-3</v>
      </c>
      <c r="AO56" s="182">
        <v>5.0000000000000001E-3</v>
      </c>
      <c r="AP56" s="182">
        <v>5.0000000000000001E-3</v>
      </c>
      <c r="AQ56" s="182">
        <v>5.0000000000000001E-3</v>
      </c>
      <c r="AR56" s="182">
        <v>5.0000000000000001E-3</v>
      </c>
      <c r="AS56" s="182">
        <v>5.0000000000000001E-3</v>
      </c>
      <c r="AT56" s="182">
        <v>5.0000000000000001E-3</v>
      </c>
      <c r="AU56" s="182">
        <v>5.0000000000000001E-3</v>
      </c>
      <c r="AV56" s="182">
        <v>5.0000000000000001E-3</v>
      </c>
      <c r="AW56" s="182">
        <v>5.0000000000000001E-3</v>
      </c>
      <c r="AX56" s="182">
        <v>2E-3</v>
      </c>
      <c r="AY56" s="182">
        <v>2E-3</v>
      </c>
      <c r="AZ56" s="182">
        <v>2E-3</v>
      </c>
      <c r="BA56" s="182">
        <v>2E-3</v>
      </c>
      <c r="BB56" s="182">
        <v>2E-3</v>
      </c>
      <c r="BC56" s="182">
        <v>2E-3</v>
      </c>
      <c r="BD56" s="182">
        <v>2E-3</v>
      </c>
      <c r="BE56" s="182">
        <v>2E-3</v>
      </c>
      <c r="BF56" s="182">
        <v>2E-3</v>
      </c>
      <c r="BG56" s="182">
        <v>2E-3</v>
      </c>
      <c r="BH56" s="182">
        <v>2E-3</v>
      </c>
      <c r="BI56" s="182">
        <v>2E-3</v>
      </c>
      <c r="BJ56" s="182">
        <v>2E-3</v>
      </c>
      <c r="BK56" s="182">
        <v>2E-3</v>
      </c>
      <c r="BL56" s="182">
        <v>2E-3</v>
      </c>
      <c r="BM56" s="182">
        <v>5.0000000000000001E-4</v>
      </c>
      <c r="BN56" s="182">
        <v>5.0000000000000001E-4</v>
      </c>
      <c r="BO56" s="182">
        <v>5.0000000000000001E-4</v>
      </c>
      <c r="BP56" s="182">
        <v>5.0000000000000001E-4</v>
      </c>
      <c r="BQ56" s="182">
        <v>5.0000000000000001E-4</v>
      </c>
      <c r="BR56" s="182">
        <v>5.0000000000000001E-4</v>
      </c>
      <c r="BS56" s="182">
        <v>5.0000000000000001E-4</v>
      </c>
      <c r="BT56" s="182">
        <v>5.0000000000000001E-4</v>
      </c>
      <c r="BU56" s="182">
        <v>5.0000000000000001E-4</v>
      </c>
      <c r="BV56" s="182">
        <v>5.0000000000000001E-4</v>
      </c>
      <c r="BW56" s="182">
        <v>5.0000000000000001E-4</v>
      </c>
      <c r="BX56" s="182">
        <v>5.0000000000000001E-4</v>
      </c>
      <c r="BY56" s="182">
        <v>5.0000000000000001E-4</v>
      </c>
      <c r="BZ56" s="182">
        <v>5.0000000000000001E-4</v>
      </c>
      <c r="CA56" s="182">
        <v>5.0000000000000001E-4</v>
      </c>
      <c r="CB56" s="182">
        <v>5.0000000000000001E-4</v>
      </c>
      <c r="CC56" s="182">
        <v>5.0000000000000001E-4</v>
      </c>
      <c r="CD56" s="182">
        <v>5.0000000000000001E-4</v>
      </c>
      <c r="CE56" s="182">
        <v>5.0000000000000001E-4</v>
      </c>
      <c r="CF56" s="182">
        <v>5.0000000000000001E-4</v>
      </c>
      <c r="CG56" s="182">
        <v>5.0000000000000001E-4</v>
      </c>
      <c r="CH56" s="182">
        <v>5.0000000000000001E-4</v>
      </c>
      <c r="CI56" s="182">
        <v>5.0000000000000001E-4</v>
      </c>
      <c r="CJ56" s="182">
        <v>5.0000000000000001E-4</v>
      </c>
      <c r="CK56" s="182">
        <v>5.0000000000000001E-4</v>
      </c>
      <c r="CL56" s="182">
        <v>5.0000000000000001E-4</v>
      </c>
      <c r="CM56" s="182">
        <v>5.0000000000000001E-4</v>
      </c>
      <c r="CN56" s="182">
        <v>5.0000000000000001E-4</v>
      </c>
      <c r="CO56" s="182">
        <v>5.0000000000000001E-4</v>
      </c>
      <c r="CP56" s="182">
        <v>5.0000000000000001E-4</v>
      </c>
      <c r="CQ56" s="182">
        <v>5.0000000000000001E-4</v>
      </c>
      <c r="CR56" s="182">
        <v>5.0000000000000001E-4</v>
      </c>
      <c r="CS56" s="182">
        <v>5.0000000000000001E-4</v>
      </c>
      <c r="CT56" s="182">
        <v>5.0000000000000001E-4</v>
      </c>
      <c r="CU56" s="182">
        <v>5.0000000000000001E-4</v>
      </c>
      <c r="CV56" s="182">
        <v>5.0000000000000001E-4</v>
      </c>
      <c r="CW56" s="182">
        <v>5.0000000000000001E-4</v>
      </c>
      <c r="CX56" s="182">
        <v>5.0000000000000001E-4</v>
      </c>
      <c r="CY56" s="182">
        <v>5.0000000000000001E-4</v>
      </c>
      <c r="CZ56" s="182">
        <v>5.0000000000000001E-4</v>
      </c>
      <c r="DA56" s="182">
        <v>5.0000000000000001E-4</v>
      </c>
      <c r="DB56" s="182">
        <v>5.0000000000000001E-4</v>
      </c>
      <c r="DC56" s="182">
        <v>5.0000000000000001E-4</v>
      </c>
      <c r="DD56" s="182">
        <v>5.0000000000000001E-4</v>
      </c>
      <c r="DE56" s="182">
        <v>5.0000000000000001E-4</v>
      </c>
      <c r="DF56" s="182">
        <v>5.0000000000000001E-4</v>
      </c>
      <c r="DG56" s="182">
        <v>5.0000000000000001E-4</v>
      </c>
      <c r="DH56" s="182">
        <v>5.0000000000000001E-4</v>
      </c>
      <c r="DI56" s="182">
        <v>5.0000000000000001E-4</v>
      </c>
      <c r="DJ56" s="182">
        <v>5.0000000000000001E-4</v>
      </c>
      <c r="DK56" s="182">
        <v>5.0000000000000001E-4</v>
      </c>
      <c r="DL56" s="182">
        <v>5.0000000000000001E-4</v>
      </c>
      <c r="DM56" s="182">
        <v>5.0000000000000001E-4</v>
      </c>
      <c r="DN56" s="182">
        <v>5.0000000000000001E-4</v>
      </c>
      <c r="DO56" s="182">
        <v>5.0000000000000001E-4</v>
      </c>
      <c r="DP56" s="182">
        <v>5.0000000000000001E-4</v>
      </c>
      <c r="DQ56" s="182">
        <v>5.0000000000000001E-4</v>
      </c>
      <c r="DR56" s="182">
        <v>5.0000000000000001E-4</v>
      </c>
      <c r="DS56" s="182">
        <v>5.0000000000000001E-4</v>
      </c>
      <c r="DT56" s="182">
        <v>5.0000000000000001E-4</v>
      </c>
      <c r="DU56" s="182">
        <v>5.0000000000000001E-4</v>
      </c>
      <c r="DV56" s="182">
        <v>5.0000000000000001E-4</v>
      </c>
      <c r="DW56" s="182">
        <v>5.0000000000000001E-4</v>
      </c>
      <c r="DX56" s="182">
        <v>5.0000000000000001E-4</v>
      </c>
      <c r="DY56" s="182">
        <v>5.0000000000000001E-4</v>
      </c>
      <c r="DZ56" s="182">
        <v>5.0000000000000001E-4</v>
      </c>
      <c r="EA56" s="182">
        <v>5.0000000000000001E-4</v>
      </c>
      <c r="EB56" s="182">
        <v>5.0000000000000001E-4</v>
      </c>
      <c r="EC56" s="182">
        <v>5.0000000000000001E-4</v>
      </c>
      <c r="ED56" s="182">
        <v>5.0000000000000001E-4</v>
      </c>
      <c r="EE56" s="182">
        <v>5.0000000000000001E-4</v>
      </c>
      <c r="EF56" s="182">
        <v>5.0000000000000001E-4</v>
      </c>
      <c r="EG56" s="180"/>
      <c r="EH56" s="180"/>
      <c r="EI56" s="180"/>
      <c r="EJ56" s="180"/>
      <c r="EK56" s="180"/>
      <c r="EL56" s="180"/>
      <c r="EM56" s="180"/>
      <c r="EN56" s="180"/>
      <c r="EO56" s="180"/>
      <c r="EP56" s="180"/>
      <c r="EQ56" s="180"/>
      <c r="ER56" s="180"/>
    </row>
    <row r="57" spans="1:148" ht="27" customHeight="1">
      <c r="A57" s="284" t="s">
        <v>192</v>
      </c>
      <c r="B57" s="285"/>
      <c r="C57" s="285"/>
      <c r="D57" s="285"/>
      <c r="E57" s="285"/>
      <c r="F57" s="285"/>
      <c r="G57" s="285"/>
      <c r="H57" s="285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  <c r="AA57" s="285"/>
      <c r="AB57" s="285"/>
      <c r="AC57" s="285"/>
      <c r="AD57" s="285"/>
      <c r="AE57" s="285"/>
      <c r="AF57" s="285"/>
      <c r="AG57" s="285"/>
      <c r="AH57" s="285"/>
      <c r="AI57" s="285"/>
      <c r="AJ57" s="285"/>
      <c r="AK57" s="285"/>
      <c r="AL57" s="285"/>
      <c r="AM57" s="285"/>
      <c r="AN57" s="285"/>
      <c r="AO57" s="285"/>
      <c r="AP57" s="285"/>
      <c r="AQ57" s="285"/>
      <c r="AR57" s="285"/>
      <c r="AS57" s="285"/>
      <c r="AT57" s="285"/>
      <c r="AU57" s="285"/>
      <c r="AV57" s="285"/>
      <c r="AW57" s="285"/>
      <c r="AX57" s="285"/>
      <c r="AY57" s="285"/>
      <c r="AZ57" s="285"/>
      <c r="BA57" s="285"/>
      <c r="BB57" s="285"/>
      <c r="BC57" s="285"/>
      <c r="BD57" s="285"/>
      <c r="BE57" s="285"/>
      <c r="BF57" s="285"/>
      <c r="BG57" s="285"/>
      <c r="BH57" s="285"/>
      <c r="BI57" s="285"/>
      <c r="BJ57" s="285"/>
      <c r="BK57" s="285"/>
      <c r="BL57" s="285"/>
      <c r="BM57" s="285"/>
      <c r="BN57" s="285"/>
      <c r="BO57" s="285"/>
      <c r="BP57" s="285"/>
      <c r="BQ57" s="285"/>
      <c r="BR57" s="285"/>
      <c r="BS57" s="285"/>
      <c r="BT57" s="285"/>
      <c r="BU57" s="285"/>
      <c r="BV57" s="285"/>
      <c r="BW57" s="285"/>
      <c r="BX57" s="285"/>
      <c r="BY57" s="285"/>
      <c r="BZ57" s="285"/>
      <c r="CA57" s="285"/>
      <c r="CB57" s="285"/>
      <c r="CC57" s="285"/>
      <c r="CD57" s="285"/>
      <c r="CE57" s="285"/>
      <c r="CF57" s="285"/>
      <c r="CG57" s="285"/>
      <c r="CH57" s="285"/>
      <c r="CI57" s="285"/>
      <c r="CJ57" s="285"/>
      <c r="CK57" s="285"/>
      <c r="CL57" s="285"/>
      <c r="CM57" s="285"/>
      <c r="CN57" s="285"/>
      <c r="CO57" s="285"/>
      <c r="CP57" s="285"/>
      <c r="CQ57" s="285"/>
      <c r="CR57" s="285"/>
      <c r="CS57" s="285"/>
      <c r="CT57" s="285"/>
      <c r="CU57" s="285"/>
      <c r="CV57" s="285"/>
      <c r="CW57" s="285"/>
      <c r="CX57" s="285"/>
      <c r="CY57" s="285"/>
      <c r="CZ57" s="285"/>
      <c r="DA57" s="285"/>
      <c r="DB57" s="285"/>
      <c r="DC57" s="285"/>
      <c r="DD57" s="285"/>
      <c r="DE57" s="285"/>
      <c r="DF57" s="285"/>
      <c r="DG57" s="285"/>
      <c r="DH57" s="285"/>
      <c r="DI57" s="285"/>
      <c r="DJ57" s="285"/>
      <c r="DK57" s="285"/>
      <c r="DL57" s="285"/>
      <c r="DM57" s="285"/>
      <c r="DN57" s="285"/>
      <c r="DO57" s="285"/>
      <c r="DP57" s="285"/>
      <c r="DQ57" s="285"/>
      <c r="DR57" s="285"/>
      <c r="DS57" s="285"/>
      <c r="DT57" s="285"/>
      <c r="DU57" s="285"/>
      <c r="DV57" s="285"/>
      <c r="DW57" s="285"/>
      <c r="DX57" s="285"/>
      <c r="DY57" s="285"/>
      <c r="DZ57" s="285"/>
      <c r="EA57" s="285"/>
      <c r="EB57" s="285"/>
      <c r="EC57" s="285"/>
      <c r="ED57" s="285"/>
      <c r="EE57" s="285"/>
      <c r="EF57" s="285"/>
    </row>
    <row r="74" spans="1:136" s="4" customFormat="1" ht="17.25" customHeight="1">
      <c r="A74" s="13" t="s">
        <v>0</v>
      </c>
      <c r="B74" s="2" t="s">
        <v>12</v>
      </c>
      <c r="C74" s="2" t="s">
        <v>20</v>
      </c>
      <c r="D74" s="2" t="s">
        <v>21</v>
      </c>
      <c r="E74" s="2" t="s">
        <v>22</v>
      </c>
      <c r="F74" s="2" t="s">
        <v>23</v>
      </c>
      <c r="G74" s="2" t="s">
        <v>24</v>
      </c>
      <c r="H74" s="2" t="s">
        <v>25</v>
      </c>
      <c r="I74" s="2" t="s">
        <v>26</v>
      </c>
      <c r="J74" s="2" t="s">
        <v>27</v>
      </c>
      <c r="K74" s="2" t="s">
        <v>28</v>
      </c>
      <c r="L74" s="2" t="s">
        <v>29</v>
      </c>
      <c r="M74" s="2" t="s">
        <v>30</v>
      </c>
      <c r="N74" s="2" t="s">
        <v>11</v>
      </c>
      <c r="O74" s="2" t="s">
        <v>13</v>
      </c>
      <c r="P74" s="2" t="s">
        <v>14</v>
      </c>
      <c r="Q74" s="2" t="s">
        <v>15</v>
      </c>
      <c r="R74" s="2" t="s">
        <v>16</v>
      </c>
      <c r="S74" s="2" t="s">
        <v>17</v>
      </c>
      <c r="T74" s="2" t="e">
        <f>'FDB Fan Motor'!#REF!</f>
        <v>#REF!</v>
      </c>
      <c r="U74" s="2" t="e">
        <f>'FDB Fan Motor'!#REF!</f>
        <v>#REF!</v>
      </c>
      <c r="V74" s="2" t="e">
        <f>'FDB Fan Motor'!#REF!</f>
        <v>#REF!</v>
      </c>
      <c r="W74" s="2" t="e">
        <f>'FDB Fan Motor'!#REF!</f>
        <v>#REF!</v>
      </c>
      <c r="X74" s="2" t="e">
        <f>'FDB Fan Motor'!#REF!</f>
        <v>#REF!</v>
      </c>
      <c r="Y74" s="2" t="e">
        <f>'FDB Fan Motor'!#REF!</f>
        <v>#REF!</v>
      </c>
      <c r="Z74" s="2" t="e">
        <f>'FDB Fan Motor'!#REF!</f>
        <v>#REF!</v>
      </c>
      <c r="AA74" s="2" t="e">
        <f>'FDB Fan Motor'!#REF!</f>
        <v>#REF!</v>
      </c>
      <c r="AB74" s="2" t="e">
        <f>'FDB Fan Motor'!#REF!</f>
        <v>#REF!</v>
      </c>
      <c r="AC74" s="2" t="e">
        <f>'FDB Fan Motor'!#REF!</f>
        <v>#REF!</v>
      </c>
      <c r="AD74" s="2" t="e">
        <f>'FDB Fan Motor'!#REF!</f>
        <v>#REF!</v>
      </c>
      <c r="AE74" s="2" t="e">
        <f>'FDB Fan Motor'!#REF!</f>
        <v>#REF!</v>
      </c>
      <c r="AF74" s="2" t="e">
        <f>'FDB Fan Motor'!#REF!</f>
        <v>#REF!</v>
      </c>
      <c r="AG74" s="2" t="e">
        <f>'FDB Fan Motor'!#REF!</f>
        <v>#REF!</v>
      </c>
      <c r="AH74" s="2" t="e">
        <f>'FDB Fan Motor'!#REF!</f>
        <v>#REF!</v>
      </c>
      <c r="AI74" s="2" t="e">
        <f>'FDB Fan Motor'!#REF!</f>
        <v>#REF!</v>
      </c>
      <c r="AJ74" s="2" t="e">
        <f>'FDB Fan Motor'!#REF!</f>
        <v>#REF!</v>
      </c>
      <c r="AK74" s="2" t="e">
        <f>'FDB Fan Motor'!#REF!</f>
        <v>#REF!</v>
      </c>
      <c r="AL74" s="2" t="e">
        <f>'FDB Fan Motor'!#REF!</f>
        <v>#REF!</v>
      </c>
      <c r="AM74" s="2" t="e">
        <f>'FDB Fan Motor'!#REF!</f>
        <v>#REF!</v>
      </c>
      <c r="AN74" s="2" t="e">
        <f>'FDB Fan Motor'!#REF!</f>
        <v>#REF!</v>
      </c>
      <c r="AO74" s="2" t="e">
        <f>'FDB Fan Motor'!#REF!</f>
        <v>#REF!</v>
      </c>
      <c r="AP74" s="2" t="e">
        <f>'FDB Fan Motor'!#REF!</f>
        <v>#REF!</v>
      </c>
      <c r="AQ74" s="2" t="e">
        <f>'FDB Fan Motor'!#REF!</f>
        <v>#REF!</v>
      </c>
      <c r="AR74" s="2" t="e">
        <f>'FDB Fan Motor'!#REF!</f>
        <v>#REF!</v>
      </c>
      <c r="AS74" s="2" t="s">
        <v>190</v>
      </c>
      <c r="AT74" s="2" t="s">
        <v>195</v>
      </c>
      <c r="AU74" s="2" t="s">
        <v>197</v>
      </c>
      <c r="AV74" s="2" t="s">
        <v>199</v>
      </c>
      <c r="AW74" s="139" t="e">
        <f>#REF!</f>
        <v>#REF!</v>
      </c>
      <c r="AX74" s="139" t="e">
        <f>#REF!</f>
        <v>#REF!</v>
      </c>
      <c r="AY74" s="184" t="e">
        <f>#REF!</f>
        <v>#REF!</v>
      </c>
      <c r="AZ74" s="184" t="e">
        <f>#REF!</f>
        <v>#REF!</v>
      </c>
      <c r="BA74" s="184" t="e">
        <f>#REF!</f>
        <v>#REF!</v>
      </c>
      <c r="BB74" s="184" t="e">
        <f>#REF!</f>
        <v>#REF!</v>
      </c>
      <c r="BC74" s="184" t="e">
        <f>#REF!</f>
        <v>#REF!</v>
      </c>
      <c r="BD74" s="184" t="e">
        <f>#REF!</f>
        <v>#REF!</v>
      </c>
      <c r="BE74" s="184" t="e">
        <f>#REF!</f>
        <v>#REF!</v>
      </c>
      <c r="BF74" s="184" t="e">
        <f t="shared" ref="BF74:BJ74" si="30">BF46</f>
        <v>#REF!</v>
      </c>
      <c r="BG74" s="139" t="str">
        <f t="shared" si="30"/>
        <v>Oct'21</v>
      </c>
      <c r="BH74" s="184" t="e">
        <f t="shared" si="30"/>
        <v>#REF!</v>
      </c>
      <c r="BI74" s="184" t="e">
        <f t="shared" si="30"/>
        <v>#REF!</v>
      </c>
      <c r="BJ74" s="184" t="e">
        <f t="shared" si="30"/>
        <v>#REF!</v>
      </c>
      <c r="BK74" s="139" t="e">
        <f>BK46</f>
        <v>#REF!</v>
      </c>
      <c r="BL74" s="184" t="e">
        <f t="shared" ref="BL74:BR74" si="31">BL46</f>
        <v>#REF!</v>
      </c>
      <c r="BM74" s="184" t="e">
        <f t="shared" si="31"/>
        <v>#REF!</v>
      </c>
      <c r="BN74" s="184" t="e">
        <f t="shared" si="31"/>
        <v>#REF!</v>
      </c>
      <c r="BO74" s="184" t="e">
        <f t="shared" si="31"/>
        <v>#REF!</v>
      </c>
      <c r="BP74" s="184" t="e">
        <f t="shared" si="31"/>
        <v>#REF!</v>
      </c>
      <c r="BQ74" s="184" t="e">
        <f t="shared" si="31"/>
        <v>#REF!</v>
      </c>
      <c r="BR74" s="184" t="e">
        <f t="shared" si="31"/>
        <v>#REF!</v>
      </c>
      <c r="BS74" s="184" t="s">
        <v>264</v>
      </c>
      <c r="BT74" s="184" t="s">
        <v>265</v>
      </c>
      <c r="BU74" s="184" t="s">
        <v>266</v>
      </c>
      <c r="BV74" s="184" t="s">
        <v>267</v>
      </c>
      <c r="BW74" s="184" t="s">
        <v>270</v>
      </c>
      <c r="BX74" s="184" t="s">
        <v>272</v>
      </c>
      <c r="BY74" s="184" t="s">
        <v>276</v>
      </c>
      <c r="BZ74" s="184" t="s">
        <v>277</v>
      </c>
      <c r="CA74" s="184" t="s">
        <v>279</v>
      </c>
      <c r="CB74" s="184" t="s">
        <v>281</v>
      </c>
      <c r="CC74" s="184" t="s">
        <v>282</v>
      </c>
      <c r="CD74" s="184" t="s">
        <v>288</v>
      </c>
      <c r="CE74" s="184" t="s">
        <v>289</v>
      </c>
      <c r="CF74" s="184" t="s">
        <v>292</v>
      </c>
      <c r="CG74" s="184" t="s">
        <v>294</v>
      </c>
      <c r="CH74" s="184" t="s">
        <v>297</v>
      </c>
      <c r="CI74" s="184" t="s">
        <v>301</v>
      </c>
      <c r="CJ74" s="184" t="s">
        <v>303</v>
      </c>
      <c r="CK74" s="184" t="s">
        <v>308</v>
      </c>
      <c r="CL74" s="184" t="s">
        <v>310</v>
      </c>
      <c r="CM74" s="184" t="s">
        <v>311</v>
      </c>
      <c r="CN74" s="184" t="s">
        <v>313</v>
      </c>
      <c r="CO74" s="184" t="s">
        <v>319</v>
      </c>
      <c r="CP74" s="184" t="s">
        <v>322</v>
      </c>
      <c r="CQ74" s="184" t="s">
        <v>325</v>
      </c>
      <c r="CR74" s="184" t="s">
        <v>330</v>
      </c>
      <c r="CS74" s="184" t="s">
        <v>332</v>
      </c>
      <c r="CT74" s="184" t="s">
        <v>336</v>
      </c>
      <c r="CU74" s="184" t="s">
        <v>339</v>
      </c>
      <c r="CV74" s="184" t="s">
        <v>349</v>
      </c>
      <c r="CW74" s="184" t="s">
        <v>350</v>
      </c>
      <c r="CX74" s="184" t="s">
        <v>351</v>
      </c>
      <c r="CY74" s="184" t="s">
        <v>357</v>
      </c>
      <c r="CZ74" s="184" t="s">
        <v>360</v>
      </c>
      <c r="DA74" s="106" t="str">
        <f>+$DA$246</f>
        <v>Aug'25</v>
      </c>
      <c r="DB74" s="3">
        <v>1</v>
      </c>
      <c r="DC74" s="3">
        <v>2</v>
      </c>
      <c r="DD74" s="3">
        <v>3</v>
      </c>
      <c r="DE74" s="3">
        <v>4</v>
      </c>
      <c r="DF74" s="3">
        <v>5</v>
      </c>
      <c r="DG74" s="3">
        <v>6</v>
      </c>
      <c r="DH74" s="3">
        <v>7</v>
      </c>
      <c r="DI74" s="3">
        <v>8</v>
      </c>
      <c r="DJ74" s="3">
        <v>9</v>
      </c>
      <c r="DK74" s="3">
        <v>10</v>
      </c>
      <c r="DL74" s="3">
        <v>11</v>
      </c>
      <c r="DM74" s="3">
        <v>12</v>
      </c>
      <c r="DN74" s="3">
        <v>13</v>
      </c>
      <c r="DO74" s="3">
        <v>14</v>
      </c>
      <c r="DP74" s="3">
        <v>15</v>
      </c>
      <c r="DQ74" s="3">
        <v>16</v>
      </c>
      <c r="DR74" s="3">
        <v>17</v>
      </c>
      <c r="DS74" s="3">
        <v>18</v>
      </c>
      <c r="DT74" s="3">
        <v>19</v>
      </c>
      <c r="DU74" s="3">
        <v>20</v>
      </c>
      <c r="DV74" s="3">
        <v>21</v>
      </c>
      <c r="DW74" s="3">
        <v>22</v>
      </c>
      <c r="DX74" s="3">
        <v>23</v>
      </c>
      <c r="DY74" s="3">
        <v>24</v>
      </c>
      <c r="DZ74" s="3">
        <v>25</v>
      </c>
      <c r="EA74" s="3">
        <v>26</v>
      </c>
      <c r="EB74" s="3">
        <v>27</v>
      </c>
      <c r="EC74" s="3">
        <v>28</v>
      </c>
      <c r="ED74" s="3">
        <v>29</v>
      </c>
      <c r="EE74" s="3">
        <v>30</v>
      </c>
      <c r="EF74" s="3">
        <v>31</v>
      </c>
    </row>
    <row r="75" spans="1:136" s="8" customFormat="1" ht="17.25" customHeight="1">
      <c r="A75" s="5" t="s">
        <v>1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>
        <v>1058</v>
      </c>
      <c r="AR75" s="6">
        <v>2735</v>
      </c>
      <c r="AS75" s="6">
        <v>43277</v>
      </c>
      <c r="AT75" s="6">
        <v>92649</v>
      </c>
      <c r="AU75" s="6">
        <v>55864</v>
      </c>
      <c r="AV75" s="6">
        <v>27501</v>
      </c>
      <c r="AW75" s="6">
        <v>41118</v>
      </c>
      <c r="AX75" s="6">
        <v>42903</v>
      </c>
      <c r="AY75" s="170">
        <v>43703</v>
      </c>
      <c r="AZ75" s="170">
        <v>78664</v>
      </c>
      <c r="BA75" s="170">
        <v>54288</v>
      </c>
      <c r="BB75" s="170">
        <v>0</v>
      </c>
      <c r="BC75" s="170">
        <v>12714</v>
      </c>
      <c r="BD75" s="170">
        <v>33772</v>
      </c>
      <c r="BE75" s="170">
        <v>9866</v>
      </c>
      <c r="BF75" s="170">
        <v>19670</v>
      </c>
      <c r="BG75" s="6">
        <v>41596</v>
      </c>
      <c r="BH75" s="170">
        <v>7772</v>
      </c>
      <c r="BI75" s="170">
        <v>0</v>
      </c>
      <c r="BJ75" s="170">
        <v>37381</v>
      </c>
      <c r="BK75" s="238">
        <v>27533</v>
      </c>
      <c r="BL75" s="170">
        <v>26750</v>
      </c>
      <c r="BM75" s="170">
        <v>329</v>
      </c>
      <c r="BN75" s="170">
        <v>47241</v>
      </c>
      <c r="BO75" s="170">
        <v>34194</v>
      </c>
      <c r="BP75" s="170">
        <v>45878</v>
      </c>
      <c r="BQ75" s="170">
        <v>33208</v>
      </c>
      <c r="BR75" s="170">
        <v>44187</v>
      </c>
      <c r="BS75" s="170">
        <v>43569</v>
      </c>
      <c r="BT75" s="170">
        <v>10005</v>
      </c>
      <c r="BU75" s="170">
        <v>814</v>
      </c>
      <c r="BV75" s="170">
        <v>0</v>
      </c>
      <c r="BW75" s="170">
        <v>0</v>
      </c>
      <c r="BX75" s="170">
        <v>0</v>
      </c>
      <c r="BY75" s="170">
        <v>10944</v>
      </c>
      <c r="BZ75" s="170">
        <v>75630</v>
      </c>
      <c r="CA75" s="170">
        <v>22450</v>
      </c>
      <c r="CB75" s="170">
        <v>10942</v>
      </c>
      <c r="CC75" s="170">
        <v>16244</v>
      </c>
      <c r="CD75" s="170">
        <v>13831</v>
      </c>
      <c r="CE75" s="170">
        <v>31551</v>
      </c>
      <c r="CF75" s="170">
        <v>19121</v>
      </c>
      <c r="CG75" s="170">
        <v>25116</v>
      </c>
      <c r="CH75" s="170">
        <v>11261</v>
      </c>
      <c r="CI75" s="170">
        <v>15794</v>
      </c>
      <c r="CJ75" s="170">
        <v>14937</v>
      </c>
      <c r="CK75" s="170">
        <v>4079</v>
      </c>
      <c r="CL75" s="170">
        <v>5805</v>
      </c>
      <c r="CM75" s="170">
        <v>0</v>
      </c>
      <c r="CN75" s="170">
        <v>0</v>
      </c>
      <c r="CO75" s="170">
        <v>0</v>
      </c>
      <c r="CP75" s="170">
        <v>0</v>
      </c>
      <c r="CQ75" s="170">
        <v>0</v>
      </c>
      <c r="CR75" s="170">
        <v>0</v>
      </c>
      <c r="CS75" s="170">
        <v>0</v>
      </c>
      <c r="CT75" s="170">
        <v>0</v>
      </c>
      <c r="CU75" s="170">
        <v>0</v>
      </c>
      <c r="CV75" s="170">
        <v>0</v>
      </c>
      <c r="CW75" s="170">
        <v>0</v>
      </c>
      <c r="CX75" s="170">
        <v>0</v>
      </c>
      <c r="CY75" s="170">
        <v>0</v>
      </c>
      <c r="CZ75" s="170">
        <v>0</v>
      </c>
      <c r="DA75" s="7">
        <f>SUM(DB75:EF75)</f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</row>
    <row r="76" spans="1:136" s="8" customFormat="1" ht="17.25" customHeight="1">
      <c r="A76" s="5" t="s">
        <v>2</v>
      </c>
      <c r="B76" s="6">
        <f>B75-B77</f>
        <v>0</v>
      </c>
      <c r="C76" s="6">
        <f t="shared" ref="C76:T76" si="32">C75-C77</f>
        <v>0</v>
      </c>
      <c r="D76" s="6">
        <f t="shared" si="32"/>
        <v>0</v>
      </c>
      <c r="E76" s="6">
        <f t="shared" si="32"/>
        <v>0</v>
      </c>
      <c r="F76" s="6">
        <f t="shared" si="32"/>
        <v>0</v>
      </c>
      <c r="G76" s="6">
        <f t="shared" si="32"/>
        <v>0</v>
      </c>
      <c r="H76" s="6">
        <f t="shared" si="32"/>
        <v>0</v>
      </c>
      <c r="I76" s="6">
        <f t="shared" si="32"/>
        <v>0</v>
      </c>
      <c r="J76" s="6">
        <f t="shared" si="32"/>
        <v>0</v>
      </c>
      <c r="K76" s="6">
        <f t="shared" si="32"/>
        <v>0</v>
      </c>
      <c r="L76" s="6">
        <f t="shared" si="32"/>
        <v>0</v>
      </c>
      <c r="M76" s="6">
        <f t="shared" si="32"/>
        <v>0</v>
      </c>
      <c r="N76" s="6">
        <f t="shared" si="32"/>
        <v>0</v>
      </c>
      <c r="O76" s="6">
        <f t="shared" si="32"/>
        <v>0</v>
      </c>
      <c r="P76" s="6">
        <f t="shared" si="32"/>
        <v>0</v>
      </c>
      <c r="Q76" s="6">
        <f t="shared" si="32"/>
        <v>0</v>
      </c>
      <c r="R76" s="6">
        <f t="shared" si="32"/>
        <v>0</v>
      </c>
      <c r="S76" s="6">
        <f t="shared" si="32"/>
        <v>0</v>
      </c>
      <c r="T76" s="6">
        <f t="shared" si="32"/>
        <v>0</v>
      </c>
      <c r="U76" s="6">
        <f>U75-U77</f>
        <v>0</v>
      </c>
      <c r="V76" s="6">
        <f>V75-V77</f>
        <v>0</v>
      </c>
      <c r="W76" s="6">
        <f>W75-W77</f>
        <v>0</v>
      </c>
      <c r="X76" s="6">
        <f>X75-X77</f>
        <v>0</v>
      </c>
      <c r="Y76" s="6">
        <f>Y75-Y77</f>
        <v>0</v>
      </c>
      <c r="Z76" s="6">
        <f t="shared" ref="Z76:AO76" si="33">Z75-Z77</f>
        <v>0</v>
      </c>
      <c r="AA76" s="6">
        <f t="shared" si="33"/>
        <v>0</v>
      </c>
      <c r="AB76" s="6">
        <f t="shared" si="33"/>
        <v>0</v>
      </c>
      <c r="AC76" s="6">
        <f t="shared" si="33"/>
        <v>0</v>
      </c>
      <c r="AD76" s="6">
        <f t="shared" si="33"/>
        <v>0</v>
      </c>
      <c r="AE76" s="6">
        <f t="shared" si="33"/>
        <v>0</v>
      </c>
      <c r="AF76" s="6">
        <f t="shared" si="33"/>
        <v>0</v>
      </c>
      <c r="AG76" s="6">
        <f t="shared" si="33"/>
        <v>0</v>
      </c>
      <c r="AH76" s="6">
        <f t="shared" si="33"/>
        <v>0</v>
      </c>
      <c r="AI76" s="6">
        <f t="shared" si="33"/>
        <v>0</v>
      </c>
      <c r="AJ76" s="6">
        <f t="shared" si="33"/>
        <v>0</v>
      </c>
      <c r="AK76" s="6">
        <f t="shared" si="33"/>
        <v>0</v>
      </c>
      <c r="AL76" s="6">
        <f t="shared" si="33"/>
        <v>0</v>
      </c>
      <c r="AM76" s="6">
        <f t="shared" si="33"/>
        <v>0</v>
      </c>
      <c r="AN76" s="6">
        <f t="shared" si="33"/>
        <v>0</v>
      </c>
      <c r="AO76" s="6">
        <f t="shared" si="33"/>
        <v>0</v>
      </c>
      <c r="AP76" s="6">
        <f t="shared" ref="AP76:BA76" si="34">AP75-AP77</f>
        <v>0</v>
      </c>
      <c r="AQ76" s="6">
        <f t="shared" si="34"/>
        <v>1057</v>
      </c>
      <c r="AR76" s="6">
        <f t="shared" si="34"/>
        <v>2735</v>
      </c>
      <c r="AS76" s="6">
        <f t="shared" si="34"/>
        <v>43151</v>
      </c>
      <c r="AT76" s="6">
        <f t="shared" si="34"/>
        <v>92514</v>
      </c>
      <c r="AU76" s="6">
        <f t="shared" si="34"/>
        <v>55341</v>
      </c>
      <c r="AV76" s="6">
        <f t="shared" si="34"/>
        <v>27431</v>
      </c>
      <c r="AW76" s="6">
        <f t="shared" si="34"/>
        <v>41107</v>
      </c>
      <c r="AX76" s="6">
        <f t="shared" si="34"/>
        <v>42891</v>
      </c>
      <c r="AY76" s="6">
        <f t="shared" si="34"/>
        <v>43667</v>
      </c>
      <c r="AZ76" s="6">
        <f t="shared" si="34"/>
        <v>78650</v>
      </c>
      <c r="BA76" s="185">
        <f t="shared" si="34"/>
        <v>54277</v>
      </c>
      <c r="BB76" s="185">
        <f t="shared" ref="BB76:BK76" si="35">BB75-BB77</f>
        <v>0</v>
      </c>
      <c r="BC76" s="185">
        <f t="shared" si="35"/>
        <v>12712</v>
      </c>
      <c r="BD76" s="185">
        <f t="shared" si="35"/>
        <v>33763</v>
      </c>
      <c r="BE76" s="185">
        <f t="shared" si="35"/>
        <v>9822</v>
      </c>
      <c r="BF76" s="185">
        <f t="shared" si="35"/>
        <v>19650</v>
      </c>
      <c r="BG76" s="141">
        <f t="shared" si="35"/>
        <v>41588</v>
      </c>
      <c r="BH76" s="185">
        <f t="shared" si="35"/>
        <v>7771</v>
      </c>
      <c r="BI76" s="185">
        <f t="shared" si="35"/>
        <v>0</v>
      </c>
      <c r="BJ76" s="185">
        <f t="shared" si="35"/>
        <v>37380</v>
      </c>
      <c r="BK76" s="240">
        <f t="shared" si="35"/>
        <v>27533</v>
      </c>
      <c r="BL76" s="185">
        <f>BL75-BL77</f>
        <v>26744</v>
      </c>
      <c r="BM76" s="185">
        <f>BM75-BM77</f>
        <v>329</v>
      </c>
      <c r="BN76" s="185">
        <f>BN75-BN77</f>
        <v>47233</v>
      </c>
      <c r="BO76" s="185">
        <v>34194</v>
      </c>
      <c r="BP76" s="185">
        <v>45871</v>
      </c>
      <c r="BQ76" s="185">
        <v>33200</v>
      </c>
      <c r="BR76" s="185">
        <v>44177</v>
      </c>
      <c r="BS76" s="185">
        <v>43565</v>
      </c>
      <c r="BT76" s="185">
        <v>10005</v>
      </c>
      <c r="BU76" s="185">
        <v>814</v>
      </c>
      <c r="BV76" s="185">
        <v>0</v>
      </c>
      <c r="BW76" s="185">
        <v>0</v>
      </c>
      <c r="BX76" s="185">
        <v>0</v>
      </c>
      <c r="BY76" s="185">
        <v>10943</v>
      </c>
      <c r="BZ76" s="185">
        <v>75583</v>
      </c>
      <c r="CA76" s="185">
        <v>22432</v>
      </c>
      <c r="CB76" s="185">
        <v>10941</v>
      </c>
      <c r="CC76" s="185">
        <v>16240</v>
      </c>
      <c r="CD76" s="185">
        <v>13830</v>
      </c>
      <c r="CE76" s="185">
        <v>31519</v>
      </c>
      <c r="CF76" s="185">
        <v>19107</v>
      </c>
      <c r="CG76" s="185">
        <v>25073</v>
      </c>
      <c r="CH76" s="185">
        <v>11259</v>
      </c>
      <c r="CI76" s="185">
        <v>15615</v>
      </c>
      <c r="CJ76" s="185">
        <v>14902</v>
      </c>
      <c r="CK76" s="185">
        <v>4079</v>
      </c>
      <c r="CL76" s="185">
        <v>5805</v>
      </c>
      <c r="CM76" s="185">
        <v>0</v>
      </c>
      <c r="CN76" s="185">
        <v>0</v>
      </c>
      <c r="CO76" s="185">
        <v>0</v>
      </c>
      <c r="CP76" s="185">
        <v>0</v>
      </c>
      <c r="CQ76" s="185">
        <v>0</v>
      </c>
      <c r="CR76" s="185">
        <v>0</v>
      </c>
      <c r="CS76" s="185">
        <v>0</v>
      </c>
      <c r="CT76" s="185">
        <v>0</v>
      </c>
      <c r="CU76" s="185">
        <v>0</v>
      </c>
      <c r="CV76" s="185">
        <v>0</v>
      </c>
      <c r="CW76" s="185">
        <v>0</v>
      </c>
      <c r="CX76" s="185">
        <v>0</v>
      </c>
      <c r="CY76" s="185">
        <v>0</v>
      </c>
      <c r="CZ76" s="185">
        <v>0</v>
      </c>
      <c r="DA76" s="142">
        <f>DA75-DA77</f>
        <v>0</v>
      </c>
      <c r="DB76" s="142">
        <f>DB75-DB77</f>
        <v>0</v>
      </c>
      <c r="DC76" s="142">
        <f t="shared" ref="DC76:EF76" si="36">DC75-DC77</f>
        <v>0</v>
      </c>
      <c r="DD76" s="142">
        <f t="shared" si="36"/>
        <v>0</v>
      </c>
      <c r="DE76" s="142">
        <f t="shared" si="36"/>
        <v>0</v>
      </c>
      <c r="DF76" s="142">
        <f t="shared" si="36"/>
        <v>0</v>
      </c>
      <c r="DG76" s="142">
        <f t="shared" si="36"/>
        <v>0</v>
      </c>
      <c r="DH76" s="142">
        <f t="shared" si="36"/>
        <v>0</v>
      </c>
      <c r="DI76" s="142">
        <f t="shared" si="36"/>
        <v>0</v>
      </c>
      <c r="DJ76" s="142">
        <f t="shared" si="36"/>
        <v>0</v>
      </c>
      <c r="DK76" s="142">
        <f t="shared" si="36"/>
        <v>0</v>
      </c>
      <c r="DL76" s="142">
        <f t="shared" si="36"/>
        <v>0</v>
      </c>
      <c r="DM76" s="142">
        <f t="shared" si="36"/>
        <v>0</v>
      </c>
      <c r="DN76" s="142">
        <f t="shared" si="36"/>
        <v>0</v>
      </c>
      <c r="DO76" s="142">
        <f t="shared" si="36"/>
        <v>0</v>
      </c>
      <c r="DP76" s="142">
        <f t="shared" si="36"/>
        <v>0</v>
      </c>
      <c r="DQ76" s="142">
        <f t="shared" si="36"/>
        <v>0</v>
      </c>
      <c r="DR76" s="142">
        <f t="shared" si="36"/>
        <v>0</v>
      </c>
      <c r="DS76" s="142">
        <f t="shared" si="36"/>
        <v>0</v>
      </c>
      <c r="DT76" s="142">
        <f t="shared" si="36"/>
        <v>0</v>
      </c>
      <c r="DU76" s="142">
        <f t="shared" si="36"/>
        <v>0</v>
      </c>
      <c r="DV76" s="142">
        <f t="shared" si="36"/>
        <v>0</v>
      </c>
      <c r="DW76" s="142">
        <f t="shared" si="36"/>
        <v>0</v>
      </c>
      <c r="DX76" s="142">
        <f t="shared" si="36"/>
        <v>0</v>
      </c>
      <c r="DY76" s="142">
        <f t="shared" si="36"/>
        <v>0</v>
      </c>
      <c r="DZ76" s="142">
        <f t="shared" si="36"/>
        <v>0</v>
      </c>
      <c r="EA76" s="142">
        <f t="shared" si="36"/>
        <v>0</v>
      </c>
      <c r="EB76" s="142">
        <f t="shared" si="36"/>
        <v>0</v>
      </c>
      <c r="EC76" s="142">
        <f t="shared" si="36"/>
        <v>0</v>
      </c>
      <c r="ED76" s="142">
        <f t="shared" si="36"/>
        <v>0</v>
      </c>
      <c r="EE76" s="142">
        <f t="shared" si="36"/>
        <v>0</v>
      </c>
      <c r="EF76" s="142">
        <f t="shared" si="36"/>
        <v>0</v>
      </c>
    </row>
    <row r="77" spans="1:136" s="8" customFormat="1" ht="17.25" customHeight="1">
      <c r="A77" s="5" t="s">
        <v>3</v>
      </c>
      <c r="B77" s="6">
        <f>SUM(B80:B83)</f>
        <v>0</v>
      </c>
      <c r="C77" s="6">
        <f t="shared" ref="C77:T77" si="37">SUM(C80:C83)</f>
        <v>0</v>
      </c>
      <c r="D77" s="6">
        <f t="shared" si="37"/>
        <v>0</v>
      </c>
      <c r="E77" s="6">
        <f t="shared" si="37"/>
        <v>0</v>
      </c>
      <c r="F77" s="6">
        <f t="shared" si="37"/>
        <v>0</v>
      </c>
      <c r="G77" s="6">
        <f t="shared" si="37"/>
        <v>0</v>
      </c>
      <c r="H77" s="6">
        <f t="shared" si="37"/>
        <v>0</v>
      </c>
      <c r="I77" s="6">
        <f t="shared" si="37"/>
        <v>0</v>
      </c>
      <c r="J77" s="6">
        <f t="shared" si="37"/>
        <v>0</v>
      </c>
      <c r="K77" s="6">
        <f t="shared" si="37"/>
        <v>0</v>
      </c>
      <c r="L77" s="6">
        <f t="shared" si="37"/>
        <v>0</v>
      </c>
      <c r="M77" s="6">
        <f t="shared" si="37"/>
        <v>0</v>
      </c>
      <c r="N77" s="6">
        <f t="shared" si="37"/>
        <v>0</v>
      </c>
      <c r="O77" s="6">
        <f t="shared" si="37"/>
        <v>0</v>
      </c>
      <c r="P77" s="6">
        <f t="shared" si="37"/>
        <v>0</v>
      </c>
      <c r="Q77" s="6">
        <f t="shared" si="37"/>
        <v>0</v>
      </c>
      <c r="R77" s="6">
        <f t="shared" si="37"/>
        <v>0</v>
      </c>
      <c r="S77" s="6">
        <f t="shared" si="37"/>
        <v>0</v>
      </c>
      <c r="T77" s="6">
        <f t="shared" si="37"/>
        <v>0</v>
      </c>
      <c r="U77" s="6">
        <f>SUM(U80:U83)</f>
        <v>0</v>
      </c>
      <c r="V77" s="6">
        <f>SUM(V80:V83)</f>
        <v>0</v>
      </c>
      <c r="W77" s="6">
        <f>SUM(W80:W83)</f>
        <v>0</v>
      </c>
      <c r="X77" s="6">
        <f>SUM(X80:X83)</f>
        <v>0</v>
      </c>
      <c r="Y77" s="6">
        <f>SUM(Y80:Y83)</f>
        <v>0</v>
      </c>
      <c r="Z77" s="141">
        <f t="shared" ref="Z77:AO77" si="38">SUM(Z80:Z83)</f>
        <v>0</v>
      </c>
      <c r="AA77" s="141">
        <f t="shared" si="38"/>
        <v>0</v>
      </c>
      <c r="AB77" s="141">
        <f t="shared" si="38"/>
        <v>0</v>
      </c>
      <c r="AC77" s="141">
        <f t="shared" si="38"/>
        <v>0</v>
      </c>
      <c r="AD77" s="141">
        <f t="shared" si="38"/>
        <v>0</v>
      </c>
      <c r="AE77" s="141">
        <f t="shared" si="38"/>
        <v>0</v>
      </c>
      <c r="AF77" s="141">
        <f t="shared" si="38"/>
        <v>0</v>
      </c>
      <c r="AG77" s="141">
        <f t="shared" si="38"/>
        <v>0</v>
      </c>
      <c r="AH77" s="141">
        <f t="shared" si="38"/>
        <v>0</v>
      </c>
      <c r="AI77" s="141">
        <f t="shared" si="38"/>
        <v>0</v>
      </c>
      <c r="AJ77" s="141">
        <f t="shared" si="38"/>
        <v>0</v>
      </c>
      <c r="AK77" s="141">
        <f t="shared" si="38"/>
        <v>0</v>
      </c>
      <c r="AL77" s="141">
        <f t="shared" si="38"/>
        <v>0</v>
      </c>
      <c r="AM77" s="141">
        <f t="shared" si="38"/>
        <v>0</v>
      </c>
      <c r="AN77" s="141">
        <f t="shared" si="38"/>
        <v>0</v>
      </c>
      <c r="AO77" s="141">
        <f t="shared" si="38"/>
        <v>0</v>
      </c>
      <c r="AP77" s="141">
        <f t="shared" ref="AP77:BB77" si="39">SUM(AP80:AP83)</f>
        <v>0</v>
      </c>
      <c r="AQ77" s="141">
        <f t="shared" si="39"/>
        <v>1</v>
      </c>
      <c r="AR77" s="141">
        <f t="shared" si="39"/>
        <v>0</v>
      </c>
      <c r="AS77" s="141">
        <f t="shared" si="39"/>
        <v>126</v>
      </c>
      <c r="AT77" s="141">
        <f t="shared" si="39"/>
        <v>135</v>
      </c>
      <c r="AU77" s="141">
        <f t="shared" si="39"/>
        <v>523</v>
      </c>
      <c r="AV77" s="141">
        <f t="shared" si="39"/>
        <v>70</v>
      </c>
      <c r="AW77" s="141">
        <f t="shared" si="39"/>
        <v>11</v>
      </c>
      <c r="AX77" s="141">
        <f t="shared" si="39"/>
        <v>12</v>
      </c>
      <c r="AY77" s="185">
        <f t="shared" si="39"/>
        <v>36</v>
      </c>
      <c r="AZ77" s="185">
        <f t="shared" si="39"/>
        <v>14</v>
      </c>
      <c r="BA77" s="185">
        <f t="shared" si="39"/>
        <v>11</v>
      </c>
      <c r="BB77" s="185">
        <f t="shared" si="39"/>
        <v>0</v>
      </c>
      <c r="BC77" s="170">
        <f t="shared" ref="BC77:DB77" si="40">SUM(BC80:BC83)</f>
        <v>2</v>
      </c>
      <c r="BD77" s="170">
        <f t="shared" si="40"/>
        <v>9</v>
      </c>
      <c r="BE77" s="170">
        <f t="shared" si="40"/>
        <v>44</v>
      </c>
      <c r="BF77" s="170">
        <f t="shared" si="40"/>
        <v>20</v>
      </c>
      <c r="BG77" s="6">
        <f>SUM(BG80:BG83)</f>
        <v>8</v>
      </c>
      <c r="BH77" s="170">
        <f>SUM(BH80:BH83)</f>
        <v>1</v>
      </c>
      <c r="BI77" s="170">
        <f>SUM(BI80:BI83)</f>
        <v>0</v>
      </c>
      <c r="BJ77" s="170">
        <f>SUM(BJ80:BJ83)</f>
        <v>1</v>
      </c>
      <c r="BK77" s="238">
        <f>SUM(BK80:BK83)</f>
        <v>0</v>
      </c>
      <c r="BL77" s="170">
        <f t="shared" ref="BL77:BN77" si="41">SUM(BL80:BL83)</f>
        <v>6</v>
      </c>
      <c r="BM77" s="170">
        <f t="shared" si="41"/>
        <v>0</v>
      </c>
      <c r="BN77" s="170">
        <f t="shared" si="41"/>
        <v>8</v>
      </c>
      <c r="BO77" s="170">
        <f>SUM(BO80:BO83)</f>
        <v>0</v>
      </c>
      <c r="BP77" s="170">
        <v>7</v>
      </c>
      <c r="BQ77" s="170">
        <v>8</v>
      </c>
      <c r="BR77" s="170">
        <v>10</v>
      </c>
      <c r="BS77" s="170">
        <v>4</v>
      </c>
      <c r="BT77" s="170">
        <v>0</v>
      </c>
      <c r="BU77" s="170">
        <v>0</v>
      </c>
      <c r="BV77" s="170">
        <v>0</v>
      </c>
      <c r="BW77" s="170">
        <v>0</v>
      </c>
      <c r="BX77" s="170">
        <v>0</v>
      </c>
      <c r="BY77" s="170">
        <v>1</v>
      </c>
      <c r="BZ77" s="170">
        <v>47</v>
      </c>
      <c r="CA77" s="170">
        <v>18</v>
      </c>
      <c r="CB77" s="170">
        <v>1</v>
      </c>
      <c r="CC77" s="170">
        <v>4</v>
      </c>
      <c r="CD77" s="170">
        <v>1</v>
      </c>
      <c r="CE77" s="170">
        <v>32</v>
      </c>
      <c r="CF77" s="170">
        <v>14</v>
      </c>
      <c r="CG77" s="170">
        <v>43</v>
      </c>
      <c r="CH77" s="170">
        <v>2</v>
      </c>
      <c r="CI77" s="170">
        <v>179</v>
      </c>
      <c r="CJ77" s="170">
        <v>35</v>
      </c>
      <c r="CK77" s="170">
        <v>0</v>
      </c>
      <c r="CL77" s="170">
        <v>0</v>
      </c>
      <c r="CM77" s="170">
        <v>0</v>
      </c>
      <c r="CN77" s="170">
        <v>0</v>
      </c>
      <c r="CO77" s="170">
        <v>0</v>
      </c>
      <c r="CP77" s="170">
        <v>0</v>
      </c>
      <c r="CQ77" s="170">
        <v>0</v>
      </c>
      <c r="CR77" s="170">
        <v>0</v>
      </c>
      <c r="CS77" s="170">
        <v>0</v>
      </c>
      <c r="CT77" s="170">
        <v>0</v>
      </c>
      <c r="CU77" s="170">
        <v>0</v>
      </c>
      <c r="CV77" s="170">
        <v>0</v>
      </c>
      <c r="CW77" s="170">
        <v>0</v>
      </c>
      <c r="CX77" s="170">
        <v>0</v>
      </c>
      <c r="CY77" s="170">
        <v>0</v>
      </c>
      <c r="CZ77" s="170">
        <v>0</v>
      </c>
      <c r="DA77" s="7">
        <f t="shared" si="40"/>
        <v>0</v>
      </c>
      <c r="DB77" s="142">
        <f t="shared" si="40"/>
        <v>0</v>
      </c>
      <c r="DC77" s="142">
        <f t="shared" ref="DC77:EF77" si="42">SUM(DC80:DC83)</f>
        <v>0</v>
      </c>
      <c r="DD77" s="142">
        <f t="shared" si="42"/>
        <v>0</v>
      </c>
      <c r="DE77" s="142">
        <f t="shared" si="42"/>
        <v>0</v>
      </c>
      <c r="DF77" s="142">
        <f t="shared" si="42"/>
        <v>0</v>
      </c>
      <c r="DG77" s="142">
        <f t="shared" si="42"/>
        <v>0</v>
      </c>
      <c r="DH77" s="142">
        <f t="shared" si="42"/>
        <v>0</v>
      </c>
      <c r="DI77" s="142">
        <f t="shared" si="42"/>
        <v>0</v>
      </c>
      <c r="DJ77" s="142">
        <f t="shared" si="42"/>
        <v>0</v>
      </c>
      <c r="DK77" s="142">
        <f t="shared" si="42"/>
        <v>0</v>
      </c>
      <c r="DL77" s="142">
        <f t="shared" si="42"/>
        <v>0</v>
      </c>
      <c r="DM77" s="142">
        <f t="shared" si="42"/>
        <v>0</v>
      </c>
      <c r="DN77" s="142">
        <f t="shared" si="42"/>
        <v>0</v>
      </c>
      <c r="DO77" s="142">
        <f t="shared" si="42"/>
        <v>0</v>
      </c>
      <c r="DP77" s="142">
        <f t="shared" si="42"/>
        <v>0</v>
      </c>
      <c r="DQ77" s="142">
        <f t="shared" si="42"/>
        <v>0</v>
      </c>
      <c r="DR77" s="142">
        <f t="shared" si="42"/>
        <v>0</v>
      </c>
      <c r="DS77" s="142">
        <f t="shared" si="42"/>
        <v>0</v>
      </c>
      <c r="DT77" s="142">
        <f t="shared" si="42"/>
        <v>0</v>
      </c>
      <c r="DU77" s="142">
        <f t="shared" si="42"/>
        <v>0</v>
      </c>
      <c r="DV77" s="142">
        <f t="shared" si="42"/>
        <v>0</v>
      </c>
      <c r="DW77" s="142">
        <f t="shared" si="42"/>
        <v>0</v>
      </c>
      <c r="DX77" s="142">
        <f t="shared" si="42"/>
        <v>0</v>
      </c>
      <c r="DY77" s="142">
        <f t="shared" si="42"/>
        <v>0</v>
      </c>
      <c r="DZ77" s="142">
        <f t="shared" si="42"/>
        <v>0</v>
      </c>
      <c r="EA77" s="142">
        <f t="shared" si="42"/>
        <v>0</v>
      </c>
      <c r="EB77" s="142">
        <f t="shared" si="42"/>
        <v>0</v>
      </c>
      <c r="EC77" s="142">
        <f t="shared" si="42"/>
        <v>0</v>
      </c>
      <c r="ED77" s="142">
        <f t="shared" si="42"/>
        <v>0</v>
      </c>
      <c r="EE77" s="142">
        <f t="shared" si="42"/>
        <v>0</v>
      </c>
      <c r="EF77" s="142">
        <f t="shared" si="42"/>
        <v>0</v>
      </c>
    </row>
    <row r="78" spans="1:136" s="8" customFormat="1" ht="17.25" customHeight="1">
      <c r="A78" s="5" t="s">
        <v>10</v>
      </c>
      <c r="B78" s="9" t="e">
        <f>B77/B75</f>
        <v>#DIV/0!</v>
      </c>
      <c r="C78" s="9" t="e">
        <f t="shared" ref="C78:T78" si="43">C77/C75</f>
        <v>#DIV/0!</v>
      </c>
      <c r="D78" s="9" t="e">
        <f t="shared" si="43"/>
        <v>#DIV/0!</v>
      </c>
      <c r="E78" s="9" t="e">
        <f t="shared" si="43"/>
        <v>#DIV/0!</v>
      </c>
      <c r="F78" s="9" t="e">
        <f t="shared" si="43"/>
        <v>#DIV/0!</v>
      </c>
      <c r="G78" s="9" t="e">
        <f t="shared" si="43"/>
        <v>#DIV/0!</v>
      </c>
      <c r="H78" s="9" t="e">
        <f t="shared" si="43"/>
        <v>#DIV/0!</v>
      </c>
      <c r="I78" s="9" t="e">
        <f t="shared" si="43"/>
        <v>#DIV/0!</v>
      </c>
      <c r="J78" s="9" t="e">
        <f t="shared" si="43"/>
        <v>#DIV/0!</v>
      </c>
      <c r="K78" s="9" t="e">
        <f t="shared" si="43"/>
        <v>#DIV/0!</v>
      </c>
      <c r="L78" s="9" t="e">
        <f t="shared" si="43"/>
        <v>#DIV/0!</v>
      </c>
      <c r="M78" s="9" t="e">
        <f t="shared" si="43"/>
        <v>#DIV/0!</v>
      </c>
      <c r="N78" s="9" t="e">
        <f t="shared" si="43"/>
        <v>#DIV/0!</v>
      </c>
      <c r="O78" s="9" t="e">
        <f t="shared" si="43"/>
        <v>#DIV/0!</v>
      </c>
      <c r="P78" s="9" t="e">
        <f t="shared" si="43"/>
        <v>#DIV/0!</v>
      </c>
      <c r="Q78" s="9" t="e">
        <f t="shared" si="43"/>
        <v>#DIV/0!</v>
      </c>
      <c r="R78" s="9" t="e">
        <f t="shared" si="43"/>
        <v>#DIV/0!</v>
      </c>
      <c r="S78" s="9" t="e">
        <f t="shared" si="43"/>
        <v>#DIV/0!</v>
      </c>
      <c r="T78" s="9" t="e">
        <f t="shared" si="43"/>
        <v>#DIV/0!</v>
      </c>
      <c r="U78" s="9" t="e">
        <f>U77/U75</f>
        <v>#DIV/0!</v>
      </c>
      <c r="V78" s="9" t="e">
        <f>V77/V75</f>
        <v>#DIV/0!</v>
      </c>
      <c r="W78" s="9" t="e">
        <f>W77/W75</f>
        <v>#DIV/0!</v>
      </c>
      <c r="X78" s="9" t="e">
        <f>X77/X75</f>
        <v>#DIV/0!</v>
      </c>
      <c r="Y78" s="9" t="e">
        <f>Y77/Y75</f>
        <v>#DIV/0!</v>
      </c>
      <c r="Z78" s="9" t="e">
        <f t="shared" ref="Z78:AO78" si="44">Z77/Z75</f>
        <v>#DIV/0!</v>
      </c>
      <c r="AA78" s="9" t="e">
        <f t="shared" si="44"/>
        <v>#DIV/0!</v>
      </c>
      <c r="AB78" s="9" t="e">
        <f t="shared" si="44"/>
        <v>#DIV/0!</v>
      </c>
      <c r="AC78" s="9" t="e">
        <f t="shared" si="44"/>
        <v>#DIV/0!</v>
      </c>
      <c r="AD78" s="9" t="e">
        <f t="shared" si="44"/>
        <v>#DIV/0!</v>
      </c>
      <c r="AE78" s="9" t="e">
        <f t="shared" si="44"/>
        <v>#DIV/0!</v>
      </c>
      <c r="AF78" s="9" t="e">
        <f t="shared" si="44"/>
        <v>#DIV/0!</v>
      </c>
      <c r="AG78" s="9" t="e">
        <f t="shared" si="44"/>
        <v>#DIV/0!</v>
      </c>
      <c r="AH78" s="9" t="e">
        <f t="shared" si="44"/>
        <v>#DIV/0!</v>
      </c>
      <c r="AI78" s="9" t="e">
        <f t="shared" si="44"/>
        <v>#DIV/0!</v>
      </c>
      <c r="AJ78" s="9" t="e">
        <f t="shared" si="44"/>
        <v>#DIV/0!</v>
      </c>
      <c r="AK78" s="9" t="e">
        <f t="shared" si="44"/>
        <v>#DIV/0!</v>
      </c>
      <c r="AL78" s="9" t="e">
        <f t="shared" si="44"/>
        <v>#DIV/0!</v>
      </c>
      <c r="AM78" s="9" t="e">
        <f t="shared" si="44"/>
        <v>#DIV/0!</v>
      </c>
      <c r="AN78" s="9" t="e">
        <f t="shared" si="44"/>
        <v>#DIV/0!</v>
      </c>
      <c r="AO78" s="9" t="e">
        <f t="shared" si="44"/>
        <v>#DIV/0!</v>
      </c>
      <c r="AP78" s="9" t="e">
        <f t="shared" ref="AP78:AY78" si="45">AP77/AP75</f>
        <v>#DIV/0!</v>
      </c>
      <c r="AQ78" s="9">
        <f t="shared" si="45"/>
        <v>9.4517958412098301E-4</v>
      </c>
      <c r="AR78" s="9">
        <f t="shared" si="45"/>
        <v>0</v>
      </c>
      <c r="AS78" s="9">
        <f t="shared" si="45"/>
        <v>2.911477228088823E-3</v>
      </c>
      <c r="AT78" s="9">
        <f t="shared" si="45"/>
        <v>1.4571123271702878E-3</v>
      </c>
      <c r="AU78" s="9">
        <f t="shared" si="45"/>
        <v>9.362022053558643E-3</v>
      </c>
      <c r="AV78" s="9">
        <f t="shared" si="45"/>
        <v>2.5453619868368422E-3</v>
      </c>
      <c r="AW78" s="9">
        <f t="shared" si="45"/>
        <v>2.6752273943285177E-4</v>
      </c>
      <c r="AX78" s="9">
        <f t="shared" si="45"/>
        <v>2.7970072022935459E-4</v>
      </c>
      <c r="AY78" s="183">
        <f t="shared" si="45"/>
        <v>8.2374207720293797E-4</v>
      </c>
      <c r="AZ78" s="183">
        <v>1.7797213464863215E-4</v>
      </c>
      <c r="BA78" s="183">
        <f t="shared" ref="BA78:DB78" si="46">BA77/BA75</f>
        <v>2.0262304745063365E-4</v>
      </c>
      <c r="BB78" s="183" t="e">
        <f t="shared" si="46"/>
        <v>#DIV/0!</v>
      </c>
      <c r="BC78" s="183">
        <f t="shared" si="46"/>
        <v>1.5730690577316344E-4</v>
      </c>
      <c r="BD78" s="183">
        <f t="shared" si="46"/>
        <v>2.664929527419164E-4</v>
      </c>
      <c r="BE78" s="183">
        <f t="shared" ref="BE78:BR78" si="47">BE77/BE75</f>
        <v>4.4597607946482874E-3</v>
      </c>
      <c r="BF78" s="183">
        <f t="shared" si="47"/>
        <v>1.0167768174885613E-3</v>
      </c>
      <c r="BG78" s="9">
        <f t="shared" si="47"/>
        <v>1.9232618521011636E-4</v>
      </c>
      <c r="BH78" s="183">
        <f t="shared" si="47"/>
        <v>1.2866700977869275E-4</v>
      </c>
      <c r="BI78" s="183" t="e">
        <f t="shared" si="47"/>
        <v>#DIV/0!</v>
      </c>
      <c r="BJ78" s="183">
        <f t="shared" si="47"/>
        <v>2.6751558278269708E-5</v>
      </c>
      <c r="BK78" s="239">
        <f t="shared" si="47"/>
        <v>0</v>
      </c>
      <c r="BL78" s="183">
        <f t="shared" si="47"/>
        <v>2.2429906542056075E-4</v>
      </c>
      <c r="BM78" s="183">
        <f t="shared" si="47"/>
        <v>0</v>
      </c>
      <c r="BN78" s="183">
        <f t="shared" si="47"/>
        <v>1.6934442539319659E-4</v>
      </c>
      <c r="BO78" s="183">
        <f t="shared" si="47"/>
        <v>0</v>
      </c>
      <c r="BP78" s="183">
        <f t="shared" si="47"/>
        <v>1.5257857796765334E-4</v>
      </c>
      <c r="BQ78" s="183">
        <f t="shared" si="47"/>
        <v>2.409058058299205E-4</v>
      </c>
      <c r="BR78" s="183">
        <f t="shared" si="47"/>
        <v>2.2631090592255642E-4</v>
      </c>
      <c r="BS78" s="183">
        <v>9.1808395877803032E-5</v>
      </c>
      <c r="BT78" s="183">
        <v>0</v>
      </c>
      <c r="BU78" s="183">
        <v>0</v>
      </c>
      <c r="BV78" s="183" t="e">
        <v>#DIV/0!</v>
      </c>
      <c r="BW78" s="183" t="e">
        <v>#DIV/0!</v>
      </c>
      <c r="BX78" s="183" t="e">
        <v>#DIV/0!</v>
      </c>
      <c r="BY78" s="183">
        <v>9.1374269005847948E-5</v>
      </c>
      <c r="BZ78" s="183">
        <v>6.2144651593283085E-4</v>
      </c>
      <c r="CA78" s="183">
        <v>8.0178173719376393E-4</v>
      </c>
      <c r="CB78" s="183">
        <v>9.139097057210747E-5</v>
      </c>
      <c r="CC78" s="183">
        <v>2.4624476729869491E-4</v>
      </c>
      <c r="CD78" s="183">
        <v>7.2301352035283056E-5</v>
      </c>
      <c r="CE78" s="183">
        <v>1.0142309277043518E-3</v>
      </c>
      <c r="CF78" s="183">
        <v>7.3217927932639503E-4</v>
      </c>
      <c r="CG78" s="183">
        <v>1.7120560598821468E-3</v>
      </c>
      <c r="CH78" s="183">
        <v>1.7760412041559364E-4</v>
      </c>
      <c r="CI78" s="183">
        <v>1.1333417753577308E-2</v>
      </c>
      <c r="CJ78" s="183">
        <v>2.3431746669344581E-3</v>
      </c>
      <c r="CK78" s="183">
        <v>0</v>
      </c>
      <c r="CL78" s="183">
        <v>0</v>
      </c>
      <c r="CM78" s="183" t="e">
        <v>#DIV/0!</v>
      </c>
      <c r="CN78" s="183" t="e">
        <v>#DIV/0!</v>
      </c>
      <c r="CO78" s="183" t="e">
        <v>#DIV/0!</v>
      </c>
      <c r="CP78" s="183" t="e">
        <v>#DIV/0!</v>
      </c>
      <c r="CQ78" s="183" t="e">
        <v>#DIV/0!</v>
      </c>
      <c r="CR78" s="183" t="e">
        <v>#DIV/0!</v>
      </c>
      <c r="CS78" s="183" t="e">
        <v>#DIV/0!</v>
      </c>
      <c r="CT78" s="183" t="e">
        <v>#DIV/0!</v>
      </c>
      <c r="CU78" s="183" t="e">
        <v>#DIV/0!</v>
      </c>
      <c r="CV78" s="183" t="e">
        <v>#DIV/0!</v>
      </c>
      <c r="CW78" s="183" t="e">
        <v>#DIV/0!</v>
      </c>
      <c r="CX78" s="183" t="e">
        <v>#DIV/0!</v>
      </c>
      <c r="CY78" s="183" t="e">
        <v>#DIV/0!</v>
      </c>
      <c r="CZ78" s="183" t="e">
        <v>#DIV/0!</v>
      </c>
      <c r="DA78" s="10" t="e">
        <f t="shared" si="46"/>
        <v>#DIV/0!</v>
      </c>
      <c r="DB78" s="144" t="e">
        <f t="shared" si="46"/>
        <v>#DIV/0!</v>
      </c>
      <c r="DC78" s="144" t="e">
        <f t="shared" ref="DC78:EF78" si="48">DC77/DC75</f>
        <v>#DIV/0!</v>
      </c>
      <c r="DD78" s="144" t="e">
        <f t="shared" si="48"/>
        <v>#DIV/0!</v>
      </c>
      <c r="DE78" s="144" t="e">
        <f t="shared" si="48"/>
        <v>#DIV/0!</v>
      </c>
      <c r="DF78" s="144" t="e">
        <f t="shared" si="48"/>
        <v>#DIV/0!</v>
      </c>
      <c r="DG78" s="144" t="e">
        <f t="shared" si="48"/>
        <v>#DIV/0!</v>
      </c>
      <c r="DH78" s="144" t="e">
        <f t="shared" si="48"/>
        <v>#DIV/0!</v>
      </c>
      <c r="DI78" s="144" t="e">
        <f t="shared" si="48"/>
        <v>#DIV/0!</v>
      </c>
      <c r="DJ78" s="144" t="e">
        <f t="shared" si="48"/>
        <v>#DIV/0!</v>
      </c>
      <c r="DK78" s="144" t="e">
        <f t="shared" si="48"/>
        <v>#DIV/0!</v>
      </c>
      <c r="DL78" s="144" t="e">
        <f t="shared" si="48"/>
        <v>#DIV/0!</v>
      </c>
      <c r="DM78" s="144" t="e">
        <f t="shared" si="48"/>
        <v>#DIV/0!</v>
      </c>
      <c r="DN78" s="144" t="e">
        <f t="shared" si="48"/>
        <v>#DIV/0!</v>
      </c>
      <c r="DO78" s="144" t="e">
        <f t="shared" si="48"/>
        <v>#DIV/0!</v>
      </c>
      <c r="DP78" s="144" t="e">
        <f t="shared" si="48"/>
        <v>#DIV/0!</v>
      </c>
      <c r="DQ78" s="144" t="e">
        <f t="shared" si="48"/>
        <v>#DIV/0!</v>
      </c>
      <c r="DR78" s="144" t="e">
        <f t="shared" si="48"/>
        <v>#DIV/0!</v>
      </c>
      <c r="DS78" s="144" t="e">
        <f t="shared" si="48"/>
        <v>#DIV/0!</v>
      </c>
      <c r="DT78" s="144" t="e">
        <f t="shared" si="48"/>
        <v>#DIV/0!</v>
      </c>
      <c r="DU78" s="144" t="e">
        <f t="shared" si="48"/>
        <v>#DIV/0!</v>
      </c>
      <c r="DV78" s="144" t="e">
        <f t="shared" si="48"/>
        <v>#DIV/0!</v>
      </c>
      <c r="DW78" s="144" t="e">
        <f t="shared" si="48"/>
        <v>#DIV/0!</v>
      </c>
      <c r="DX78" s="144" t="e">
        <f t="shared" si="48"/>
        <v>#DIV/0!</v>
      </c>
      <c r="DY78" s="144" t="e">
        <f t="shared" si="48"/>
        <v>#DIV/0!</v>
      </c>
      <c r="DZ78" s="144" t="e">
        <f t="shared" si="48"/>
        <v>#DIV/0!</v>
      </c>
      <c r="EA78" s="144" t="e">
        <f t="shared" si="48"/>
        <v>#DIV/0!</v>
      </c>
      <c r="EB78" s="144" t="e">
        <f t="shared" si="48"/>
        <v>#DIV/0!</v>
      </c>
      <c r="EC78" s="144" t="e">
        <f t="shared" si="48"/>
        <v>#DIV/0!</v>
      </c>
      <c r="ED78" s="144" t="e">
        <f t="shared" si="48"/>
        <v>#DIV/0!</v>
      </c>
      <c r="EE78" s="144" t="e">
        <f t="shared" si="48"/>
        <v>#DIV/0!</v>
      </c>
      <c r="EF78" s="144" t="e">
        <f t="shared" si="48"/>
        <v>#DIV/0!</v>
      </c>
    </row>
    <row r="79" spans="1:136" ht="12" customHeight="1">
      <c r="A79" s="11" t="s">
        <v>5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</row>
    <row r="80" spans="1:136" s="8" customFormat="1" ht="17.25" customHeight="1">
      <c r="A80" s="12" t="s">
        <v>6</v>
      </c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>
        <v>1</v>
      </c>
      <c r="AR80" s="6">
        <v>0</v>
      </c>
      <c r="AS80" s="6">
        <v>30</v>
      </c>
      <c r="AT80" s="6">
        <v>92</v>
      </c>
      <c r="AU80" s="6">
        <v>82</v>
      </c>
      <c r="AV80" s="6">
        <v>8</v>
      </c>
      <c r="AW80" s="6">
        <v>5</v>
      </c>
      <c r="AX80" s="6">
        <v>6</v>
      </c>
      <c r="AY80" s="170">
        <v>33</v>
      </c>
      <c r="AZ80" s="170">
        <v>11</v>
      </c>
      <c r="BA80" s="170">
        <v>8</v>
      </c>
      <c r="BB80" s="170">
        <v>0</v>
      </c>
      <c r="BC80" s="170">
        <v>2</v>
      </c>
      <c r="BD80" s="170">
        <v>5</v>
      </c>
      <c r="BE80" s="170">
        <v>44</v>
      </c>
      <c r="BF80" s="170">
        <v>6</v>
      </c>
      <c r="BG80" s="6">
        <v>6</v>
      </c>
      <c r="BH80" s="170">
        <v>1</v>
      </c>
      <c r="BI80" s="170">
        <v>0</v>
      </c>
      <c r="BJ80" s="170">
        <v>0</v>
      </c>
      <c r="BK80" s="6">
        <v>0</v>
      </c>
      <c r="BL80" s="170">
        <v>6</v>
      </c>
      <c r="BM80" s="170">
        <v>0</v>
      </c>
      <c r="BN80" s="170">
        <v>2</v>
      </c>
      <c r="BO80" s="170">
        <v>0</v>
      </c>
      <c r="BP80" s="170">
        <v>7</v>
      </c>
      <c r="BQ80" s="170">
        <v>7</v>
      </c>
      <c r="BR80" s="170">
        <v>5</v>
      </c>
      <c r="BS80" s="170">
        <v>3</v>
      </c>
      <c r="BT80" s="170">
        <v>0</v>
      </c>
      <c r="BU80" s="170">
        <v>0</v>
      </c>
      <c r="BV80" s="170">
        <v>0</v>
      </c>
      <c r="BW80" s="170">
        <v>0</v>
      </c>
      <c r="BX80" s="170">
        <v>0</v>
      </c>
      <c r="BY80" s="170">
        <v>0</v>
      </c>
      <c r="BZ80" s="170">
        <v>43</v>
      </c>
      <c r="CA80" s="170">
        <v>8</v>
      </c>
      <c r="CB80" s="170">
        <v>0</v>
      </c>
      <c r="CC80" s="170">
        <v>2</v>
      </c>
      <c r="CD80" s="170">
        <v>0</v>
      </c>
      <c r="CE80" s="170">
        <v>31</v>
      </c>
      <c r="CF80" s="170">
        <v>14</v>
      </c>
      <c r="CG80" s="170">
        <v>41</v>
      </c>
      <c r="CH80" s="170">
        <v>1</v>
      </c>
      <c r="CI80" s="170">
        <v>171</v>
      </c>
      <c r="CJ80" s="170">
        <v>35</v>
      </c>
      <c r="CK80" s="170">
        <v>0</v>
      </c>
      <c r="CL80" s="170">
        <v>0</v>
      </c>
      <c r="CM80" s="170">
        <v>0</v>
      </c>
      <c r="CN80" s="170">
        <v>0</v>
      </c>
      <c r="CO80" s="170">
        <v>0</v>
      </c>
      <c r="CP80" s="170">
        <v>0</v>
      </c>
      <c r="CQ80" s="170">
        <v>0</v>
      </c>
      <c r="CR80" s="170">
        <v>0</v>
      </c>
      <c r="CS80" s="170">
        <v>0</v>
      </c>
      <c r="CT80" s="170">
        <v>0</v>
      </c>
      <c r="CU80" s="170">
        <v>0</v>
      </c>
      <c r="CV80" s="170">
        <v>0</v>
      </c>
      <c r="CW80" s="170">
        <v>0</v>
      </c>
      <c r="CX80" s="170">
        <v>0</v>
      </c>
      <c r="CY80" s="170">
        <v>0</v>
      </c>
      <c r="CZ80" s="170">
        <v>0</v>
      </c>
      <c r="DA80" s="7">
        <f>SUM(DB80:EF80)</f>
        <v>0</v>
      </c>
      <c r="DB80" s="25">
        <v>0</v>
      </c>
      <c r="DC80" s="25">
        <v>0</v>
      </c>
      <c r="DD80" s="25">
        <v>0</v>
      </c>
      <c r="DE80" s="25">
        <v>0</v>
      </c>
      <c r="DF80" s="25">
        <v>0</v>
      </c>
      <c r="DG80" s="25">
        <v>0</v>
      </c>
      <c r="DH80" s="25">
        <v>0</v>
      </c>
      <c r="DI80" s="25">
        <v>0</v>
      </c>
      <c r="DJ80" s="25">
        <v>0</v>
      </c>
      <c r="DK80" s="25">
        <v>0</v>
      </c>
      <c r="DL80" s="25">
        <v>0</v>
      </c>
      <c r="DM80" s="25">
        <v>0</v>
      </c>
      <c r="DN80" s="25">
        <v>0</v>
      </c>
      <c r="DO80" s="25">
        <v>0</v>
      </c>
      <c r="DP80" s="25">
        <v>0</v>
      </c>
      <c r="DQ80" s="25">
        <v>0</v>
      </c>
      <c r="DR80" s="25">
        <v>0</v>
      </c>
      <c r="DS80" s="25">
        <v>0</v>
      </c>
      <c r="DT80" s="25">
        <v>0</v>
      </c>
      <c r="DU80" s="25">
        <v>0</v>
      </c>
      <c r="DV80" s="25">
        <v>0</v>
      </c>
      <c r="DW80" s="25">
        <v>0</v>
      </c>
      <c r="DX80" s="25">
        <v>0</v>
      </c>
      <c r="DY80" s="25">
        <v>0</v>
      </c>
      <c r="DZ80" s="25">
        <v>0</v>
      </c>
      <c r="EA80" s="25">
        <v>0</v>
      </c>
      <c r="EB80" s="25">
        <v>0</v>
      </c>
      <c r="EC80" s="25">
        <v>0</v>
      </c>
      <c r="ED80" s="25">
        <v>0</v>
      </c>
      <c r="EE80" s="25">
        <v>0</v>
      </c>
      <c r="EF80" s="25">
        <v>0</v>
      </c>
    </row>
    <row r="81" spans="1:148" s="8" customFormat="1" ht="17.25" customHeight="1">
      <c r="A81" s="12" t="s">
        <v>7</v>
      </c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>
        <v>0</v>
      </c>
      <c r="AR81" s="6">
        <v>0</v>
      </c>
      <c r="AS81" s="6">
        <v>96</v>
      </c>
      <c r="AT81" s="6">
        <v>41</v>
      </c>
      <c r="AU81" s="6">
        <v>436</v>
      </c>
      <c r="AV81" s="6">
        <v>62</v>
      </c>
      <c r="AW81" s="6">
        <v>6</v>
      </c>
      <c r="AX81" s="6">
        <v>5</v>
      </c>
      <c r="AY81" s="170">
        <v>0</v>
      </c>
      <c r="AZ81" s="170">
        <v>2</v>
      </c>
      <c r="BA81" s="170">
        <v>1</v>
      </c>
      <c r="BB81" s="170">
        <v>0</v>
      </c>
      <c r="BC81" s="170">
        <v>0</v>
      </c>
      <c r="BD81" s="170">
        <v>4</v>
      </c>
      <c r="BE81" s="170">
        <v>0</v>
      </c>
      <c r="BF81" s="170">
        <v>0</v>
      </c>
      <c r="BG81" s="6">
        <v>0</v>
      </c>
      <c r="BH81" s="170">
        <v>0</v>
      </c>
      <c r="BI81" s="170">
        <v>0</v>
      </c>
      <c r="BJ81" s="170">
        <v>1</v>
      </c>
      <c r="BK81" s="6">
        <v>0</v>
      </c>
      <c r="BL81" s="170">
        <v>0</v>
      </c>
      <c r="BM81" s="170">
        <v>0</v>
      </c>
      <c r="BN81" s="170">
        <v>1</v>
      </c>
      <c r="BO81" s="170">
        <v>0</v>
      </c>
      <c r="BP81" s="170">
        <v>0</v>
      </c>
      <c r="BQ81" s="170">
        <v>0</v>
      </c>
      <c r="BR81" s="170">
        <v>5</v>
      </c>
      <c r="BS81" s="170">
        <v>1</v>
      </c>
      <c r="BT81" s="170">
        <v>0</v>
      </c>
      <c r="BU81" s="170">
        <v>0</v>
      </c>
      <c r="BV81" s="170">
        <v>0</v>
      </c>
      <c r="BW81" s="170">
        <v>0</v>
      </c>
      <c r="BX81" s="170">
        <v>0</v>
      </c>
      <c r="BY81" s="170">
        <v>0</v>
      </c>
      <c r="BZ81" s="170">
        <v>0</v>
      </c>
      <c r="CA81" s="170">
        <v>8</v>
      </c>
      <c r="CB81" s="170">
        <v>1</v>
      </c>
      <c r="CC81" s="170">
        <v>1</v>
      </c>
      <c r="CD81" s="170">
        <v>1</v>
      </c>
      <c r="CE81" s="170">
        <v>1</v>
      </c>
      <c r="CF81" s="170">
        <v>0</v>
      </c>
      <c r="CG81" s="170">
        <v>2</v>
      </c>
      <c r="CH81" s="170">
        <v>1</v>
      </c>
      <c r="CI81" s="170">
        <v>8</v>
      </c>
      <c r="CJ81" s="170">
        <v>0</v>
      </c>
      <c r="CK81" s="170">
        <v>0</v>
      </c>
      <c r="CL81" s="170">
        <v>0</v>
      </c>
      <c r="CM81" s="170">
        <v>0</v>
      </c>
      <c r="CN81" s="170">
        <v>0</v>
      </c>
      <c r="CO81" s="170">
        <v>0</v>
      </c>
      <c r="CP81" s="170">
        <v>0</v>
      </c>
      <c r="CQ81" s="170">
        <v>0</v>
      </c>
      <c r="CR81" s="170">
        <v>0</v>
      </c>
      <c r="CS81" s="170">
        <v>0</v>
      </c>
      <c r="CT81" s="170">
        <v>0</v>
      </c>
      <c r="CU81" s="170">
        <v>0</v>
      </c>
      <c r="CV81" s="170">
        <v>0</v>
      </c>
      <c r="CW81" s="170">
        <v>0</v>
      </c>
      <c r="CX81" s="170">
        <v>0</v>
      </c>
      <c r="CY81" s="170">
        <v>0</v>
      </c>
      <c r="CZ81" s="170">
        <v>0</v>
      </c>
      <c r="DA81" s="7">
        <f>SUM(DB81:EF81)</f>
        <v>0</v>
      </c>
      <c r="DB81" s="25">
        <v>0</v>
      </c>
      <c r="DC81" s="25">
        <v>0</v>
      </c>
      <c r="DD81" s="25">
        <v>0</v>
      </c>
      <c r="DE81" s="25">
        <v>0</v>
      </c>
      <c r="DF81" s="25">
        <v>0</v>
      </c>
      <c r="DG81" s="25">
        <v>0</v>
      </c>
      <c r="DH81" s="25">
        <v>0</v>
      </c>
      <c r="DI81" s="25">
        <v>0</v>
      </c>
      <c r="DJ81" s="25">
        <v>0</v>
      </c>
      <c r="DK81" s="25">
        <v>0</v>
      </c>
      <c r="DL81" s="25">
        <v>0</v>
      </c>
      <c r="DM81" s="25">
        <v>0</v>
      </c>
      <c r="DN81" s="25">
        <v>0</v>
      </c>
      <c r="DO81" s="25">
        <v>0</v>
      </c>
      <c r="DP81" s="25">
        <v>0</v>
      </c>
      <c r="DQ81" s="25">
        <v>0</v>
      </c>
      <c r="DR81" s="25">
        <v>0</v>
      </c>
      <c r="DS81" s="25">
        <v>0</v>
      </c>
      <c r="DT81" s="25">
        <v>0</v>
      </c>
      <c r="DU81" s="25">
        <v>0</v>
      </c>
      <c r="DV81" s="25">
        <v>0</v>
      </c>
      <c r="DW81" s="25">
        <v>0</v>
      </c>
      <c r="DX81" s="25">
        <v>0</v>
      </c>
      <c r="DY81" s="25">
        <v>0</v>
      </c>
      <c r="DZ81" s="25">
        <v>0</v>
      </c>
      <c r="EA81" s="25">
        <v>0</v>
      </c>
      <c r="EB81" s="25">
        <v>0</v>
      </c>
      <c r="EC81" s="25">
        <v>0</v>
      </c>
      <c r="ED81" s="25">
        <v>0</v>
      </c>
      <c r="EE81" s="25">
        <v>0</v>
      </c>
      <c r="EF81" s="25">
        <v>0</v>
      </c>
    </row>
    <row r="82" spans="1:148" s="8" customFormat="1" ht="17.25" customHeight="1">
      <c r="A82" s="12" t="s">
        <v>8</v>
      </c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170">
        <v>0</v>
      </c>
      <c r="AZ82" s="170">
        <v>0</v>
      </c>
      <c r="BA82" s="170">
        <v>0</v>
      </c>
      <c r="BB82" s="170">
        <v>0</v>
      </c>
      <c r="BC82" s="170">
        <v>0</v>
      </c>
      <c r="BD82" s="170">
        <v>0</v>
      </c>
      <c r="BE82" s="170">
        <v>0</v>
      </c>
      <c r="BF82" s="170">
        <v>0</v>
      </c>
      <c r="BG82" s="6">
        <v>0</v>
      </c>
      <c r="BH82" s="170">
        <v>0</v>
      </c>
      <c r="BI82" s="170">
        <v>0</v>
      </c>
      <c r="BJ82" s="170">
        <v>0</v>
      </c>
      <c r="BK82" s="6">
        <v>0</v>
      </c>
      <c r="BL82" s="170">
        <v>0</v>
      </c>
      <c r="BM82" s="170">
        <v>0</v>
      </c>
      <c r="BN82" s="170">
        <v>0</v>
      </c>
      <c r="BO82" s="170">
        <v>0</v>
      </c>
      <c r="BP82" s="170">
        <v>0</v>
      </c>
      <c r="BQ82" s="170">
        <v>0</v>
      </c>
      <c r="BR82" s="170">
        <v>0</v>
      </c>
      <c r="BS82" s="170">
        <v>0</v>
      </c>
      <c r="BT82" s="170">
        <v>0</v>
      </c>
      <c r="BU82" s="170">
        <v>0</v>
      </c>
      <c r="BV82" s="170">
        <v>0</v>
      </c>
      <c r="BW82" s="170">
        <v>0</v>
      </c>
      <c r="BX82" s="170">
        <v>0</v>
      </c>
      <c r="BY82" s="170">
        <v>0</v>
      </c>
      <c r="BZ82" s="170">
        <v>0</v>
      </c>
      <c r="CA82" s="170">
        <v>0</v>
      </c>
      <c r="CB82" s="170">
        <v>0</v>
      </c>
      <c r="CC82" s="170">
        <v>0</v>
      </c>
      <c r="CD82" s="170">
        <v>0</v>
      </c>
      <c r="CE82" s="170">
        <v>0</v>
      </c>
      <c r="CF82" s="170">
        <v>0</v>
      </c>
      <c r="CG82" s="170">
        <v>0</v>
      </c>
      <c r="CH82" s="170">
        <v>0</v>
      </c>
      <c r="CI82" s="170">
        <v>0</v>
      </c>
      <c r="CJ82" s="170">
        <v>0</v>
      </c>
      <c r="CK82" s="170">
        <v>0</v>
      </c>
      <c r="CL82" s="170">
        <v>0</v>
      </c>
      <c r="CM82" s="170">
        <v>0</v>
      </c>
      <c r="CN82" s="170">
        <v>0</v>
      </c>
      <c r="CO82" s="170">
        <v>0</v>
      </c>
      <c r="CP82" s="170">
        <v>0</v>
      </c>
      <c r="CQ82" s="170">
        <v>0</v>
      </c>
      <c r="CR82" s="170">
        <v>0</v>
      </c>
      <c r="CS82" s="170">
        <v>0</v>
      </c>
      <c r="CT82" s="170">
        <v>0</v>
      </c>
      <c r="CU82" s="170">
        <v>0</v>
      </c>
      <c r="CV82" s="170">
        <v>0</v>
      </c>
      <c r="CW82" s="170">
        <v>0</v>
      </c>
      <c r="CX82" s="170">
        <v>0</v>
      </c>
      <c r="CY82" s="170">
        <v>0</v>
      </c>
      <c r="CZ82" s="170">
        <v>0</v>
      </c>
      <c r="DA82" s="7">
        <f>SUM(DB82:EF82)</f>
        <v>0</v>
      </c>
      <c r="DB82" s="25">
        <v>0</v>
      </c>
      <c r="DC82" s="25">
        <v>0</v>
      </c>
      <c r="DD82" s="25">
        <v>0</v>
      </c>
      <c r="DE82" s="25">
        <v>0</v>
      </c>
      <c r="DF82" s="25">
        <v>0</v>
      </c>
      <c r="DG82" s="25">
        <v>0</v>
      </c>
      <c r="DH82" s="25">
        <v>0</v>
      </c>
      <c r="DI82" s="25">
        <v>0</v>
      </c>
      <c r="DJ82" s="25">
        <v>0</v>
      </c>
      <c r="DK82" s="25">
        <v>0</v>
      </c>
      <c r="DL82" s="25">
        <v>0</v>
      </c>
      <c r="DM82" s="25">
        <v>0</v>
      </c>
      <c r="DN82" s="25">
        <v>0</v>
      </c>
      <c r="DO82" s="25">
        <v>0</v>
      </c>
      <c r="DP82" s="25">
        <v>0</v>
      </c>
      <c r="DQ82" s="25">
        <v>0</v>
      </c>
      <c r="DR82" s="25">
        <v>0</v>
      </c>
      <c r="DS82" s="25">
        <v>0</v>
      </c>
      <c r="DT82" s="25">
        <v>0</v>
      </c>
      <c r="DU82" s="25">
        <v>0</v>
      </c>
      <c r="DV82" s="25">
        <v>0</v>
      </c>
      <c r="DW82" s="25">
        <v>0</v>
      </c>
      <c r="DX82" s="25">
        <v>0</v>
      </c>
      <c r="DY82" s="25">
        <v>0</v>
      </c>
      <c r="DZ82" s="25">
        <v>0</v>
      </c>
      <c r="EA82" s="25">
        <v>0</v>
      </c>
      <c r="EB82" s="25">
        <v>0</v>
      </c>
      <c r="EC82" s="25">
        <v>0</v>
      </c>
      <c r="ED82" s="25">
        <v>0</v>
      </c>
      <c r="EE82" s="25">
        <v>0</v>
      </c>
      <c r="EF82" s="25">
        <v>0</v>
      </c>
    </row>
    <row r="83" spans="1:148" s="8" customFormat="1" ht="17.25" customHeight="1">
      <c r="A83" s="12" t="s">
        <v>9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>
        <v>0</v>
      </c>
      <c r="AR83" s="6">
        <v>0</v>
      </c>
      <c r="AS83" s="6">
        <v>0</v>
      </c>
      <c r="AT83" s="6">
        <v>2</v>
      </c>
      <c r="AU83" s="6">
        <v>5</v>
      </c>
      <c r="AV83" s="6">
        <v>0</v>
      </c>
      <c r="AW83" s="6">
        <v>0</v>
      </c>
      <c r="AX83" s="6">
        <v>1</v>
      </c>
      <c r="AY83" s="170">
        <v>3</v>
      </c>
      <c r="AZ83" s="170">
        <v>1</v>
      </c>
      <c r="BA83" s="170">
        <v>2</v>
      </c>
      <c r="BB83" s="170">
        <v>0</v>
      </c>
      <c r="BC83" s="170">
        <v>0</v>
      </c>
      <c r="BD83" s="170">
        <v>0</v>
      </c>
      <c r="BE83" s="170">
        <v>0</v>
      </c>
      <c r="BF83" s="170">
        <v>14</v>
      </c>
      <c r="BG83" s="6">
        <v>2</v>
      </c>
      <c r="BH83" s="170">
        <v>0</v>
      </c>
      <c r="BI83" s="170">
        <v>0</v>
      </c>
      <c r="BJ83" s="170">
        <v>0</v>
      </c>
      <c r="BK83" s="6">
        <v>0</v>
      </c>
      <c r="BL83" s="170">
        <v>0</v>
      </c>
      <c r="BM83" s="170">
        <v>0</v>
      </c>
      <c r="BN83" s="170">
        <v>5</v>
      </c>
      <c r="BO83" s="170">
        <v>0</v>
      </c>
      <c r="BP83" s="170">
        <v>0</v>
      </c>
      <c r="BQ83" s="170">
        <v>1</v>
      </c>
      <c r="BR83" s="170">
        <v>0</v>
      </c>
      <c r="BS83" s="170">
        <v>0</v>
      </c>
      <c r="BT83" s="170">
        <v>0</v>
      </c>
      <c r="BU83" s="170">
        <v>0</v>
      </c>
      <c r="BV83" s="170">
        <v>0</v>
      </c>
      <c r="BW83" s="170">
        <v>0</v>
      </c>
      <c r="BX83" s="170">
        <v>0</v>
      </c>
      <c r="BY83" s="170">
        <v>1</v>
      </c>
      <c r="BZ83" s="170">
        <v>4</v>
      </c>
      <c r="CA83" s="170">
        <v>2</v>
      </c>
      <c r="CB83" s="170">
        <v>0</v>
      </c>
      <c r="CC83" s="170">
        <v>1</v>
      </c>
      <c r="CD83" s="170">
        <v>0</v>
      </c>
      <c r="CE83" s="170">
        <v>0</v>
      </c>
      <c r="CF83" s="170">
        <v>0</v>
      </c>
      <c r="CG83" s="170">
        <v>0</v>
      </c>
      <c r="CH83" s="170">
        <v>0</v>
      </c>
      <c r="CI83" s="170">
        <v>0</v>
      </c>
      <c r="CJ83" s="170">
        <v>0</v>
      </c>
      <c r="CK83" s="170">
        <v>0</v>
      </c>
      <c r="CL83" s="170">
        <v>0</v>
      </c>
      <c r="CM83" s="170">
        <v>0</v>
      </c>
      <c r="CN83" s="170">
        <v>0</v>
      </c>
      <c r="CO83" s="170">
        <v>0</v>
      </c>
      <c r="CP83" s="170">
        <v>0</v>
      </c>
      <c r="CQ83" s="170">
        <v>0</v>
      </c>
      <c r="CR83" s="170">
        <v>0</v>
      </c>
      <c r="CS83" s="170">
        <v>0</v>
      </c>
      <c r="CT83" s="170">
        <v>0</v>
      </c>
      <c r="CU83" s="170">
        <v>0</v>
      </c>
      <c r="CV83" s="170">
        <v>0</v>
      </c>
      <c r="CW83" s="170">
        <v>0</v>
      </c>
      <c r="CX83" s="170">
        <v>0</v>
      </c>
      <c r="CY83" s="170">
        <v>0</v>
      </c>
      <c r="CZ83" s="170">
        <v>0</v>
      </c>
      <c r="DA83" s="7">
        <f>SUM(DB83:EF83)</f>
        <v>0</v>
      </c>
      <c r="DB83" s="25">
        <v>0</v>
      </c>
      <c r="DC83" s="25">
        <v>0</v>
      </c>
      <c r="DD83" s="25">
        <v>0</v>
      </c>
      <c r="DE83" s="25">
        <v>0</v>
      </c>
      <c r="DF83" s="25">
        <v>0</v>
      </c>
      <c r="DG83" s="25">
        <v>0</v>
      </c>
      <c r="DH83" s="25">
        <v>0</v>
      </c>
      <c r="DI83" s="25">
        <v>0</v>
      </c>
      <c r="DJ83" s="25">
        <v>0</v>
      </c>
      <c r="DK83" s="25">
        <v>0</v>
      </c>
      <c r="DL83" s="25">
        <v>0</v>
      </c>
      <c r="DM83" s="25">
        <v>0</v>
      </c>
      <c r="DN83" s="25">
        <v>0</v>
      </c>
      <c r="DO83" s="25">
        <v>0</v>
      </c>
      <c r="DP83" s="25">
        <v>0</v>
      </c>
      <c r="DQ83" s="25">
        <v>0</v>
      </c>
      <c r="DR83" s="25">
        <v>0</v>
      </c>
      <c r="DS83" s="25">
        <v>0</v>
      </c>
      <c r="DT83" s="25">
        <v>0</v>
      </c>
      <c r="DU83" s="25">
        <v>0</v>
      </c>
      <c r="DV83" s="25">
        <v>0</v>
      </c>
      <c r="DW83" s="25">
        <v>0</v>
      </c>
      <c r="DX83" s="25">
        <v>0</v>
      </c>
      <c r="DY83" s="25">
        <v>0</v>
      </c>
      <c r="DZ83" s="25">
        <v>0</v>
      </c>
      <c r="EA83" s="25">
        <v>0</v>
      </c>
      <c r="EB83" s="25">
        <v>0</v>
      </c>
      <c r="EC83" s="25">
        <v>0</v>
      </c>
      <c r="ED83" s="25">
        <v>0</v>
      </c>
      <c r="EE83" s="25">
        <v>0</v>
      </c>
      <c r="EF83" s="25">
        <v>0</v>
      </c>
    </row>
    <row r="84" spans="1:148" s="179" customFormat="1" ht="18" customHeight="1">
      <c r="A84" s="179" t="s">
        <v>214</v>
      </c>
      <c r="Z84" s="182">
        <v>2E-3</v>
      </c>
      <c r="AA84" s="182">
        <v>2E-3</v>
      </c>
      <c r="AB84" s="182">
        <v>2E-3</v>
      </c>
      <c r="AC84" s="182">
        <v>2E-3</v>
      </c>
      <c r="AD84" s="182">
        <v>2E-3</v>
      </c>
      <c r="AE84" s="182">
        <v>2E-3</v>
      </c>
      <c r="AF84" s="182">
        <v>2E-3</v>
      </c>
      <c r="AG84" s="182">
        <v>2E-3</v>
      </c>
      <c r="AH84" s="182">
        <v>2E-3</v>
      </c>
      <c r="AI84" s="182">
        <v>2E-3</v>
      </c>
      <c r="AJ84" s="182">
        <v>2E-3</v>
      </c>
      <c r="AK84" s="182">
        <v>2E-3</v>
      </c>
      <c r="AL84" s="182">
        <v>5.0000000000000001E-3</v>
      </c>
      <c r="AM84" s="182">
        <v>5.0000000000000001E-3</v>
      </c>
      <c r="AN84" s="182">
        <v>5.0000000000000001E-3</v>
      </c>
      <c r="AO84" s="182">
        <v>5.0000000000000001E-3</v>
      </c>
      <c r="AP84" s="182">
        <v>5.0000000000000001E-3</v>
      </c>
      <c r="AQ84" s="182">
        <v>5.0000000000000001E-3</v>
      </c>
      <c r="AR84" s="182">
        <v>5.0000000000000001E-3</v>
      </c>
      <c r="AS84" s="182">
        <v>5.0000000000000001E-3</v>
      </c>
      <c r="AT84" s="182">
        <v>5.0000000000000001E-3</v>
      </c>
      <c r="AU84" s="182">
        <v>5.0000000000000001E-3</v>
      </c>
      <c r="AV84" s="182">
        <v>5.0000000000000001E-3</v>
      </c>
      <c r="AW84" s="182">
        <v>5.0000000000000001E-3</v>
      </c>
      <c r="AX84" s="182">
        <v>2E-3</v>
      </c>
      <c r="AY84" s="182">
        <v>2E-3</v>
      </c>
      <c r="AZ84" s="182">
        <v>2E-3</v>
      </c>
      <c r="BA84" s="182">
        <v>2E-3</v>
      </c>
      <c r="BB84" s="182">
        <v>2E-3</v>
      </c>
      <c r="BC84" s="182">
        <v>2E-3</v>
      </c>
      <c r="BD84" s="182">
        <v>2E-3</v>
      </c>
      <c r="BE84" s="182">
        <v>2E-3</v>
      </c>
      <c r="BF84" s="182">
        <v>2E-3</v>
      </c>
      <c r="BG84" s="182">
        <v>2E-3</v>
      </c>
      <c r="BH84" s="182">
        <v>2E-3</v>
      </c>
      <c r="BI84" s="182">
        <v>2E-3</v>
      </c>
      <c r="BJ84" s="182">
        <v>2E-3</v>
      </c>
      <c r="BK84" s="182">
        <v>2E-3</v>
      </c>
      <c r="BL84" s="182">
        <v>2E-3</v>
      </c>
      <c r="BM84" s="182">
        <v>5.0000000000000001E-4</v>
      </c>
      <c r="BN84" s="182">
        <v>5.0000000000000001E-4</v>
      </c>
      <c r="BO84" s="182">
        <v>5.0000000000000001E-4</v>
      </c>
      <c r="BP84" s="182">
        <v>5.0000000000000001E-4</v>
      </c>
      <c r="BQ84" s="182">
        <v>5.0000000000000001E-4</v>
      </c>
      <c r="BR84" s="182">
        <v>5.0000000000000001E-4</v>
      </c>
      <c r="BS84" s="182">
        <v>5.0000000000000001E-4</v>
      </c>
      <c r="BT84" s="182">
        <v>5.0000000000000001E-4</v>
      </c>
      <c r="BU84" s="182">
        <v>5.0000000000000001E-4</v>
      </c>
      <c r="BV84" s="182">
        <v>5.0000000000000001E-4</v>
      </c>
      <c r="BW84" s="182">
        <v>5.0000000000000001E-4</v>
      </c>
      <c r="BX84" s="182">
        <v>5.0000000000000001E-4</v>
      </c>
      <c r="BY84" s="182">
        <v>5.0000000000000001E-4</v>
      </c>
      <c r="BZ84" s="182">
        <v>5.0000000000000001E-4</v>
      </c>
      <c r="CA84" s="182">
        <v>5.0000000000000001E-4</v>
      </c>
      <c r="CB84" s="182">
        <v>5.0000000000000001E-4</v>
      </c>
      <c r="CC84" s="182">
        <v>5.0000000000000001E-4</v>
      </c>
      <c r="CD84" s="182">
        <v>5.0000000000000001E-4</v>
      </c>
      <c r="CE84" s="182">
        <v>5.0000000000000001E-4</v>
      </c>
      <c r="CF84" s="182">
        <v>5.0000000000000001E-4</v>
      </c>
      <c r="CG84" s="182">
        <v>5.0000000000000001E-4</v>
      </c>
      <c r="CH84" s="182">
        <v>5.0000000000000001E-4</v>
      </c>
      <c r="CI84" s="182">
        <v>5.0000000000000001E-4</v>
      </c>
      <c r="CJ84" s="182">
        <v>5.0000000000000001E-4</v>
      </c>
      <c r="CK84" s="182">
        <v>5.0000000000000001E-4</v>
      </c>
      <c r="CL84" s="182">
        <v>5.0000000000000001E-4</v>
      </c>
      <c r="CM84" s="182">
        <v>5.0000000000000001E-4</v>
      </c>
      <c r="CN84" s="182">
        <v>5.0000000000000001E-4</v>
      </c>
      <c r="CO84" s="182">
        <v>5.0000000000000001E-4</v>
      </c>
      <c r="CP84" s="182">
        <v>5.0000000000000001E-4</v>
      </c>
      <c r="CQ84" s="182">
        <v>5.0000000000000001E-4</v>
      </c>
      <c r="CR84" s="182">
        <v>5.0000000000000001E-4</v>
      </c>
      <c r="CS84" s="182">
        <v>5.0000000000000001E-4</v>
      </c>
      <c r="CT84" s="182">
        <v>5.0000000000000001E-4</v>
      </c>
      <c r="CU84" s="182">
        <v>5.0000000000000001E-4</v>
      </c>
      <c r="CV84" s="182">
        <v>5.0000000000000001E-4</v>
      </c>
      <c r="CW84" s="182">
        <v>5.0000000000000001E-4</v>
      </c>
      <c r="CX84" s="182">
        <v>5.0000000000000001E-4</v>
      </c>
      <c r="CY84" s="182">
        <v>5.0000000000000001E-4</v>
      </c>
      <c r="CZ84" s="182">
        <v>5.0000000000000001E-4</v>
      </c>
      <c r="DA84" s="182">
        <v>5.0000000000000001E-4</v>
      </c>
      <c r="DB84" s="182">
        <v>5.0000000000000001E-4</v>
      </c>
      <c r="DC84" s="182">
        <v>5.0000000000000001E-4</v>
      </c>
      <c r="DD84" s="182">
        <v>5.0000000000000001E-4</v>
      </c>
      <c r="DE84" s="182">
        <v>5.0000000000000001E-4</v>
      </c>
      <c r="DF84" s="182">
        <v>5.0000000000000001E-4</v>
      </c>
      <c r="DG84" s="182">
        <v>5.0000000000000001E-4</v>
      </c>
      <c r="DH84" s="182">
        <v>5.0000000000000001E-4</v>
      </c>
      <c r="DI84" s="182">
        <v>5.0000000000000001E-4</v>
      </c>
      <c r="DJ84" s="182">
        <v>5.0000000000000001E-4</v>
      </c>
      <c r="DK84" s="182">
        <v>5.0000000000000001E-4</v>
      </c>
      <c r="DL84" s="182">
        <v>5.0000000000000001E-4</v>
      </c>
      <c r="DM84" s="182">
        <v>5.0000000000000001E-4</v>
      </c>
      <c r="DN84" s="182">
        <v>5.0000000000000001E-4</v>
      </c>
      <c r="DO84" s="182">
        <v>5.0000000000000001E-4</v>
      </c>
      <c r="DP84" s="182">
        <v>5.0000000000000001E-4</v>
      </c>
      <c r="DQ84" s="182">
        <v>5.0000000000000001E-4</v>
      </c>
      <c r="DR84" s="182">
        <v>5.0000000000000001E-4</v>
      </c>
      <c r="DS84" s="182">
        <v>5.0000000000000001E-4</v>
      </c>
      <c r="DT84" s="182">
        <v>5.0000000000000001E-4</v>
      </c>
      <c r="DU84" s="182">
        <v>5.0000000000000001E-4</v>
      </c>
      <c r="DV84" s="182">
        <v>5.0000000000000001E-4</v>
      </c>
      <c r="DW84" s="182">
        <v>5.0000000000000001E-4</v>
      </c>
      <c r="DX84" s="182">
        <v>5.0000000000000001E-4</v>
      </c>
      <c r="DY84" s="182">
        <v>5.0000000000000001E-4</v>
      </c>
      <c r="DZ84" s="182">
        <v>5.0000000000000001E-4</v>
      </c>
      <c r="EA84" s="182">
        <v>5.0000000000000001E-4</v>
      </c>
      <c r="EB84" s="182">
        <v>5.0000000000000001E-4</v>
      </c>
      <c r="EC84" s="182">
        <v>5.0000000000000001E-4</v>
      </c>
      <c r="ED84" s="182">
        <v>5.0000000000000001E-4</v>
      </c>
      <c r="EE84" s="182">
        <v>5.0000000000000001E-4</v>
      </c>
      <c r="EF84" s="182">
        <v>5.0000000000000001E-4</v>
      </c>
      <c r="EG84" s="180"/>
      <c r="EH84" s="180"/>
      <c r="EI84" s="180"/>
      <c r="EJ84" s="180"/>
      <c r="EK84" s="180"/>
      <c r="EL84" s="180"/>
      <c r="EM84" s="180"/>
      <c r="EN84" s="180"/>
      <c r="EO84" s="180"/>
      <c r="EP84" s="180"/>
      <c r="EQ84" s="180"/>
      <c r="ER84" s="180"/>
    </row>
    <row r="85" spans="1:148" ht="27" customHeight="1">
      <c r="A85" s="284" t="s">
        <v>193</v>
      </c>
      <c r="B85" s="285"/>
      <c r="C85" s="285"/>
      <c r="D85" s="285"/>
      <c r="E85" s="285"/>
      <c r="F85" s="285"/>
      <c r="G85" s="285"/>
      <c r="H85" s="285"/>
      <c r="I85" s="285"/>
      <c r="J85" s="285"/>
      <c r="K85" s="285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  <c r="AA85" s="285"/>
      <c r="AB85" s="285"/>
      <c r="AC85" s="285"/>
      <c r="AD85" s="285"/>
      <c r="AE85" s="285"/>
      <c r="AF85" s="285"/>
      <c r="AG85" s="285"/>
      <c r="AH85" s="285"/>
      <c r="AI85" s="285"/>
      <c r="AJ85" s="285"/>
      <c r="AK85" s="285"/>
      <c r="AL85" s="285"/>
      <c r="AM85" s="285"/>
      <c r="AN85" s="285"/>
      <c r="AO85" s="285"/>
      <c r="AP85" s="285"/>
      <c r="AQ85" s="285"/>
      <c r="AR85" s="285"/>
      <c r="AS85" s="285"/>
      <c r="AT85" s="285"/>
      <c r="AU85" s="285"/>
      <c r="AV85" s="285"/>
      <c r="AW85" s="285"/>
      <c r="AX85" s="285"/>
      <c r="AY85" s="285"/>
      <c r="AZ85" s="285"/>
      <c r="BA85" s="285"/>
      <c r="BB85" s="285"/>
      <c r="BC85" s="285"/>
      <c r="BD85" s="285"/>
      <c r="BE85" s="285"/>
      <c r="BF85" s="285"/>
      <c r="BG85" s="285"/>
      <c r="BH85" s="285"/>
      <c r="BI85" s="285"/>
      <c r="BJ85" s="285"/>
      <c r="BK85" s="285"/>
      <c r="BL85" s="285"/>
      <c r="BM85" s="285"/>
      <c r="BN85" s="285"/>
      <c r="BO85" s="285"/>
      <c r="BP85" s="285"/>
      <c r="BQ85" s="285"/>
      <c r="BR85" s="285"/>
      <c r="BS85" s="285"/>
      <c r="BT85" s="285"/>
      <c r="BU85" s="285"/>
      <c r="BV85" s="285"/>
      <c r="BW85" s="285"/>
      <c r="BX85" s="285"/>
      <c r="BY85" s="285"/>
      <c r="BZ85" s="285"/>
      <c r="CA85" s="285"/>
      <c r="CB85" s="285"/>
      <c r="CC85" s="285"/>
      <c r="CD85" s="285"/>
      <c r="CE85" s="285"/>
      <c r="CF85" s="285"/>
      <c r="CG85" s="285"/>
      <c r="CH85" s="285"/>
      <c r="CI85" s="285"/>
      <c r="CJ85" s="285"/>
      <c r="CK85" s="285"/>
      <c r="CL85" s="285"/>
      <c r="CM85" s="285"/>
      <c r="CN85" s="285"/>
      <c r="CO85" s="285"/>
      <c r="CP85" s="285"/>
      <c r="CQ85" s="285"/>
      <c r="CR85" s="285"/>
      <c r="CS85" s="285"/>
      <c r="CT85" s="285"/>
      <c r="CU85" s="285"/>
      <c r="CV85" s="285"/>
      <c r="CW85" s="285"/>
      <c r="CX85" s="285"/>
      <c r="CY85" s="285"/>
      <c r="CZ85" s="285"/>
      <c r="DA85" s="285"/>
      <c r="DB85" s="285"/>
      <c r="DC85" s="285"/>
      <c r="DD85" s="285"/>
      <c r="DE85" s="285"/>
      <c r="DF85" s="285"/>
      <c r="DG85" s="285"/>
      <c r="DH85" s="285"/>
      <c r="DI85" s="285"/>
      <c r="DJ85" s="285"/>
      <c r="DK85" s="285"/>
      <c r="DL85" s="285"/>
      <c r="DM85" s="285"/>
      <c r="DN85" s="285"/>
      <c r="DO85" s="285"/>
      <c r="DP85" s="285"/>
      <c r="DQ85" s="285"/>
      <c r="DR85" s="285"/>
      <c r="DS85" s="285"/>
      <c r="DT85" s="285"/>
      <c r="DU85" s="285"/>
      <c r="DV85" s="285"/>
      <c r="DW85" s="285"/>
      <c r="DX85" s="285"/>
      <c r="DY85" s="285"/>
      <c r="DZ85" s="285"/>
      <c r="EA85" s="285"/>
      <c r="EB85" s="285"/>
      <c r="EC85" s="285"/>
      <c r="ED85" s="285"/>
      <c r="EE85" s="285"/>
      <c r="EF85" s="285"/>
    </row>
    <row r="102" spans="1:148" s="4" customFormat="1" ht="17.25" customHeight="1">
      <c r="A102" s="13" t="s">
        <v>0</v>
      </c>
      <c r="B102" s="2" t="s">
        <v>12</v>
      </c>
      <c r="C102" s="2" t="s">
        <v>20</v>
      </c>
      <c r="D102" s="2" t="s">
        <v>21</v>
      </c>
      <c r="E102" s="2" t="s">
        <v>22</v>
      </c>
      <c r="F102" s="2" t="s">
        <v>23</v>
      </c>
      <c r="G102" s="2" t="s">
        <v>24</v>
      </c>
      <c r="H102" s="2" t="s">
        <v>25</v>
      </c>
      <c r="I102" s="2" t="s">
        <v>26</v>
      </c>
      <c r="J102" s="2" t="s">
        <v>27</v>
      </c>
      <c r="K102" s="2" t="s">
        <v>28</v>
      </c>
      <c r="L102" s="2" t="s">
        <v>29</v>
      </c>
      <c r="M102" s="2" t="s">
        <v>30</v>
      </c>
      <c r="N102" s="2" t="s">
        <v>11</v>
      </c>
      <c r="O102" s="2" t="s">
        <v>13</v>
      </c>
      <c r="P102" s="2" t="s">
        <v>14</v>
      </c>
      <c r="Q102" s="2" t="s">
        <v>15</v>
      </c>
      <c r="R102" s="2" t="s">
        <v>16</v>
      </c>
      <c r="S102" s="2" t="s">
        <v>17</v>
      </c>
      <c r="T102" s="2" t="e">
        <f>'FDB Fan Motor'!#REF!</f>
        <v>#REF!</v>
      </c>
      <c r="U102" s="2" t="e">
        <f>'FDB Fan Motor'!#REF!</f>
        <v>#REF!</v>
      </c>
      <c r="V102" s="2" t="e">
        <f>'FDB Fan Motor'!#REF!</f>
        <v>#REF!</v>
      </c>
      <c r="W102" s="2" t="e">
        <f>'FDB Fan Motor'!#REF!</f>
        <v>#REF!</v>
      </c>
      <c r="X102" s="2" t="e">
        <f>'FDB Fan Motor'!#REF!</f>
        <v>#REF!</v>
      </c>
      <c r="Y102" s="2" t="e">
        <f>'FDB Fan Motor'!#REF!</f>
        <v>#REF!</v>
      </c>
      <c r="Z102" s="2" t="e">
        <f>'FDB Fan Motor'!#REF!</f>
        <v>#REF!</v>
      </c>
      <c r="AA102" s="2" t="e">
        <f>'FDB Fan Motor'!#REF!</f>
        <v>#REF!</v>
      </c>
      <c r="AB102" s="2" t="e">
        <f>'FDB Fan Motor'!#REF!</f>
        <v>#REF!</v>
      </c>
      <c r="AC102" s="2" t="e">
        <f>'FDB Fan Motor'!#REF!</f>
        <v>#REF!</v>
      </c>
      <c r="AD102" s="2" t="e">
        <f>'FDB Fan Motor'!#REF!</f>
        <v>#REF!</v>
      </c>
      <c r="AE102" s="2" t="e">
        <f>'FDB Fan Motor'!#REF!</f>
        <v>#REF!</v>
      </c>
      <c r="AF102" s="2" t="e">
        <f>'FDB Fan Motor'!#REF!</f>
        <v>#REF!</v>
      </c>
      <c r="AG102" s="2" t="e">
        <f>'FDB Fan Motor'!#REF!</f>
        <v>#REF!</v>
      </c>
      <c r="AH102" s="2" t="e">
        <f>'FDB Fan Motor'!#REF!</f>
        <v>#REF!</v>
      </c>
      <c r="AI102" s="2" t="e">
        <f>'FDB Fan Motor'!#REF!</f>
        <v>#REF!</v>
      </c>
      <c r="AJ102" s="2" t="e">
        <f>'FDB Fan Motor'!#REF!</f>
        <v>#REF!</v>
      </c>
      <c r="AK102" s="2" t="e">
        <f>'FDB Fan Motor'!#REF!</f>
        <v>#REF!</v>
      </c>
      <c r="AL102" s="2" t="e">
        <f>'FDB Fan Motor'!#REF!</f>
        <v>#REF!</v>
      </c>
      <c r="AM102" s="2" t="e">
        <f>'FDB Fan Motor'!#REF!</f>
        <v>#REF!</v>
      </c>
      <c r="AN102" s="2" t="e">
        <f>'FDB Fan Motor'!#REF!</f>
        <v>#REF!</v>
      </c>
      <c r="AO102" s="2" t="e">
        <f>'FDB Fan Motor'!#REF!</f>
        <v>#REF!</v>
      </c>
      <c r="AP102" s="2" t="e">
        <f>'FDB Fan Motor'!#REF!</f>
        <v>#REF!</v>
      </c>
      <c r="AQ102" s="2" t="e">
        <f>'FDB Fan Motor'!#REF!</f>
        <v>#REF!</v>
      </c>
      <c r="AR102" s="2" t="e">
        <f>'FDB Fan Motor'!#REF!</f>
        <v>#REF!</v>
      </c>
      <c r="AS102" s="2" t="s">
        <v>190</v>
      </c>
      <c r="AT102" s="2" t="s">
        <v>195</v>
      </c>
      <c r="AU102" s="2" t="s">
        <v>197</v>
      </c>
      <c r="AV102" s="2" t="s">
        <v>199</v>
      </c>
      <c r="AW102" s="139" t="e">
        <f>'FDB Fan Motor'!#REF!</f>
        <v>#REF!</v>
      </c>
      <c r="AX102" s="139" t="e">
        <f>'FDB Fan Motor'!#REF!</f>
        <v>#REF!</v>
      </c>
      <c r="AY102" s="184" t="e">
        <f>'FDB Fan Motor'!#REF!</f>
        <v>#REF!</v>
      </c>
      <c r="AZ102" s="184" t="e">
        <f>'FDB Fan Motor'!#REF!</f>
        <v>#REF!</v>
      </c>
      <c r="BA102" s="184" t="e">
        <f>'FDB Fan Motor'!#REF!</f>
        <v>#REF!</v>
      </c>
      <c r="BB102" s="139" t="e">
        <f>'FDB Fan Motor'!#REF!</f>
        <v>#REF!</v>
      </c>
      <c r="BC102" s="184" t="e">
        <f>'FDB Fan Motor'!#REF!</f>
        <v>#REF!</v>
      </c>
      <c r="BD102" s="184" t="e">
        <f>'FDB Fan Motor'!#REF!</f>
        <v>#REF!</v>
      </c>
      <c r="BE102" s="184" t="e">
        <f>'FDB Fan Motor'!#REF!</f>
        <v>#REF!</v>
      </c>
      <c r="BF102" s="184" t="e">
        <f t="shared" ref="BF102:BJ102" si="49">BF74</f>
        <v>#REF!</v>
      </c>
      <c r="BG102" s="184" t="str">
        <f t="shared" si="49"/>
        <v>Oct'21</v>
      </c>
      <c r="BH102" s="184" t="e">
        <f t="shared" si="49"/>
        <v>#REF!</v>
      </c>
      <c r="BI102" s="184" t="e">
        <f t="shared" si="49"/>
        <v>#REF!</v>
      </c>
      <c r="BJ102" s="184" t="e">
        <f t="shared" si="49"/>
        <v>#REF!</v>
      </c>
      <c r="BK102" s="139" t="e">
        <f>BK74</f>
        <v>#REF!</v>
      </c>
      <c r="BL102" s="184" t="e">
        <f t="shared" ref="BL102:BR102" si="50">BL74</f>
        <v>#REF!</v>
      </c>
      <c r="BM102" s="184" t="e">
        <f t="shared" si="50"/>
        <v>#REF!</v>
      </c>
      <c r="BN102" s="184" t="e">
        <f t="shared" si="50"/>
        <v>#REF!</v>
      </c>
      <c r="BO102" s="184" t="e">
        <f t="shared" si="50"/>
        <v>#REF!</v>
      </c>
      <c r="BP102" s="184" t="e">
        <f t="shared" si="50"/>
        <v>#REF!</v>
      </c>
      <c r="BQ102" s="184" t="e">
        <f t="shared" si="50"/>
        <v>#REF!</v>
      </c>
      <c r="BR102" s="184" t="e">
        <f t="shared" si="50"/>
        <v>#REF!</v>
      </c>
      <c r="BS102" s="184" t="s">
        <v>264</v>
      </c>
      <c r="BT102" s="184" t="s">
        <v>265</v>
      </c>
      <c r="BU102" s="184" t="s">
        <v>266</v>
      </c>
      <c r="BV102" s="184" t="s">
        <v>267</v>
      </c>
      <c r="BW102" s="184" t="s">
        <v>270</v>
      </c>
      <c r="BX102" s="184" t="s">
        <v>272</v>
      </c>
      <c r="BY102" s="184" t="s">
        <v>276</v>
      </c>
      <c r="BZ102" s="184" t="s">
        <v>277</v>
      </c>
      <c r="CA102" s="184" t="s">
        <v>279</v>
      </c>
      <c r="CB102" s="184" t="s">
        <v>281</v>
      </c>
      <c r="CC102" s="184" t="s">
        <v>282</v>
      </c>
      <c r="CD102" s="184" t="s">
        <v>288</v>
      </c>
      <c r="CE102" s="184" t="s">
        <v>289</v>
      </c>
      <c r="CF102" s="184" t="s">
        <v>292</v>
      </c>
      <c r="CG102" s="184" t="s">
        <v>294</v>
      </c>
      <c r="CH102" s="184" t="s">
        <v>297</v>
      </c>
      <c r="CI102" s="184" t="s">
        <v>301</v>
      </c>
      <c r="CJ102" s="184" t="s">
        <v>303</v>
      </c>
      <c r="CK102" s="184" t="s">
        <v>308</v>
      </c>
      <c r="CL102" s="184" t="s">
        <v>310</v>
      </c>
      <c r="CM102" s="184" t="s">
        <v>311</v>
      </c>
      <c r="CN102" s="184" t="s">
        <v>313</v>
      </c>
      <c r="CO102" s="184" t="s">
        <v>319</v>
      </c>
      <c r="CP102" s="184" t="s">
        <v>322</v>
      </c>
      <c r="CQ102" s="184" t="s">
        <v>325</v>
      </c>
      <c r="CR102" s="184" t="s">
        <v>330</v>
      </c>
      <c r="CS102" s="184" t="s">
        <v>332</v>
      </c>
      <c r="CT102" s="184" t="s">
        <v>336</v>
      </c>
      <c r="CU102" s="184" t="s">
        <v>339</v>
      </c>
      <c r="CV102" s="184" t="s">
        <v>349</v>
      </c>
      <c r="CW102" s="184" t="s">
        <v>350</v>
      </c>
      <c r="CX102" s="184" t="s">
        <v>351</v>
      </c>
      <c r="CY102" s="184" t="s">
        <v>357</v>
      </c>
      <c r="CZ102" s="184" t="s">
        <v>360</v>
      </c>
      <c r="DA102" s="106" t="str">
        <f>+$DA$246</f>
        <v>Aug'25</v>
      </c>
      <c r="DB102" s="3">
        <v>1</v>
      </c>
      <c r="DC102" s="3">
        <v>2</v>
      </c>
      <c r="DD102" s="3">
        <v>3</v>
      </c>
      <c r="DE102" s="3">
        <v>4</v>
      </c>
      <c r="DF102" s="3">
        <v>5</v>
      </c>
      <c r="DG102" s="3">
        <v>6</v>
      </c>
      <c r="DH102" s="3">
        <v>7</v>
      </c>
      <c r="DI102" s="3">
        <v>8</v>
      </c>
      <c r="DJ102" s="3">
        <v>9</v>
      </c>
      <c r="DK102" s="3">
        <v>10</v>
      </c>
      <c r="DL102" s="3">
        <v>11</v>
      </c>
      <c r="DM102" s="3">
        <v>12</v>
      </c>
      <c r="DN102" s="3">
        <v>13</v>
      </c>
      <c r="DO102" s="3">
        <v>14</v>
      </c>
      <c r="DP102" s="3">
        <v>15</v>
      </c>
      <c r="DQ102" s="3">
        <v>16</v>
      </c>
      <c r="DR102" s="3">
        <v>17</v>
      </c>
      <c r="DS102" s="3">
        <v>18</v>
      </c>
      <c r="DT102" s="3">
        <v>19</v>
      </c>
      <c r="DU102" s="3">
        <v>20</v>
      </c>
      <c r="DV102" s="3">
        <v>21</v>
      </c>
      <c r="DW102" s="3">
        <v>22</v>
      </c>
      <c r="DX102" s="3">
        <v>23</v>
      </c>
      <c r="DY102" s="3">
        <v>24</v>
      </c>
      <c r="DZ102" s="3">
        <v>25</v>
      </c>
      <c r="EA102" s="3">
        <v>26</v>
      </c>
      <c r="EB102" s="3">
        <v>27</v>
      </c>
      <c r="EC102" s="3">
        <v>28</v>
      </c>
      <c r="ED102" s="3">
        <v>29</v>
      </c>
      <c r="EE102" s="3">
        <v>30</v>
      </c>
      <c r="EF102" s="3">
        <v>31</v>
      </c>
    </row>
    <row r="103" spans="1:148" s="8" customFormat="1" ht="17.25" customHeight="1">
      <c r="A103" s="5" t="s">
        <v>1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2606</v>
      </c>
      <c r="AY103" s="170">
        <v>4187</v>
      </c>
      <c r="AZ103" s="170">
        <v>6644</v>
      </c>
      <c r="BA103" s="170">
        <v>18275</v>
      </c>
      <c r="BB103" s="6">
        <v>7699</v>
      </c>
      <c r="BC103" s="170">
        <v>43336</v>
      </c>
      <c r="BD103" s="170">
        <v>174828</v>
      </c>
      <c r="BE103" s="170">
        <v>201841</v>
      </c>
      <c r="BF103" s="170">
        <v>173282</v>
      </c>
      <c r="BG103" s="170">
        <v>242483</v>
      </c>
      <c r="BH103" s="170">
        <v>135979</v>
      </c>
      <c r="BI103" s="170">
        <v>197730</v>
      </c>
      <c r="BJ103" s="170">
        <v>314003</v>
      </c>
      <c r="BK103" s="238">
        <v>168150</v>
      </c>
      <c r="BL103" s="170">
        <v>202818</v>
      </c>
      <c r="BM103" s="170">
        <v>304993</v>
      </c>
      <c r="BN103" s="170">
        <v>197608</v>
      </c>
      <c r="BO103" s="170">
        <v>91318</v>
      </c>
      <c r="BP103" s="170">
        <v>171664</v>
      </c>
      <c r="BQ103" s="170">
        <v>229808</v>
      </c>
      <c r="BR103" s="170">
        <v>233163</v>
      </c>
      <c r="BS103" s="170">
        <v>274473</v>
      </c>
      <c r="BT103" s="170">
        <v>111799</v>
      </c>
      <c r="BU103" s="170">
        <v>115580</v>
      </c>
      <c r="BV103" s="170">
        <v>93393</v>
      </c>
      <c r="BW103" s="170">
        <v>9114</v>
      </c>
      <c r="BX103" s="170">
        <v>4398</v>
      </c>
      <c r="BY103" s="170">
        <v>0</v>
      </c>
      <c r="BZ103" s="170">
        <v>40656</v>
      </c>
      <c r="CA103" s="170">
        <v>50650</v>
      </c>
      <c r="CB103" s="170">
        <v>93331</v>
      </c>
      <c r="CC103" s="170">
        <v>132472</v>
      </c>
      <c r="CD103" s="170">
        <v>95494</v>
      </c>
      <c r="CE103" s="170">
        <v>118696</v>
      </c>
      <c r="CF103" s="170">
        <v>176479</v>
      </c>
      <c r="CG103" s="170">
        <v>135018</v>
      </c>
      <c r="CH103" s="170">
        <v>57685</v>
      </c>
      <c r="CI103" s="170">
        <v>94455</v>
      </c>
      <c r="CJ103" s="170">
        <v>178017</v>
      </c>
      <c r="CK103" s="170">
        <v>96017</v>
      </c>
      <c r="CL103" s="170">
        <v>103774</v>
      </c>
      <c r="CM103" s="170">
        <v>96214</v>
      </c>
      <c r="CN103" s="170">
        <v>175164</v>
      </c>
      <c r="CO103" s="170">
        <v>191344</v>
      </c>
      <c r="CP103" s="170">
        <v>194471</v>
      </c>
      <c r="CQ103" s="170">
        <v>168499</v>
      </c>
      <c r="CR103" s="170">
        <v>21610</v>
      </c>
      <c r="CS103" s="170">
        <v>0</v>
      </c>
      <c r="CT103" s="170">
        <v>0</v>
      </c>
      <c r="CU103" s="170">
        <v>0</v>
      </c>
      <c r="CV103" s="170">
        <v>0</v>
      </c>
      <c r="CW103" s="170">
        <v>0</v>
      </c>
      <c r="CX103" s="170">
        <v>0</v>
      </c>
      <c r="CY103" s="170">
        <v>0</v>
      </c>
      <c r="CZ103" s="170">
        <v>0</v>
      </c>
      <c r="DA103" s="7">
        <f>SUM(DB103:EF103)</f>
        <v>0</v>
      </c>
      <c r="DB103" s="7">
        <f>'X1930'!F13</f>
        <v>0</v>
      </c>
      <c r="DC103" s="7">
        <f>'X1930'!G13</f>
        <v>0</v>
      </c>
      <c r="DD103" s="7">
        <f>'X1930'!H13</f>
        <v>0</v>
      </c>
      <c r="DE103" s="7">
        <f>'X1930'!I13</f>
        <v>0</v>
      </c>
      <c r="DF103" s="7">
        <f>'X1930'!J13</f>
        <v>0</v>
      </c>
      <c r="DG103" s="7">
        <f>'X1930'!K13</f>
        <v>0</v>
      </c>
      <c r="DH103" s="7">
        <f>'X1930'!L13</f>
        <v>0</v>
      </c>
      <c r="DI103" s="7">
        <f>'X1930'!M13</f>
        <v>0</v>
      </c>
      <c r="DJ103" s="7">
        <f>'X1930'!N13</f>
        <v>0</v>
      </c>
      <c r="DK103" s="7">
        <f>'X1930'!O13</f>
        <v>0</v>
      </c>
      <c r="DL103" s="7">
        <f>'X1930'!P13</f>
        <v>0</v>
      </c>
      <c r="DM103" s="7">
        <f>'X1930'!Q13</f>
        <v>0</v>
      </c>
      <c r="DN103" s="7">
        <f>'X1930'!R13</f>
        <v>0</v>
      </c>
      <c r="DO103" s="7">
        <f>'X1930'!S13</f>
        <v>0</v>
      </c>
      <c r="DP103" s="7">
        <f>'X1930'!T13</f>
        <v>0</v>
      </c>
      <c r="DQ103" s="7">
        <f>'X1930'!U13</f>
        <v>0</v>
      </c>
      <c r="DR103" s="7">
        <f>'X1930'!V13</f>
        <v>0</v>
      </c>
      <c r="DS103" s="7">
        <f>'X1930'!W13</f>
        <v>0</v>
      </c>
      <c r="DT103" s="7">
        <f>'X1930'!X13</f>
        <v>0</v>
      </c>
      <c r="DU103" s="7">
        <f>'X1930'!Y13</f>
        <v>0</v>
      </c>
      <c r="DV103" s="7">
        <f>'X1930'!Z13</f>
        <v>0</v>
      </c>
      <c r="DW103" s="7">
        <f>'X1930'!AA13</f>
        <v>0</v>
      </c>
      <c r="DX103" s="7">
        <f>'X1930'!AB13</f>
        <v>0</v>
      </c>
      <c r="DY103" s="7">
        <f>'X1930'!AC13</f>
        <v>0</v>
      </c>
      <c r="DZ103" s="7">
        <f>'X1930'!AD13</f>
        <v>0</v>
      </c>
      <c r="EA103" s="7">
        <f>'X1930'!AE13</f>
        <v>0</v>
      </c>
      <c r="EB103" s="7">
        <f>'X1930'!AF13</f>
        <v>0</v>
      </c>
      <c r="EC103" s="7">
        <f>'X1930'!AG13</f>
        <v>0</v>
      </c>
      <c r="ED103" s="7">
        <f>'X1930'!AH13</f>
        <v>0</v>
      </c>
      <c r="EE103" s="7">
        <f>'X1930'!AI13</f>
        <v>0</v>
      </c>
      <c r="EF103" s="7">
        <f>'X1930'!AJ13</f>
        <v>0</v>
      </c>
    </row>
    <row r="104" spans="1:148" s="8" customFormat="1" ht="17.25" customHeight="1">
      <c r="A104" s="5" t="s">
        <v>2</v>
      </c>
      <c r="B104" s="6">
        <f>B103-B105</f>
        <v>0</v>
      </c>
      <c r="C104" s="6">
        <f t="shared" ref="C104:AH104" si="51">C103-C105</f>
        <v>0</v>
      </c>
      <c r="D104" s="6">
        <f t="shared" si="51"/>
        <v>0</v>
      </c>
      <c r="E104" s="6">
        <f t="shared" si="51"/>
        <v>0</v>
      </c>
      <c r="F104" s="6">
        <f t="shared" si="51"/>
        <v>0</v>
      </c>
      <c r="G104" s="6">
        <f t="shared" si="51"/>
        <v>0</v>
      </c>
      <c r="H104" s="6">
        <f t="shared" si="51"/>
        <v>0</v>
      </c>
      <c r="I104" s="6">
        <f t="shared" si="51"/>
        <v>0</v>
      </c>
      <c r="J104" s="6">
        <f t="shared" si="51"/>
        <v>0</v>
      </c>
      <c r="K104" s="6">
        <f t="shared" si="51"/>
        <v>0</v>
      </c>
      <c r="L104" s="6">
        <f t="shared" si="51"/>
        <v>0</v>
      </c>
      <c r="M104" s="6">
        <f t="shared" si="51"/>
        <v>0</v>
      </c>
      <c r="N104" s="6">
        <f t="shared" si="51"/>
        <v>0</v>
      </c>
      <c r="O104" s="6">
        <f t="shared" si="51"/>
        <v>0</v>
      </c>
      <c r="P104" s="6">
        <f t="shared" si="51"/>
        <v>0</v>
      </c>
      <c r="Q104" s="6">
        <f t="shared" si="51"/>
        <v>0</v>
      </c>
      <c r="R104" s="6">
        <f t="shared" si="51"/>
        <v>0</v>
      </c>
      <c r="S104" s="6">
        <f t="shared" si="51"/>
        <v>0</v>
      </c>
      <c r="T104" s="6">
        <f t="shared" si="51"/>
        <v>0</v>
      </c>
      <c r="U104" s="6">
        <f t="shared" si="51"/>
        <v>0</v>
      </c>
      <c r="V104" s="6">
        <f t="shared" si="51"/>
        <v>0</v>
      </c>
      <c r="W104" s="6">
        <f t="shared" si="51"/>
        <v>0</v>
      </c>
      <c r="X104" s="6">
        <f t="shared" si="51"/>
        <v>0</v>
      </c>
      <c r="Y104" s="6">
        <f t="shared" si="51"/>
        <v>0</v>
      </c>
      <c r="Z104" s="6">
        <f t="shared" si="51"/>
        <v>0</v>
      </c>
      <c r="AA104" s="6">
        <f t="shared" si="51"/>
        <v>0</v>
      </c>
      <c r="AB104" s="6">
        <f t="shared" si="51"/>
        <v>0</v>
      </c>
      <c r="AC104" s="6">
        <f t="shared" si="51"/>
        <v>0</v>
      </c>
      <c r="AD104" s="6">
        <f t="shared" si="51"/>
        <v>0</v>
      </c>
      <c r="AE104" s="6">
        <f t="shared" si="51"/>
        <v>0</v>
      </c>
      <c r="AF104" s="6">
        <f t="shared" si="51"/>
        <v>0</v>
      </c>
      <c r="AG104" s="6">
        <f t="shared" si="51"/>
        <v>0</v>
      </c>
      <c r="AH104" s="6">
        <f t="shared" si="51"/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f>AX103-AX105</f>
        <v>2604</v>
      </c>
      <c r="AY104" s="6">
        <f>AY103-AY105</f>
        <v>4186</v>
      </c>
      <c r="AZ104" s="6">
        <f>AZ103-AZ105</f>
        <v>6625</v>
      </c>
      <c r="BA104" s="170">
        <f>BA103-BA105</f>
        <v>18273</v>
      </c>
      <c r="BB104" s="6">
        <f>BB103-BB105</f>
        <v>7687</v>
      </c>
      <c r="BC104" s="170">
        <f t="shared" ref="BC104:BK104" si="52">BC103-BC105</f>
        <v>43325</v>
      </c>
      <c r="BD104" s="170">
        <f t="shared" si="52"/>
        <v>174452</v>
      </c>
      <c r="BE104" s="170">
        <f t="shared" si="52"/>
        <v>201477</v>
      </c>
      <c r="BF104" s="170">
        <f t="shared" si="52"/>
        <v>173154</v>
      </c>
      <c r="BG104" s="170">
        <f t="shared" si="52"/>
        <v>242297</v>
      </c>
      <c r="BH104" s="170">
        <f t="shared" si="52"/>
        <v>135787</v>
      </c>
      <c r="BI104" s="170">
        <f t="shared" si="52"/>
        <v>197586</v>
      </c>
      <c r="BJ104" s="170">
        <f t="shared" si="52"/>
        <v>313648</v>
      </c>
      <c r="BK104" s="238">
        <f t="shared" si="52"/>
        <v>167931</v>
      </c>
      <c r="BL104" s="170">
        <f t="shared" ref="BL104:DC104" si="53">BL103-BL105</f>
        <v>202584</v>
      </c>
      <c r="BM104" s="170">
        <f t="shared" si="53"/>
        <v>304739</v>
      </c>
      <c r="BN104" s="170">
        <f t="shared" si="53"/>
        <v>197233</v>
      </c>
      <c r="BO104" s="170">
        <v>91027</v>
      </c>
      <c r="BP104" s="170">
        <v>171272</v>
      </c>
      <c r="BQ104" s="170">
        <v>229602</v>
      </c>
      <c r="BR104" s="170">
        <v>233011</v>
      </c>
      <c r="BS104" s="170">
        <v>274280</v>
      </c>
      <c r="BT104" s="170">
        <v>111789</v>
      </c>
      <c r="BU104" s="170">
        <v>115549</v>
      </c>
      <c r="BV104" s="170">
        <v>93370</v>
      </c>
      <c r="BW104" s="170">
        <v>9114</v>
      </c>
      <c r="BX104" s="170">
        <v>4398</v>
      </c>
      <c r="BY104" s="170">
        <v>0</v>
      </c>
      <c r="BZ104" s="170">
        <v>40641</v>
      </c>
      <c r="CA104" s="170">
        <v>50626</v>
      </c>
      <c r="CB104" s="170">
        <v>93205</v>
      </c>
      <c r="CC104" s="170">
        <v>132371</v>
      </c>
      <c r="CD104" s="170">
        <v>95434</v>
      </c>
      <c r="CE104" s="170">
        <v>118501</v>
      </c>
      <c r="CF104" s="170">
        <v>176149</v>
      </c>
      <c r="CG104" s="170">
        <v>134850</v>
      </c>
      <c r="CH104" s="170">
        <v>57570</v>
      </c>
      <c r="CI104" s="170">
        <v>94342</v>
      </c>
      <c r="CJ104" s="170">
        <v>177883</v>
      </c>
      <c r="CK104" s="170">
        <v>95975</v>
      </c>
      <c r="CL104" s="170">
        <v>103743</v>
      </c>
      <c r="CM104" s="170">
        <v>96161</v>
      </c>
      <c r="CN104" s="170">
        <v>175102</v>
      </c>
      <c r="CO104" s="170">
        <v>191044</v>
      </c>
      <c r="CP104" s="170">
        <v>193676</v>
      </c>
      <c r="CQ104" s="170">
        <v>168445</v>
      </c>
      <c r="CR104" s="170">
        <v>21609</v>
      </c>
      <c r="CS104" s="170">
        <v>0</v>
      </c>
      <c r="CT104" s="170">
        <v>0</v>
      </c>
      <c r="CU104" s="170">
        <v>0</v>
      </c>
      <c r="CV104" s="170">
        <v>0</v>
      </c>
      <c r="CW104" s="170">
        <v>0</v>
      </c>
      <c r="CX104" s="170">
        <v>0</v>
      </c>
      <c r="CY104" s="170">
        <v>0</v>
      </c>
      <c r="CZ104" s="170">
        <v>0</v>
      </c>
      <c r="DA104" s="7">
        <f t="shared" si="53"/>
        <v>0</v>
      </c>
      <c r="DB104" s="7">
        <f t="shared" si="53"/>
        <v>0</v>
      </c>
      <c r="DC104" s="7">
        <f t="shared" si="53"/>
        <v>0</v>
      </c>
      <c r="DD104" s="7">
        <f t="shared" ref="DD104:EF104" si="54">DD103-DD105</f>
        <v>0</v>
      </c>
      <c r="DE104" s="7">
        <f t="shared" si="54"/>
        <v>0</v>
      </c>
      <c r="DF104" s="7">
        <f t="shared" si="54"/>
        <v>0</v>
      </c>
      <c r="DG104" s="7">
        <f>DG103-DG105</f>
        <v>0</v>
      </c>
      <c r="DH104" s="7">
        <f t="shared" si="54"/>
        <v>0</v>
      </c>
      <c r="DI104" s="7">
        <f t="shared" si="54"/>
        <v>0</v>
      </c>
      <c r="DJ104" s="7">
        <f t="shared" si="54"/>
        <v>0</v>
      </c>
      <c r="DK104" s="7">
        <f t="shared" si="54"/>
        <v>0</v>
      </c>
      <c r="DL104" s="7">
        <f t="shared" si="54"/>
        <v>0</v>
      </c>
      <c r="DM104" s="7">
        <f t="shared" si="54"/>
        <v>0</v>
      </c>
      <c r="DN104" s="7">
        <f t="shared" si="54"/>
        <v>0</v>
      </c>
      <c r="DO104" s="7">
        <f t="shared" si="54"/>
        <v>0</v>
      </c>
      <c r="DP104" s="7">
        <f t="shared" si="54"/>
        <v>0</v>
      </c>
      <c r="DQ104" s="7">
        <f t="shared" si="54"/>
        <v>0</v>
      </c>
      <c r="DR104" s="7">
        <f t="shared" si="54"/>
        <v>0</v>
      </c>
      <c r="DS104" s="7">
        <f t="shared" si="54"/>
        <v>0</v>
      </c>
      <c r="DT104" s="7">
        <f t="shared" si="54"/>
        <v>0</v>
      </c>
      <c r="DU104" s="7">
        <f t="shared" si="54"/>
        <v>0</v>
      </c>
      <c r="DV104" s="7">
        <f t="shared" si="54"/>
        <v>0</v>
      </c>
      <c r="DW104" s="7">
        <f t="shared" si="54"/>
        <v>0</v>
      </c>
      <c r="DX104" s="7">
        <f t="shared" si="54"/>
        <v>0</v>
      </c>
      <c r="DY104" s="7">
        <f t="shared" si="54"/>
        <v>0</v>
      </c>
      <c r="DZ104" s="7">
        <f t="shared" si="54"/>
        <v>0</v>
      </c>
      <c r="EA104" s="7">
        <f t="shared" si="54"/>
        <v>0</v>
      </c>
      <c r="EB104" s="7">
        <f t="shared" si="54"/>
        <v>0</v>
      </c>
      <c r="EC104" s="7">
        <f t="shared" si="54"/>
        <v>0</v>
      </c>
      <c r="ED104" s="7">
        <f t="shared" si="54"/>
        <v>0</v>
      </c>
      <c r="EE104" s="7">
        <f t="shared" si="54"/>
        <v>0</v>
      </c>
      <c r="EF104" s="7">
        <f t="shared" si="54"/>
        <v>0</v>
      </c>
    </row>
    <row r="105" spans="1:148" s="8" customFormat="1" ht="17.25" customHeight="1">
      <c r="A105" s="5" t="s">
        <v>3</v>
      </c>
      <c r="B105" s="6">
        <f>SUM(B108:B111)</f>
        <v>0</v>
      </c>
      <c r="C105" s="6">
        <f t="shared" ref="C105:DA105" si="55">SUM(C108:C111)</f>
        <v>0</v>
      </c>
      <c r="D105" s="6">
        <f t="shared" si="55"/>
        <v>0</v>
      </c>
      <c r="E105" s="6">
        <f t="shared" si="55"/>
        <v>0</v>
      </c>
      <c r="F105" s="6">
        <f t="shared" si="55"/>
        <v>0</v>
      </c>
      <c r="G105" s="6">
        <f t="shared" si="55"/>
        <v>0</v>
      </c>
      <c r="H105" s="6">
        <f t="shared" si="55"/>
        <v>0</v>
      </c>
      <c r="I105" s="6">
        <f t="shared" si="55"/>
        <v>0</v>
      </c>
      <c r="J105" s="6">
        <f t="shared" si="55"/>
        <v>0</v>
      </c>
      <c r="K105" s="6">
        <f t="shared" si="55"/>
        <v>0</v>
      </c>
      <c r="L105" s="6">
        <f t="shared" si="55"/>
        <v>0</v>
      </c>
      <c r="M105" s="6">
        <f t="shared" si="55"/>
        <v>0</v>
      </c>
      <c r="N105" s="6">
        <f t="shared" si="55"/>
        <v>0</v>
      </c>
      <c r="O105" s="6">
        <f t="shared" si="55"/>
        <v>0</v>
      </c>
      <c r="P105" s="6">
        <f t="shared" si="55"/>
        <v>0</v>
      </c>
      <c r="Q105" s="6">
        <f t="shared" si="55"/>
        <v>0</v>
      </c>
      <c r="R105" s="6">
        <f t="shared" si="55"/>
        <v>0</v>
      </c>
      <c r="S105" s="6">
        <f t="shared" si="55"/>
        <v>0</v>
      </c>
      <c r="T105" s="6">
        <f t="shared" si="55"/>
        <v>0</v>
      </c>
      <c r="U105" s="6">
        <f t="shared" si="55"/>
        <v>0</v>
      </c>
      <c r="V105" s="6">
        <f t="shared" si="55"/>
        <v>0</v>
      </c>
      <c r="W105" s="6">
        <f t="shared" si="55"/>
        <v>0</v>
      </c>
      <c r="X105" s="6">
        <f t="shared" si="55"/>
        <v>0</v>
      </c>
      <c r="Y105" s="6">
        <f t="shared" si="55"/>
        <v>0</v>
      </c>
      <c r="Z105" s="6">
        <f t="shared" si="55"/>
        <v>0</v>
      </c>
      <c r="AA105" s="6">
        <f t="shared" si="55"/>
        <v>0</v>
      </c>
      <c r="AB105" s="6">
        <f t="shared" si="55"/>
        <v>0</v>
      </c>
      <c r="AC105" s="6">
        <f t="shared" si="55"/>
        <v>0</v>
      </c>
      <c r="AD105" s="6">
        <f t="shared" si="55"/>
        <v>0</v>
      </c>
      <c r="AE105" s="6">
        <f t="shared" si="55"/>
        <v>0</v>
      </c>
      <c r="AF105" s="6">
        <f t="shared" si="55"/>
        <v>0</v>
      </c>
      <c r="AG105" s="6">
        <f t="shared" si="55"/>
        <v>0</v>
      </c>
      <c r="AH105" s="6">
        <f t="shared" si="55"/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f t="shared" si="55"/>
        <v>2</v>
      </c>
      <c r="AY105" s="6">
        <f t="shared" si="55"/>
        <v>1</v>
      </c>
      <c r="AZ105" s="6">
        <f t="shared" si="55"/>
        <v>19</v>
      </c>
      <c r="BA105" s="170">
        <f t="shared" ref="BA105:BJ105" si="56">SUM(BA108:BA111)</f>
        <v>2</v>
      </c>
      <c r="BB105" s="6">
        <f t="shared" si="56"/>
        <v>12</v>
      </c>
      <c r="BC105" s="170">
        <f t="shared" si="56"/>
        <v>11</v>
      </c>
      <c r="BD105" s="170">
        <f t="shared" si="56"/>
        <v>376</v>
      </c>
      <c r="BE105" s="170">
        <f t="shared" si="56"/>
        <v>364</v>
      </c>
      <c r="BF105" s="170">
        <f t="shared" si="56"/>
        <v>128</v>
      </c>
      <c r="BG105" s="170">
        <f t="shared" si="56"/>
        <v>186</v>
      </c>
      <c r="BH105" s="170">
        <f t="shared" si="56"/>
        <v>192</v>
      </c>
      <c r="BI105" s="170">
        <f t="shared" si="56"/>
        <v>144</v>
      </c>
      <c r="BJ105" s="170">
        <f t="shared" si="56"/>
        <v>355</v>
      </c>
      <c r="BK105" s="238">
        <f>SUM(BK108:BK111)</f>
        <v>219</v>
      </c>
      <c r="BL105" s="170">
        <f t="shared" ref="BL105:BN105" si="57">SUM(BL108:BL111)</f>
        <v>234</v>
      </c>
      <c r="BM105" s="170">
        <f t="shared" si="57"/>
        <v>254</v>
      </c>
      <c r="BN105" s="170">
        <f t="shared" si="57"/>
        <v>375</v>
      </c>
      <c r="BO105" s="170">
        <f>SUM(BO108:BO111)</f>
        <v>291</v>
      </c>
      <c r="BP105" s="170">
        <v>392</v>
      </c>
      <c r="BQ105" s="170">
        <v>206</v>
      </c>
      <c r="BR105" s="170">
        <v>152</v>
      </c>
      <c r="BS105" s="170">
        <v>193</v>
      </c>
      <c r="BT105" s="170">
        <v>10</v>
      </c>
      <c r="BU105" s="170">
        <v>31</v>
      </c>
      <c r="BV105" s="170">
        <v>23</v>
      </c>
      <c r="BW105" s="170">
        <v>0</v>
      </c>
      <c r="BX105" s="170">
        <v>0</v>
      </c>
      <c r="BY105" s="170">
        <v>0</v>
      </c>
      <c r="BZ105" s="170">
        <v>15</v>
      </c>
      <c r="CA105" s="170">
        <v>24</v>
      </c>
      <c r="CB105" s="170">
        <v>126</v>
      </c>
      <c r="CC105" s="170">
        <v>101</v>
      </c>
      <c r="CD105" s="170">
        <v>60</v>
      </c>
      <c r="CE105" s="170">
        <v>195</v>
      </c>
      <c r="CF105" s="170">
        <v>330</v>
      </c>
      <c r="CG105" s="170">
        <v>168</v>
      </c>
      <c r="CH105" s="170">
        <v>115</v>
      </c>
      <c r="CI105" s="170">
        <v>113</v>
      </c>
      <c r="CJ105" s="170">
        <v>134</v>
      </c>
      <c r="CK105" s="170">
        <v>42</v>
      </c>
      <c r="CL105" s="170">
        <v>31</v>
      </c>
      <c r="CM105" s="170">
        <v>53</v>
      </c>
      <c r="CN105" s="170">
        <v>62</v>
      </c>
      <c r="CO105" s="170">
        <v>300</v>
      </c>
      <c r="CP105" s="170">
        <v>795</v>
      </c>
      <c r="CQ105" s="170">
        <v>54</v>
      </c>
      <c r="CR105" s="170">
        <v>1</v>
      </c>
      <c r="CS105" s="170">
        <v>0</v>
      </c>
      <c r="CT105" s="170">
        <v>0</v>
      </c>
      <c r="CU105" s="170">
        <v>0</v>
      </c>
      <c r="CV105" s="170">
        <v>0</v>
      </c>
      <c r="CW105" s="170">
        <v>0</v>
      </c>
      <c r="CX105" s="170">
        <v>0</v>
      </c>
      <c r="CY105" s="170">
        <v>0</v>
      </c>
      <c r="CZ105" s="170">
        <v>0</v>
      </c>
      <c r="DA105" s="7">
        <f t="shared" si="55"/>
        <v>0</v>
      </c>
      <c r="DB105" s="7">
        <f>SUM(DB108:DB111)</f>
        <v>0</v>
      </c>
      <c r="DC105" s="7">
        <f>SUM(DC108:DC111)</f>
        <v>0</v>
      </c>
      <c r="DD105" s="7">
        <f t="shared" ref="DD105:EF105" si="58">SUM(DD108:DD111)</f>
        <v>0</v>
      </c>
      <c r="DE105" s="7">
        <f t="shared" si="58"/>
        <v>0</v>
      </c>
      <c r="DF105" s="7">
        <f t="shared" si="58"/>
        <v>0</v>
      </c>
      <c r="DG105" s="7">
        <f t="shared" si="58"/>
        <v>0</v>
      </c>
      <c r="DH105" s="7">
        <f t="shared" si="58"/>
        <v>0</v>
      </c>
      <c r="DI105" s="7">
        <f t="shared" si="58"/>
        <v>0</v>
      </c>
      <c r="DJ105" s="7">
        <f t="shared" si="58"/>
        <v>0</v>
      </c>
      <c r="DK105" s="7">
        <f t="shared" si="58"/>
        <v>0</v>
      </c>
      <c r="DL105" s="7">
        <f t="shared" si="58"/>
        <v>0</v>
      </c>
      <c r="DM105" s="7">
        <f t="shared" si="58"/>
        <v>0</v>
      </c>
      <c r="DN105" s="7">
        <f t="shared" si="58"/>
        <v>0</v>
      </c>
      <c r="DO105" s="7">
        <f t="shared" si="58"/>
        <v>0</v>
      </c>
      <c r="DP105" s="7">
        <f t="shared" si="58"/>
        <v>0</v>
      </c>
      <c r="DQ105" s="7">
        <f t="shared" si="58"/>
        <v>0</v>
      </c>
      <c r="DR105" s="7">
        <f t="shared" si="58"/>
        <v>0</v>
      </c>
      <c r="DS105" s="7">
        <f t="shared" si="58"/>
        <v>0</v>
      </c>
      <c r="DT105" s="7">
        <f t="shared" si="58"/>
        <v>0</v>
      </c>
      <c r="DU105" s="7">
        <f t="shared" si="58"/>
        <v>0</v>
      </c>
      <c r="DV105" s="7">
        <f t="shared" si="58"/>
        <v>0</v>
      </c>
      <c r="DW105" s="7">
        <f t="shared" si="58"/>
        <v>0</v>
      </c>
      <c r="DX105" s="7">
        <f t="shared" si="58"/>
        <v>0</v>
      </c>
      <c r="DY105" s="7">
        <f t="shared" si="58"/>
        <v>0</v>
      </c>
      <c r="DZ105" s="7">
        <f t="shared" si="58"/>
        <v>0</v>
      </c>
      <c r="EA105" s="7">
        <f t="shared" si="58"/>
        <v>0</v>
      </c>
      <c r="EB105" s="7">
        <f t="shared" si="58"/>
        <v>0</v>
      </c>
      <c r="EC105" s="7">
        <f t="shared" si="58"/>
        <v>0</v>
      </c>
      <c r="ED105" s="7">
        <f t="shared" si="58"/>
        <v>0</v>
      </c>
      <c r="EE105" s="7">
        <f t="shared" si="58"/>
        <v>0</v>
      </c>
      <c r="EF105" s="7">
        <f t="shared" si="58"/>
        <v>0</v>
      </c>
    </row>
    <row r="106" spans="1:148" s="8" customFormat="1" ht="17.25" customHeight="1">
      <c r="A106" s="5" t="s">
        <v>10</v>
      </c>
      <c r="B106" s="9" t="e">
        <f>B105/B103</f>
        <v>#DIV/0!</v>
      </c>
      <c r="C106" s="9" t="e">
        <f t="shared" ref="C106:DA106" si="59">C105/C103</f>
        <v>#DIV/0!</v>
      </c>
      <c r="D106" s="9" t="e">
        <f t="shared" si="59"/>
        <v>#DIV/0!</v>
      </c>
      <c r="E106" s="9" t="e">
        <f t="shared" si="59"/>
        <v>#DIV/0!</v>
      </c>
      <c r="F106" s="9" t="e">
        <f t="shared" si="59"/>
        <v>#DIV/0!</v>
      </c>
      <c r="G106" s="9" t="e">
        <f t="shared" si="59"/>
        <v>#DIV/0!</v>
      </c>
      <c r="H106" s="9" t="e">
        <f t="shared" si="59"/>
        <v>#DIV/0!</v>
      </c>
      <c r="I106" s="9" t="e">
        <f t="shared" si="59"/>
        <v>#DIV/0!</v>
      </c>
      <c r="J106" s="9" t="e">
        <f t="shared" si="59"/>
        <v>#DIV/0!</v>
      </c>
      <c r="K106" s="9" t="e">
        <f t="shared" si="59"/>
        <v>#DIV/0!</v>
      </c>
      <c r="L106" s="9" t="e">
        <f t="shared" si="59"/>
        <v>#DIV/0!</v>
      </c>
      <c r="M106" s="9" t="e">
        <f t="shared" si="59"/>
        <v>#DIV/0!</v>
      </c>
      <c r="N106" s="9" t="e">
        <f t="shared" si="59"/>
        <v>#DIV/0!</v>
      </c>
      <c r="O106" s="9" t="e">
        <f t="shared" si="59"/>
        <v>#DIV/0!</v>
      </c>
      <c r="P106" s="9" t="e">
        <f t="shared" si="59"/>
        <v>#DIV/0!</v>
      </c>
      <c r="Q106" s="9" t="e">
        <f t="shared" si="59"/>
        <v>#DIV/0!</v>
      </c>
      <c r="R106" s="9" t="e">
        <f t="shared" si="59"/>
        <v>#DIV/0!</v>
      </c>
      <c r="S106" s="9" t="e">
        <f t="shared" si="59"/>
        <v>#DIV/0!</v>
      </c>
      <c r="T106" s="9" t="e">
        <f t="shared" si="59"/>
        <v>#DIV/0!</v>
      </c>
      <c r="U106" s="9" t="e">
        <f t="shared" si="59"/>
        <v>#DIV/0!</v>
      </c>
      <c r="V106" s="9" t="e">
        <f t="shared" si="59"/>
        <v>#DIV/0!</v>
      </c>
      <c r="W106" s="9" t="e">
        <f t="shared" si="59"/>
        <v>#DIV/0!</v>
      </c>
      <c r="X106" s="9" t="e">
        <f t="shared" si="59"/>
        <v>#DIV/0!</v>
      </c>
      <c r="Y106" s="9" t="e">
        <f t="shared" si="59"/>
        <v>#DIV/0!</v>
      </c>
      <c r="Z106" s="9" t="e">
        <f t="shared" si="59"/>
        <v>#DIV/0!</v>
      </c>
      <c r="AA106" s="9" t="e">
        <f t="shared" si="59"/>
        <v>#DIV/0!</v>
      </c>
      <c r="AB106" s="9" t="e">
        <f t="shared" si="59"/>
        <v>#DIV/0!</v>
      </c>
      <c r="AC106" s="9" t="e">
        <f t="shared" si="59"/>
        <v>#DIV/0!</v>
      </c>
      <c r="AD106" s="9" t="e">
        <f t="shared" si="59"/>
        <v>#DIV/0!</v>
      </c>
      <c r="AE106" s="9" t="e">
        <f t="shared" si="59"/>
        <v>#DIV/0!</v>
      </c>
      <c r="AF106" s="9" t="e">
        <f t="shared" si="59"/>
        <v>#DIV/0!</v>
      </c>
      <c r="AG106" s="9" t="e">
        <f t="shared" si="59"/>
        <v>#DIV/0!</v>
      </c>
      <c r="AH106" s="9" t="e">
        <f t="shared" si="59"/>
        <v>#DIV/0!</v>
      </c>
      <c r="AI106" s="9" t="e">
        <v>#DIV/0!</v>
      </c>
      <c r="AJ106" s="9" t="e">
        <v>#DIV/0!</v>
      </c>
      <c r="AK106" s="9" t="e">
        <v>#DIV/0!</v>
      </c>
      <c r="AL106" s="9" t="e">
        <v>#DIV/0!</v>
      </c>
      <c r="AM106" s="9" t="e">
        <v>#DIV/0!</v>
      </c>
      <c r="AN106" s="9" t="e">
        <v>#DIV/0!</v>
      </c>
      <c r="AO106" s="9" t="e">
        <v>#DIV/0!</v>
      </c>
      <c r="AP106" s="9" t="e">
        <v>#DIV/0!</v>
      </c>
      <c r="AQ106" s="9" t="e">
        <v>#DIV/0!</v>
      </c>
      <c r="AR106" s="9" t="e">
        <v>#DIV/0!</v>
      </c>
      <c r="AS106" s="9" t="e">
        <v>#DIV/0!</v>
      </c>
      <c r="AT106" s="9" t="e">
        <v>#DIV/0!</v>
      </c>
      <c r="AU106" s="9" t="e">
        <v>#DIV/0!</v>
      </c>
      <c r="AV106" s="9" t="e">
        <v>#DIV/0!</v>
      </c>
      <c r="AW106" s="9" t="e">
        <v>#DIV/0!</v>
      </c>
      <c r="AX106" s="9">
        <f>AX105/AX103</f>
        <v>7.6745970836531081E-4</v>
      </c>
      <c r="AY106" s="183">
        <f>AY105/AY103</f>
        <v>2.3883448770002389E-4</v>
      </c>
      <c r="AZ106" s="183">
        <v>2.8597230583985553E-3</v>
      </c>
      <c r="BA106" s="183">
        <f t="shared" ref="BA106:BR106" si="60">BA105/BA103</f>
        <v>1.094391244870041E-4</v>
      </c>
      <c r="BB106" s="9">
        <f t="shared" si="60"/>
        <v>1.5586439797376282E-3</v>
      </c>
      <c r="BC106" s="183">
        <f t="shared" si="60"/>
        <v>2.5383053350563043E-4</v>
      </c>
      <c r="BD106" s="183">
        <f t="shared" si="60"/>
        <v>2.1506852449264418E-3</v>
      </c>
      <c r="BE106" s="183">
        <f t="shared" si="60"/>
        <v>1.8033997057089492E-3</v>
      </c>
      <c r="BF106" s="183">
        <f t="shared" si="60"/>
        <v>7.3868030147389806E-4</v>
      </c>
      <c r="BG106" s="183">
        <f t="shared" si="60"/>
        <v>7.6706408284292092E-4</v>
      </c>
      <c r="BH106" s="183">
        <f t="shared" si="60"/>
        <v>1.4119827326278323E-3</v>
      </c>
      <c r="BI106" s="183">
        <f t="shared" si="60"/>
        <v>7.2826581702321348E-4</v>
      </c>
      <c r="BJ106" s="183">
        <f t="shared" si="60"/>
        <v>1.1305624468556032E-3</v>
      </c>
      <c r="BK106" s="239">
        <f t="shared" si="60"/>
        <v>1.3024085637823371E-3</v>
      </c>
      <c r="BL106" s="183">
        <f t="shared" si="60"/>
        <v>1.1537437505546844E-3</v>
      </c>
      <c r="BM106" s="183">
        <f t="shared" si="60"/>
        <v>8.3280599882620257E-4</v>
      </c>
      <c r="BN106" s="183">
        <f t="shared" si="60"/>
        <v>1.897696449536456E-3</v>
      </c>
      <c r="BO106" s="183">
        <f t="shared" si="60"/>
        <v>3.1866663746468386E-3</v>
      </c>
      <c r="BP106" s="183">
        <f t="shared" si="60"/>
        <v>2.283530617951347E-3</v>
      </c>
      <c r="BQ106" s="183">
        <f t="shared" si="60"/>
        <v>8.9640047343869666E-4</v>
      </c>
      <c r="BR106" s="183">
        <f t="shared" si="60"/>
        <v>6.5190446168560188E-4</v>
      </c>
      <c r="BS106" s="183">
        <v>7.0316570300175247E-4</v>
      </c>
      <c r="BT106" s="183">
        <v>8.9446238338446673E-5</v>
      </c>
      <c r="BU106" s="183">
        <v>2.6821249351098808E-4</v>
      </c>
      <c r="BV106" s="183">
        <v>2.4627113381088517E-4</v>
      </c>
      <c r="BW106" s="183">
        <v>0</v>
      </c>
      <c r="BX106" s="183">
        <v>0</v>
      </c>
      <c r="BY106" s="183" t="e">
        <v>#DIV/0!</v>
      </c>
      <c r="BZ106" s="183">
        <v>3.6894923258559622E-4</v>
      </c>
      <c r="CA106" s="183">
        <v>4.7384007897334647E-4</v>
      </c>
      <c r="CB106" s="183">
        <v>1.3500337508437711E-3</v>
      </c>
      <c r="CC106" s="183">
        <v>7.6242526722628174E-4</v>
      </c>
      <c r="CD106" s="183">
        <v>6.2831172639118689E-4</v>
      </c>
      <c r="CE106" s="183">
        <v>1.6428523286378647E-3</v>
      </c>
      <c r="CF106" s="183">
        <v>1.8699108675819785E-3</v>
      </c>
      <c r="CG106" s="183">
        <v>1.2442785406390259E-3</v>
      </c>
      <c r="CH106" s="183">
        <v>1.9935858542081998E-3</v>
      </c>
      <c r="CI106" s="183">
        <v>1.1963368799957652E-3</v>
      </c>
      <c r="CJ106" s="183">
        <v>7.5273709814231227E-4</v>
      </c>
      <c r="CK106" s="183">
        <v>4.3742253975858443E-4</v>
      </c>
      <c r="CL106" s="183">
        <v>2.9872607782296143E-4</v>
      </c>
      <c r="CM106" s="183">
        <v>5.5085538487122457E-4</v>
      </c>
      <c r="CN106" s="183">
        <v>3.5395400881459659E-4</v>
      </c>
      <c r="CO106" s="183">
        <v>1.567856844217744E-3</v>
      </c>
      <c r="CP106" s="183">
        <v>4.0880131227792318E-3</v>
      </c>
      <c r="CQ106" s="183">
        <v>3.2047667938682131E-4</v>
      </c>
      <c r="CR106" s="183">
        <v>4.6274872744099955E-5</v>
      </c>
      <c r="CS106" s="183" t="e">
        <v>#DIV/0!</v>
      </c>
      <c r="CT106" s="183" t="e">
        <v>#DIV/0!</v>
      </c>
      <c r="CU106" s="183" t="e">
        <v>#DIV/0!</v>
      </c>
      <c r="CV106" s="183" t="e">
        <v>#DIV/0!</v>
      </c>
      <c r="CW106" s="183" t="e">
        <v>#DIV/0!</v>
      </c>
      <c r="CX106" s="183" t="e">
        <v>#DIV/0!</v>
      </c>
      <c r="CY106" s="183" t="e">
        <v>#DIV/0!</v>
      </c>
      <c r="CZ106" s="183" t="e">
        <v>#DIV/0!</v>
      </c>
      <c r="DA106" s="10" t="e">
        <f t="shared" si="59"/>
        <v>#DIV/0!</v>
      </c>
      <c r="DB106" s="10" t="e">
        <f>DB105/DB103</f>
        <v>#DIV/0!</v>
      </c>
      <c r="DC106" s="10" t="e">
        <f>DC105/DC103</f>
        <v>#DIV/0!</v>
      </c>
      <c r="DD106" s="10" t="e">
        <f t="shared" ref="DD106:EF106" si="61">DD105/DD103</f>
        <v>#DIV/0!</v>
      </c>
      <c r="DE106" s="10" t="e">
        <f t="shared" si="61"/>
        <v>#DIV/0!</v>
      </c>
      <c r="DF106" s="10" t="e">
        <f t="shared" si="61"/>
        <v>#DIV/0!</v>
      </c>
      <c r="DG106" s="10" t="e">
        <f t="shared" si="61"/>
        <v>#DIV/0!</v>
      </c>
      <c r="DH106" s="10" t="e">
        <f t="shared" si="61"/>
        <v>#DIV/0!</v>
      </c>
      <c r="DI106" s="10" t="e">
        <f t="shared" si="61"/>
        <v>#DIV/0!</v>
      </c>
      <c r="DJ106" s="10" t="e">
        <f t="shared" si="61"/>
        <v>#DIV/0!</v>
      </c>
      <c r="DK106" s="10" t="e">
        <f t="shared" si="61"/>
        <v>#DIV/0!</v>
      </c>
      <c r="DL106" s="10" t="e">
        <f t="shared" si="61"/>
        <v>#DIV/0!</v>
      </c>
      <c r="DM106" s="10" t="e">
        <f t="shared" si="61"/>
        <v>#DIV/0!</v>
      </c>
      <c r="DN106" s="10" t="e">
        <f t="shared" si="61"/>
        <v>#DIV/0!</v>
      </c>
      <c r="DO106" s="10" t="e">
        <f t="shared" si="61"/>
        <v>#DIV/0!</v>
      </c>
      <c r="DP106" s="10" t="e">
        <f t="shared" si="61"/>
        <v>#DIV/0!</v>
      </c>
      <c r="DQ106" s="10" t="e">
        <f t="shared" si="61"/>
        <v>#DIV/0!</v>
      </c>
      <c r="DR106" s="10" t="e">
        <f t="shared" si="61"/>
        <v>#DIV/0!</v>
      </c>
      <c r="DS106" s="10" t="e">
        <f t="shared" si="61"/>
        <v>#DIV/0!</v>
      </c>
      <c r="DT106" s="10" t="e">
        <f t="shared" si="61"/>
        <v>#DIV/0!</v>
      </c>
      <c r="DU106" s="10" t="e">
        <f t="shared" si="61"/>
        <v>#DIV/0!</v>
      </c>
      <c r="DV106" s="10" t="e">
        <f t="shared" si="61"/>
        <v>#DIV/0!</v>
      </c>
      <c r="DW106" s="10" t="e">
        <f t="shared" si="61"/>
        <v>#DIV/0!</v>
      </c>
      <c r="DX106" s="10" t="e">
        <f t="shared" si="61"/>
        <v>#DIV/0!</v>
      </c>
      <c r="DY106" s="10" t="e">
        <f t="shared" si="61"/>
        <v>#DIV/0!</v>
      </c>
      <c r="DZ106" s="10" t="e">
        <f t="shared" si="61"/>
        <v>#DIV/0!</v>
      </c>
      <c r="EA106" s="10" t="e">
        <f t="shared" si="61"/>
        <v>#DIV/0!</v>
      </c>
      <c r="EB106" s="10" t="e">
        <f t="shared" si="61"/>
        <v>#DIV/0!</v>
      </c>
      <c r="EC106" s="10" t="e">
        <f t="shared" si="61"/>
        <v>#DIV/0!</v>
      </c>
      <c r="ED106" s="10" t="e">
        <f t="shared" si="61"/>
        <v>#DIV/0!</v>
      </c>
      <c r="EE106" s="10" t="e">
        <f t="shared" si="61"/>
        <v>#DIV/0!</v>
      </c>
      <c r="EF106" s="10" t="e">
        <f t="shared" si="61"/>
        <v>#DIV/0!</v>
      </c>
    </row>
    <row r="107" spans="1:148" ht="12" customHeight="1">
      <c r="A107" s="11" t="s">
        <v>5</v>
      </c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</row>
    <row r="108" spans="1:148" s="8" customFormat="1" ht="17.25" customHeight="1">
      <c r="A108" s="12" t="s">
        <v>6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2</v>
      </c>
      <c r="AY108" s="170">
        <v>1</v>
      </c>
      <c r="AZ108" s="170">
        <v>15</v>
      </c>
      <c r="BA108" s="170">
        <v>2</v>
      </c>
      <c r="BB108" s="6">
        <v>2</v>
      </c>
      <c r="BC108" s="170">
        <v>4</v>
      </c>
      <c r="BD108" s="170">
        <v>262</v>
      </c>
      <c r="BE108" s="170">
        <v>262</v>
      </c>
      <c r="BF108" s="170">
        <v>90</v>
      </c>
      <c r="BG108" s="191">
        <v>92</v>
      </c>
      <c r="BH108" s="170">
        <v>116</v>
      </c>
      <c r="BI108" s="170">
        <v>107</v>
      </c>
      <c r="BJ108" s="170">
        <v>308</v>
      </c>
      <c r="BK108" s="6">
        <v>154</v>
      </c>
      <c r="BL108" s="170">
        <v>79</v>
      </c>
      <c r="BM108" s="170">
        <v>142</v>
      </c>
      <c r="BN108" s="170">
        <v>188</v>
      </c>
      <c r="BO108" s="170">
        <v>175</v>
      </c>
      <c r="BP108" s="170">
        <v>386</v>
      </c>
      <c r="BQ108" s="170">
        <v>200</v>
      </c>
      <c r="BR108" s="170">
        <v>137</v>
      </c>
      <c r="BS108" s="170">
        <v>156</v>
      </c>
      <c r="BT108" s="170">
        <v>9</v>
      </c>
      <c r="BU108" s="170">
        <v>24</v>
      </c>
      <c r="BV108" s="170">
        <v>18</v>
      </c>
      <c r="BW108" s="170">
        <v>0</v>
      </c>
      <c r="BX108" s="170">
        <v>0</v>
      </c>
      <c r="BY108" s="170">
        <v>0</v>
      </c>
      <c r="BZ108" s="170">
        <v>13</v>
      </c>
      <c r="CA108" s="170">
        <v>24</v>
      </c>
      <c r="CB108" s="170">
        <v>123</v>
      </c>
      <c r="CC108" s="170">
        <v>91</v>
      </c>
      <c r="CD108" s="170">
        <v>55</v>
      </c>
      <c r="CE108" s="170">
        <v>165</v>
      </c>
      <c r="CF108" s="170">
        <v>303</v>
      </c>
      <c r="CG108" s="170">
        <v>156</v>
      </c>
      <c r="CH108" s="170">
        <v>111</v>
      </c>
      <c r="CI108" s="170">
        <v>112</v>
      </c>
      <c r="CJ108" s="170">
        <v>121</v>
      </c>
      <c r="CK108" s="170">
        <v>36</v>
      </c>
      <c r="CL108" s="170">
        <v>17</v>
      </c>
      <c r="CM108" s="170">
        <v>46</v>
      </c>
      <c r="CN108" s="170">
        <v>51</v>
      </c>
      <c r="CO108" s="170">
        <v>275</v>
      </c>
      <c r="CP108" s="170">
        <v>758</v>
      </c>
      <c r="CQ108" s="170">
        <v>46</v>
      </c>
      <c r="CR108" s="170">
        <v>1</v>
      </c>
      <c r="CS108" s="170">
        <v>0</v>
      </c>
      <c r="CT108" s="170">
        <v>0</v>
      </c>
      <c r="CU108" s="170">
        <v>0</v>
      </c>
      <c r="CV108" s="170">
        <v>0</v>
      </c>
      <c r="CW108" s="170">
        <v>0</v>
      </c>
      <c r="CX108" s="170">
        <v>0</v>
      </c>
      <c r="CY108" s="170">
        <v>0</v>
      </c>
      <c r="CZ108" s="170">
        <v>0</v>
      </c>
      <c r="DA108" s="25">
        <f>SUM(DB108:EF108)</f>
        <v>0</v>
      </c>
      <c r="DB108" s="25">
        <f>'X1930'!F30</f>
        <v>0</v>
      </c>
      <c r="DC108" s="25">
        <f>'X1930'!G30</f>
        <v>0</v>
      </c>
      <c r="DD108" s="25">
        <f>'X1930'!H30</f>
        <v>0</v>
      </c>
      <c r="DE108" s="25">
        <f>'X1930'!I30</f>
        <v>0</v>
      </c>
      <c r="DF108" s="25">
        <f>'X1930'!J30</f>
        <v>0</v>
      </c>
      <c r="DG108" s="25">
        <f>'X1930'!K30</f>
        <v>0</v>
      </c>
      <c r="DH108" s="25">
        <f>'X1930'!L30</f>
        <v>0</v>
      </c>
      <c r="DI108" s="25">
        <f>'X1930'!M30</f>
        <v>0</v>
      </c>
      <c r="DJ108" s="25">
        <f>'X1930'!N30</f>
        <v>0</v>
      </c>
      <c r="DK108" s="25">
        <f>'X1930'!O30</f>
        <v>0</v>
      </c>
      <c r="DL108" s="25">
        <f>'X1930'!P30</f>
        <v>0</v>
      </c>
      <c r="DM108" s="25">
        <f>'X1930'!Q30</f>
        <v>0</v>
      </c>
      <c r="DN108" s="25">
        <f>'X1930'!R30</f>
        <v>0</v>
      </c>
      <c r="DO108" s="25">
        <f>'X1930'!S30</f>
        <v>0</v>
      </c>
      <c r="DP108" s="25">
        <f>'X1930'!T30</f>
        <v>0</v>
      </c>
      <c r="DQ108" s="25">
        <f>'X1930'!U30</f>
        <v>0</v>
      </c>
      <c r="DR108" s="25">
        <f>'X1930'!V30</f>
        <v>0</v>
      </c>
      <c r="DS108" s="25">
        <f>'X1930'!W30</f>
        <v>0</v>
      </c>
      <c r="DT108" s="25">
        <f>'X1930'!X30</f>
        <v>0</v>
      </c>
      <c r="DU108" s="25">
        <f>'X1930'!Y30</f>
        <v>0</v>
      </c>
      <c r="DV108" s="25">
        <f>'X1930'!Z30</f>
        <v>0</v>
      </c>
      <c r="DW108" s="25">
        <f>'X1930'!AA30</f>
        <v>0</v>
      </c>
      <c r="DX108" s="25">
        <f>'X1930'!AB30</f>
        <v>0</v>
      </c>
      <c r="DY108" s="25">
        <f>'X1930'!AC30</f>
        <v>0</v>
      </c>
      <c r="DZ108" s="25">
        <f>'X1930'!AD30</f>
        <v>0</v>
      </c>
      <c r="EA108" s="25">
        <f>'X1930'!AE30</f>
        <v>0</v>
      </c>
      <c r="EB108" s="25">
        <f>'X1930'!AF30</f>
        <v>0</v>
      </c>
      <c r="EC108" s="25">
        <f>'X1930'!AG30</f>
        <v>0</v>
      </c>
      <c r="ED108" s="25">
        <f>'X1930'!AH30</f>
        <v>0</v>
      </c>
      <c r="EE108" s="25">
        <f>'X1930'!AI30</f>
        <v>0</v>
      </c>
      <c r="EF108" s="25">
        <f>'X1930'!AJ30</f>
        <v>0</v>
      </c>
    </row>
    <row r="109" spans="1:148" s="8" customFormat="1" ht="17.25" customHeight="1">
      <c r="A109" s="12" t="s">
        <v>7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170">
        <v>0</v>
      </c>
      <c r="AZ109" s="170">
        <v>0</v>
      </c>
      <c r="BA109" s="170">
        <v>0</v>
      </c>
      <c r="BB109" s="6">
        <v>7</v>
      </c>
      <c r="BC109" s="170">
        <v>7</v>
      </c>
      <c r="BD109" s="170">
        <v>75</v>
      </c>
      <c r="BE109" s="170">
        <v>87</v>
      </c>
      <c r="BF109" s="170">
        <v>29</v>
      </c>
      <c r="BG109" s="191">
        <v>92</v>
      </c>
      <c r="BH109" s="170">
        <v>75</v>
      </c>
      <c r="BI109" s="170">
        <v>36</v>
      </c>
      <c r="BJ109" s="170">
        <v>44</v>
      </c>
      <c r="BK109" s="6">
        <v>65</v>
      </c>
      <c r="BL109" s="170">
        <v>147</v>
      </c>
      <c r="BM109" s="170">
        <v>93</v>
      </c>
      <c r="BN109" s="170">
        <v>177</v>
      </c>
      <c r="BO109" s="170">
        <v>112</v>
      </c>
      <c r="BP109" s="170">
        <v>4</v>
      </c>
      <c r="BQ109" s="170">
        <v>5</v>
      </c>
      <c r="BR109" s="170">
        <v>13</v>
      </c>
      <c r="BS109" s="170">
        <v>35</v>
      </c>
      <c r="BT109" s="170">
        <v>1</v>
      </c>
      <c r="BU109" s="170">
        <v>5</v>
      </c>
      <c r="BV109" s="170">
        <v>1</v>
      </c>
      <c r="BW109" s="170">
        <v>0</v>
      </c>
      <c r="BX109" s="170">
        <v>0</v>
      </c>
      <c r="BY109" s="170">
        <v>0</v>
      </c>
      <c r="BZ109" s="170">
        <v>0</v>
      </c>
      <c r="CA109" s="170">
        <v>0</v>
      </c>
      <c r="CB109" s="170">
        <v>3</v>
      </c>
      <c r="CC109" s="170">
        <v>3</v>
      </c>
      <c r="CD109" s="170">
        <v>2</v>
      </c>
      <c r="CE109" s="170">
        <v>30</v>
      </c>
      <c r="CF109" s="170">
        <v>22</v>
      </c>
      <c r="CG109" s="170">
        <v>10</v>
      </c>
      <c r="CH109" s="170">
        <v>3</v>
      </c>
      <c r="CI109" s="170">
        <v>1</v>
      </c>
      <c r="CJ109" s="170">
        <v>9</v>
      </c>
      <c r="CK109" s="170">
        <v>6</v>
      </c>
      <c r="CL109" s="170">
        <v>10</v>
      </c>
      <c r="CM109" s="170">
        <v>5</v>
      </c>
      <c r="CN109" s="170">
        <v>11</v>
      </c>
      <c r="CO109" s="170">
        <v>17</v>
      </c>
      <c r="CP109" s="170">
        <v>34</v>
      </c>
      <c r="CQ109" s="170">
        <v>6</v>
      </c>
      <c r="CR109" s="170">
        <v>0</v>
      </c>
      <c r="CS109" s="170">
        <v>0</v>
      </c>
      <c r="CT109" s="170">
        <v>0</v>
      </c>
      <c r="CU109" s="170">
        <v>0</v>
      </c>
      <c r="CV109" s="170">
        <v>0</v>
      </c>
      <c r="CW109" s="170">
        <v>0</v>
      </c>
      <c r="CX109" s="170">
        <v>0</v>
      </c>
      <c r="CY109" s="170">
        <v>0</v>
      </c>
      <c r="CZ109" s="170">
        <v>0</v>
      </c>
      <c r="DA109" s="25">
        <f>SUM(DB109:EF109)</f>
        <v>0</v>
      </c>
      <c r="DB109" s="25">
        <f>'X1930'!F31</f>
        <v>0</v>
      </c>
      <c r="DC109" s="25">
        <f>'X1930'!G31</f>
        <v>0</v>
      </c>
      <c r="DD109" s="25">
        <f>'X1930'!H31</f>
        <v>0</v>
      </c>
      <c r="DE109" s="25">
        <f>'X1930'!I31</f>
        <v>0</v>
      </c>
      <c r="DF109" s="25">
        <f>'X1930'!J31</f>
        <v>0</v>
      </c>
      <c r="DG109" s="25">
        <f>'X1930'!K31</f>
        <v>0</v>
      </c>
      <c r="DH109" s="25">
        <f>'X1930'!L31</f>
        <v>0</v>
      </c>
      <c r="DI109" s="25">
        <f>'X1930'!M31</f>
        <v>0</v>
      </c>
      <c r="DJ109" s="25">
        <f>'X1930'!N31</f>
        <v>0</v>
      </c>
      <c r="DK109" s="25">
        <f>'X1930'!O31</f>
        <v>0</v>
      </c>
      <c r="DL109" s="25">
        <f>'X1930'!P31</f>
        <v>0</v>
      </c>
      <c r="DM109" s="25">
        <f>'X1930'!Q31</f>
        <v>0</v>
      </c>
      <c r="DN109" s="25">
        <f>'X1930'!R31</f>
        <v>0</v>
      </c>
      <c r="DO109" s="25">
        <f>'X1930'!S31</f>
        <v>0</v>
      </c>
      <c r="DP109" s="25">
        <f>'X1930'!T31</f>
        <v>0</v>
      </c>
      <c r="DQ109" s="25">
        <f>'X1930'!U31</f>
        <v>0</v>
      </c>
      <c r="DR109" s="25">
        <f>'X1930'!V31</f>
        <v>0</v>
      </c>
      <c r="DS109" s="25">
        <f>'X1930'!W31</f>
        <v>0</v>
      </c>
      <c r="DT109" s="25">
        <f>'X1930'!X31</f>
        <v>0</v>
      </c>
      <c r="DU109" s="25">
        <f>'X1930'!Y31</f>
        <v>0</v>
      </c>
      <c r="DV109" s="25">
        <f>'X1930'!Z31</f>
        <v>0</v>
      </c>
      <c r="DW109" s="25">
        <f>'X1930'!AA31</f>
        <v>0</v>
      </c>
      <c r="DX109" s="25">
        <f>'X1930'!AB31</f>
        <v>0</v>
      </c>
      <c r="DY109" s="25">
        <f>'X1930'!AC31</f>
        <v>0</v>
      </c>
      <c r="DZ109" s="25">
        <f>'X1930'!AD31</f>
        <v>0</v>
      </c>
      <c r="EA109" s="25">
        <f>'X1930'!AE31</f>
        <v>0</v>
      </c>
      <c r="EB109" s="25">
        <f>'X1930'!AF31</f>
        <v>0</v>
      </c>
      <c r="EC109" s="25">
        <f>'X1930'!AG31</f>
        <v>0</v>
      </c>
      <c r="ED109" s="25">
        <f>'X1930'!AH31</f>
        <v>0</v>
      </c>
      <c r="EE109" s="25">
        <f>'X1930'!AI31</f>
        <v>0</v>
      </c>
      <c r="EF109" s="25">
        <f>'X1930'!AJ31</f>
        <v>0</v>
      </c>
    </row>
    <row r="110" spans="1:148" s="8" customFormat="1" ht="17.25" customHeight="1">
      <c r="A110" s="12" t="s">
        <v>8</v>
      </c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170">
        <v>0</v>
      </c>
      <c r="AZ110" s="170">
        <v>0</v>
      </c>
      <c r="BA110" s="170">
        <v>0</v>
      </c>
      <c r="BB110" s="6">
        <v>0</v>
      </c>
      <c r="BC110" s="170">
        <v>0</v>
      </c>
      <c r="BD110" s="170">
        <v>0</v>
      </c>
      <c r="BE110" s="170">
        <v>0</v>
      </c>
      <c r="BF110" s="170">
        <v>0</v>
      </c>
      <c r="BG110" s="191">
        <v>0</v>
      </c>
      <c r="BH110" s="170">
        <v>0</v>
      </c>
      <c r="BI110" s="170">
        <v>0</v>
      </c>
      <c r="BJ110" s="170">
        <v>0</v>
      </c>
      <c r="BK110" s="6">
        <v>0</v>
      </c>
      <c r="BL110" s="170">
        <v>0</v>
      </c>
      <c r="BM110" s="170">
        <v>1</v>
      </c>
      <c r="BN110" s="170">
        <v>0</v>
      </c>
      <c r="BO110" s="170">
        <v>0</v>
      </c>
      <c r="BP110" s="170">
        <v>0</v>
      </c>
      <c r="BQ110" s="170">
        <v>0</v>
      </c>
      <c r="BR110" s="170">
        <v>0</v>
      </c>
      <c r="BS110" s="170">
        <v>0</v>
      </c>
      <c r="BT110" s="170">
        <v>0</v>
      </c>
      <c r="BU110" s="170">
        <v>0</v>
      </c>
      <c r="BV110" s="170">
        <v>0</v>
      </c>
      <c r="BW110" s="170">
        <v>0</v>
      </c>
      <c r="BX110" s="170">
        <v>0</v>
      </c>
      <c r="BY110" s="170">
        <v>0</v>
      </c>
      <c r="BZ110" s="170">
        <v>0</v>
      </c>
      <c r="CA110" s="170">
        <v>0</v>
      </c>
      <c r="CB110" s="170">
        <v>0</v>
      </c>
      <c r="CC110" s="170">
        <v>0</v>
      </c>
      <c r="CD110" s="170">
        <v>0</v>
      </c>
      <c r="CE110" s="170">
        <v>0</v>
      </c>
      <c r="CF110" s="170">
        <v>0</v>
      </c>
      <c r="CG110" s="170">
        <v>0</v>
      </c>
      <c r="CH110" s="170">
        <v>0</v>
      </c>
      <c r="CI110" s="170">
        <v>0</v>
      </c>
      <c r="CJ110" s="170">
        <v>0</v>
      </c>
      <c r="CK110" s="170">
        <v>0</v>
      </c>
      <c r="CL110" s="170">
        <v>0</v>
      </c>
      <c r="CM110" s="170">
        <v>0</v>
      </c>
      <c r="CN110" s="170">
        <v>0</v>
      </c>
      <c r="CO110" s="170">
        <v>0</v>
      </c>
      <c r="CP110" s="170">
        <v>0</v>
      </c>
      <c r="CQ110" s="170">
        <v>0</v>
      </c>
      <c r="CR110" s="170">
        <v>0</v>
      </c>
      <c r="CS110" s="170">
        <v>0</v>
      </c>
      <c r="CT110" s="170">
        <v>0</v>
      </c>
      <c r="CU110" s="170">
        <v>0</v>
      </c>
      <c r="CV110" s="170">
        <v>0</v>
      </c>
      <c r="CW110" s="170">
        <v>0</v>
      </c>
      <c r="CX110" s="170">
        <v>0</v>
      </c>
      <c r="CY110" s="170">
        <v>0</v>
      </c>
      <c r="CZ110" s="170">
        <v>0</v>
      </c>
      <c r="DA110" s="25">
        <f>SUM(DB110:EF110)</f>
        <v>0</v>
      </c>
      <c r="DB110" s="25">
        <f>'X1930'!F32</f>
        <v>0</v>
      </c>
      <c r="DC110" s="25">
        <f>'X1930'!G32</f>
        <v>0</v>
      </c>
      <c r="DD110" s="25">
        <f>'X1930'!H32</f>
        <v>0</v>
      </c>
      <c r="DE110" s="25">
        <f>'X1930'!I32</f>
        <v>0</v>
      </c>
      <c r="DF110" s="25">
        <f>'X1930'!J32</f>
        <v>0</v>
      </c>
      <c r="DG110" s="25">
        <f>'X1930'!K32</f>
        <v>0</v>
      </c>
      <c r="DH110" s="25">
        <f>'X1930'!L32</f>
        <v>0</v>
      </c>
      <c r="DI110" s="25">
        <f>'X1930'!M32</f>
        <v>0</v>
      </c>
      <c r="DJ110" s="25">
        <f>'X1930'!N32</f>
        <v>0</v>
      </c>
      <c r="DK110" s="25">
        <f>'X1930'!O32</f>
        <v>0</v>
      </c>
      <c r="DL110" s="25">
        <f>'X1930'!P32</f>
        <v>0</v>
      </c>
      <c r="DM110" s="25">
        <f>'X1930'!Q32</f>
        <v>0</v>
      </c>
      <c r="DN110" s="25">
        <f>'X1930'!R32</f>
        <v>0</v>
      </c>
      <c r="DO110" s="25">
        <f>'X1930'!S32</f>
        <v>0</v>
      </c>
      <c r="DP110" s="25">
        <f>'X1930'!T32</f>
        <v>0</v>
      </c>
      <c r="DQ110" s="25">
        <f>'X1930'!U32</f>
        <v>0</v>
      </c>
      <c r="DR110" s="25">
        <f>'X1930'!V32</f>
        <v>0</v>
      </c>
      <c r="DS110" s="25">
        <f>'X1930'!W32</f>
        <v>0</v>
      </c>
      <c r="DT110" s="25">
        <f>'X1930'!X32</f>
        <v>0</v>
      </c>
      <c r="DU110" s="25">
        <f>'X1930'!Y32</f>
        <v>0</v>
      </c>
      <c r="DV110" s="25">
        <f>'X1930'!Z32</f>
        <v>0</v>
      </c>
      <c r="DW110" s="25">
        <f>'X1930'!AA32</f>
        <v>0</v>
      </c>
      <c r="DX110" s="25">
        <f>'X1930'!AB32</f>
        <v>0</v>
      </c>
      <c r="DY110" s="25">
        <f>'X1930'!AC32</f>
        <v>0</v>
      </c>
      <c r="DZ110" s="25">
        <f>'X1930'!AD32</f>
        <v>0</v>
      </c>
      <c r="EA110" s="25">
        <f>'X1930'!AE32</f>
        <v>0</v>
      </c>
      <c r="EB110" s="25">
        <f>'X1930'!AF32</f>
        <v>0</v>
      </c>
      <c r="EC110" s="25">
        <f>'X1930'!AG32</f>
        <v>0</v>
      </c>
      <c r="ED110" s="25">
        <f>'X1930'!AH32</f>
        <v>0</v>
      </c>
      <c r="EE110" s="25">
        <f>'X1930'!AI32</f>
        <v>0</v>
      </c>
      <c r="EF110" s="25">
        <f>'X1930'!AJ32</f>
        <v>0</v>
      </c>
    </row>
    <row r="111" spans="1:148" s="8" customFormat="1" ht="17.25" customHeight="1">
      <c r="A111" s="12" t="s">
        <v>9</v>
      </c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170">
        <v>0</v>
      </c>
      <c r="AZ111" s="170">
        <v>4</v>
      </c>
      <c r="BA111" s="170">
        <v>0</v>
      </c>
      <c r="BB111" s="6">
        <v>3</v>
      </c>
      <c r="BC111" s="170">
        <v>0</v>
      </c>
      <c r="BD111" s="170">
        <v>39</v>
      </c>
      <c r="BE111" s="170">
        <v>15</v>
      </c>
      <c r="BF111" s="170">
        <v>9</v>
      </c>
      <c r="BG111" s="191">
        <v>2</v>
      </c>
      <c r="BH111" s="170">
        <v>1</v>
      </c>
      <c r="BI111" s="170">
        <v>1</v>
      </c>
      <c r="BJ111" s="170">
        <v>3</v>
      </c>
      <c r="BK111" s="6">
        <v>0</v>
      </c>
      <c r="BL111" s="170">
        <v>8</v>
      </c>
      <c r="BM111" s="170">
        <v>18</v>
      </c>
      <c r="BN111" s="170">
        <v>10</v>
      </c>
      <c r="BO111" s="170">
        <v>4</v>
      </c>
      <c r="BP111" s="170">
        <v>2</v>
      </c>
      <c r="BQ111" s="170">
        <v>1</v>
      </c>
      <c r="BR111" s="170">
        <v>2</v>
      </c>
      <c r="BS111" s="170">
        <v>2</v>
      </c>
      <c r="BT111" s="170">
        <v>0</v>
      </c>
      <c r="BU111" s="170">
        <v>2</v>
      </c>
      <c r="BV111" s="170">
        <v>4</v>
      </c>
      <c r="BW111" s="170">
        <v>0</v>
      </c>
      <c r="BX111" s="170">
        <v>0</v>
      </c>
      <c r="BY111" s="170">
        <v>0</v>
      </c>
      <c r="BZ111" s="170">
        <v>2</v>
      </c>
      <c r="CA111" s="170">
        <v>0</v>
      </c>
      <c r="CB111" s="170">
        <v>0</v>
      </c>
      <c r="CC111" s="170">
        <v>7</v>
      </c>
      <c r="CD111" s="170">
        <v>3</v>
      </c>
      <c r="CE111" s="170">
        <v>0</v>
      </c>
      <c r="CF111" s="170">
        <v>5</v>
      </c>
      <c r="CG111" s="170">
        <v>2</v>
      </c>
      <c r="CH111" s="170">
        <v>1</v>
      </c>
      <c r="CI111" s="170">
        <v>0</v>
      </c>
      <c r="CJ111" s="170">
        <v>4</v>
      </c>
      <c r="CK111" s="170">
        <v>0</v>
      </c>
      <c r="CL111" s="170">
        <v>4</v>
      </c>
      <c r="CM111" s="170">
        <v>2</v>
      </c>
      <c r="CN111" s="170">
        <v>0</v>
      </c>
      <c r="CO111" s="170">
        <v>8</v>
      </c>
      <c r="CP111" s="170">
        <v>3</v>
      </c>
      <c r="CQ111" s="170">
        <v>2</v>
      </c>
      <c r="CR111" s="170">
        <v>0</v>
      </c>
      <c r="CS111" s="170">
        <v>0</v>
      </c>
      <c r="CT111" s="170">
        <v>0</v>
      </c>
      <c r="CU111" s="170">
        <v>0</v>
      </c>
      <c r="CV111" s="170">
        <v>0</v>
      </c>
      <c r="CW111" s="170">
        <v>0</v>
      </c>
      <c r="CX111" s="170">
        <v>0</v>
      </c>
      <c r="CY111" s="170">
        <v>0</v>
      </c>
      <c r="CZ111" s="170">
        <v>0</v>
      </c>
      <c r="DA111" s="25">
        <f>SUM(DB111:EF111)</f>
        <v>0</v>
      </c>
      <c r="DB111" s="25">
        <f>'X1930'!F33</f>
        <v>0</v>
      </c>
      <c r="DC111" s="25">
        <f>'X1930'!G33</f>
        <v>0</v>
      </c>
      <c r="DD111" s="25">
        <f>'X1930'!H33</f>
        <v>0</v>
      </c>
      <c r="DE111" s="25">
        <f>'X1930'!I33</f>
        <v>0</v>
      </c>
      <c r="DF111" s="25">
        <f>'X1930'!J33</f>
        <v>0</v>
      </c>
      <c r="DG111" s="25">
        <f>'X1930'!K33</f>
        <v>0</v>
      </c>
      <c r="DH111" s="25">
        <f>'X1930'!L33</f>
        <v>0</v>
      </c>
      <c r="DI111" s="25">
        <f>'X1930'!M33</f>
        <v>0</v>
      </c>
      <c r="DJ111" s="25">
        <f>'X1930'!N33</f>
        <v>0</v>
      </c>
      <c r="DK111" s="25">
        <f>'X1930'!O33</f>
        <v>0</v>
      </c>
      <c r="DL111" s="25">
        <f>'X1930'!P33</f>
        <v>0</v>
      </c>
      <c r="DM111" s="25">
        <f>'X1930'!Q33</f>
        <v>0</v>
      </c>
      <c r="DN111" s="25">
        <f>'X1930'!R33</f>
        <v>0</v>
      </c>
      <c r="DO111" s="25">
        <f>'X1930'!S33</f>
        <v>0</v>
      </c>
      <c r="DP111" s="25">
        <f>'X1930'!T33</f>
        <v>0</v>
      </c>
      <c r="DQ111" s="25">
        <f>'X1930'!U33</f>
        <v>0</v>
      </c>
      <c r="DR111" s="25">
        <f>'X1930'!V33</f>
        <v>0</v>
      </c>
      <c r="DS111" s="25">
        <f>'X1930'!W33</f>
        <v>0</v>
      </c>
      <c r="DT111" s="25">
        <f>'X1930'!X33</f>
        <v>0</v>
      </c>
      <c r="DU111" s="25">
        <f>'X1930'!Y33</f>
        <v>0</v>
      </c>
      <c r="DV111" s="25">
        <f>'X1930'!Z33</f>
        <v>0</v>
      </c>
      <c r="DW111" s="25">
        <f>'X1930'!AA33</f>
        <v>0</v>
      </c>
      <c r="DX111" s="25">
        <f>'X1930'!AB33</f>
        <v>0</v>
      </c>
      <c r="DY111" s="25">
        <f>'X1930'!AC33</f>
        <v>0</v>
      </c>
      <c r="DZ111" s="25">
        <f>'X1930'!AD33</f>
        <v>0</v>
      </c>
      <c r="EA111" s="25">
        <f>'X1930'!AE33</f>
        <v>0</v>
      </c>
      <c r="EB111" s="25">
        <f>'X1930'!AF33</f>
        <v>0</v>
      </c>
      <c r="EC111" s="25">
        <f>'X1930'!AG33</f>
        <v>0</v>
      </c>
      <c r="ED111" s="25">
        <f>'X1930'!AH33</f>
        <v>0</v>
      </c>
      <c r="EE111" s="25">
        <f>'X1930'!AI33</f>
        <v>0</v>
      </c>
      <c r="EF111" s="25">
        <f>'X1930'!AJ33</f>
        <v>0</v>
      </c>
    </row>
    <row r="112" spans="1:148" s="179" customFormat="1" ht="18" customHeight="1">
      <c r="A112" s="179" t="s">
        <v>214</v>
      </c>
      <c r="Z112" s="182">
        <v>2E-3</v>
      </c>
      <c r="AA112" s="182">
        <v>2E-3</v>
      </c>
      <c r="AB112" s="182">
        <v>2E-3</v>
      </c>
      <c r="AC112" s="182">
        <v>2E-3</v>
      </c>
      <c r="AD112" s="182">
        <v>2E-3</v>
      </c>
      <c r="AE112" s="182">
        <v>2E-3</v>
      </c>
      <c r="AF112" s="182">
        <v>2E-3</v>
      </c>
      <c r="AG112" s="182">
        <v>2E-3</v>
      </c>
      <c r="AH112" s="182">
        <v>2E-3</v>
      </c>
      <c r="AI112" s="182">
        <v>2E-3</v>
      </c>
      <c r="AJ112" s="182">
        <v>2E-3</v>
      </c>
      <c r="AK112" s="182">
        <v>2E-3</v>
      </c>
      <c r="AL112" s="182">
        <v>5.0000000000000001E-3</v>
      </c>
      <c r="AM112" s="182">
        <v>5.0000000000000001E-3</v>
      </c>
      <c r="AN112" s="182">
        <v>5.0000000000000001E-3</v>
      </c>
      <c r="AO112" s="182">
        <v>5.0000000000000001E-3</v>
      </c>
      <c r="AP112" s="182">
        <v>5.0000000000000001E-3</v>
      </c>
      <c r="AQ112" s="182">
        <v>5.0000000000000001E-3</v>
      </c>
      <c r="AR112" s="182">
        <v>5.0000000000000001E-3</v>
      </c>
      <c r="AS112" s="182">
        <v>5.0000000000000001E-3</v>
      </c>
      <c r="AT112" s="182">
        <v>5.0000000000000001E-3</v>
      </c>
      <c r="AU112" s="182">
        <v>5.0000000000000001E-3</v>
      </c>
      <c r="AV112" s="182">
        <v>5.0000000000000001E-3</v>
      </c>
      <c r="AW112" s="182">
        <v>5.0000000000000001E-3</v>
      </c>
      <c r="AX112" s="182">
        <v>2E-3</v>
      </c>
      <c r="AY112" s="182">
        <v>2E-3</v>
      </c>
      <c r="AZ112" s="182">
        <v>2E-3</v>
      </c>
      <c r="BA112" s="182">
        <v>2E-3</v>
      </c>
      <c r="BB112" s="182">
        <v>2E-3</v>
      </c>
      <c r="BC112" s="182">
        <v>2E-3</v>
      </c>
      <c r="BD112" s="182">
        <v>2E-3</v>
      </c>
      <c r="BE112" s="182">
        <v>2E-3</v>
      </c>
      <c r="BF112" s="182">
        <v>2E-3</v>
      </c>
      <c r="BG112" s="182">
        <v>2E-3</v>
      </c>
      <c r="BH112" s="182">
        <v>2E-3</v>
      </c>
      <c r="BI112" s="182">
        <v>2E-3</v>
      </c>
      <c r="BJ112" s="182">
        <v>2E-3</v>
      </c>
      <c r="BK112" s="182">
        <v>2E-3</v>
      </c>
      <c r="BL112" s="182">
        <v>2E-3</v>
      </c>
      <c r="BM112" s="182">
        <v>5.0000000000000001E-4</v>
      </c>
      <c r="BN112" s="182">
        <v>5.0000000000000001E-4</v>
      </c>
      <c r="BO112" s="182">
        <v>5.0000000000000001E-4</v>
      </c>
      <c r="BP112" s="182">
        <v>5.0000000000000001E-4</v>
      </c>
      <c r="BQ112" s="182">
        <v>5.0000000000000001E-4</v>
      </c>
      <c r="BR112" s="182">
        <v>5.0000000000000001E-4</v>
      </c>
      <c r="BS112" s="182">
        <v>5.0000000000000001E-4</v>
      </c>
      <c r="BT112" s="182">
        <v>5.0000000000000001E-4</v>
      </c>
      <c r="BU112" s="182">
        <v>5.0000000000000001E-4</v>
      </c>
      <c r="BV112" s="182">
        <v>5.0000000000000001E-4</v>
      </c>
      <c r="BW112" s="182">
        <v>5.0000000000000001E-4</v>
      </c>
      <c r="BX112" s="182">
        <v>5.0000000000000001E-4</v>
      </c>
      <c r="BY112" s="182">
        <v>5.0000000000000001E-4</v>
      </c>
      <c r="BZ112" s="182">
        <v>5.0000000000000001E-4</v>
      </c>
      <c r="CA112" s="182">
        <v>5.0000000000000001E-4</v>
      </c>
      <c r="CB112" s="182">
        <v>5.0000000000000001E-4</v>
      </c>
      <c r="CC112" s="182">
        <v>5.0000000000000001E-4</v>
      </c>
      <c r="CD112" s="182">
        <v>5.0000000000000001E-4</v>
      </c>
      <c r="CE112" s="182">
        <v>5.0000000000000001E-4</v>
      </c>
      <c r="CF112" s="182">
        <v>5.0000000000000001E-4</v>
      </c>
      <c r="CG112" s="182">
        <v>5.0000000000000001E-4</v>
      </c>
      <c r="CH112" s="182">
        <v>5.0000000000000001E-4</v>
      </c>
      <c r="CI112" s="182">
        <v>5.0000000000000001E-4</v>
      </c>
      <c r="CJ112" s="182">
        <v>5.0000000000000001E-4</v>
      </c>
      <c r="CK112" s="182">
        <v>5.0000000000000001E-4</v>
      </c>
      <c r="CL112" s="182">
        <v>5.0000000000000001E-4</v>
      </c>
      <c r="CM112" s="182">
        <v>5.0000000000000001E-4</v>
      </c>
      <c r="CN112" s="182">
        <v>5.0000000000000001E-4</v>
      </c>
      <c r="CO112" s="182">
        <v>5.0000000000000001E-4</v>
      </c>
      <c r="CP112" s="182">
        <v>5.0000000000000001E-4</v>
      </c>
      <c r="CQ112" s="182">
        <v>5.0000000000000001E-4</v>
      </c>
      <c r="CR112" s="182">
        <v>5.0000000000000001E-4</v>
      </c>
      <c r="CS112" s="182">
        <v>5.0000000000000001E-4</v>
      </c>
      <c r="CT112" s="182">
        <v>5.0000000000000001E-4</v>
      </c>
      <c r="CU112" s="182">
        <v>5.0000000000000001E-4</v>
      </c>
      <c r="CV112" s="182">
        <v>5.0000000000000001E-4</v>
      </c>
      <c r="CW112" s="182">
        <v>5.0000000000000001E-4</v>
      </c>
      <c r="CX112" s="182">
        <v>5.0000000000000001E-4</v>
      </c>
      <c r="CY112" s="182">
        <v>5.0000000000000001E-4</v>
      </c>
      <c r="CZ112" s="182">
        <v>5.0000000000000001E-4</v>
      </c>
      <c r="DA112" s="182">
        <v>5.0000000000000001E-4</v>
      </c>
      <c r="DB112" s="182">
        <v>5.0000000000000001E-4</v>
      </c>
      <c r="DC112" s="182">
        <v>5.0000000000000001E-4</v>
      </c>
      <c r="DD112" s="182">
        <v>5.0000000000000001E-4</v>
      </c>
      <c r="DE112" s="182">
        <v>5.0000000000000001E-4</v>
      </c>
      <c r="DF112" s="182">
        <v>5.0000000000000001E-4</v>
      </c>
      <c r="DG112" s="182">
        <v>5.0000000000000001E-4</v>
      </c>
      <c r="DH112" s="182">
        <v>5.0000000000000001E-4</v>
      </c>
      <c r="DI112" s="182">
        <v>5.0000000000000001E-4</v>
      </c>
      <c r="DJ112" s="182">
        <v>5.0000000000000001E-4</v>
      </c>
      <c r="DK112" s="182">
        <v>5.0000000000000001E-4</v>
      </c>
      <c r="DL112" s="182">
        <v>5.0000000000000001E-4</v>
      </c>
      <c r="DM112" s="182">
        <v>5.0000000000000001E-4</v>
      </c>
      <c r="DN112" s="182">
        <v>5.0000000000000001E-4</v>
      </c>
      <c r="DO112" s="182">
        <v>5.0000000000000001E-4</v>
      </c>
      <c r="DP112" s="182">
        <v>5.0000000000000001E-4</v>
      </c>
      <c r="DQ112" s="182">
        <v>5.0000000000000001E-4</v>
      </c>
      <c r="DR112" s="182">
        <v>5.0000000000000001E-4</v>
      </c>
      <c r="DS112" s="182">
        <v>5.0000000000000001E-4</v>
      </c>
      <c r="DT112" s="182">
        <v>5.0000000000000001E-4</v>
      </c>
      <c r="DU112" s="182">
        <v>5.0000000000000001E-4</v>
      </c>
      <c r="DV112" s="182">
        <v>5.0000000000000001E-4</v>
      </c>
      <c r="DW112" s="182">
        <v>5.0000000000000001E-4</v>
      </c>
      <c r="DX112" s="182">
        <v>5.0000000000000001E-4</v>
      </c>
      <c r="DY112" s="182">
        <v>5.0000000000000001E-4</v>
      </c>
      <c r="DZ112" s="182">
        <v>5.0000000000000001E-4</v>
      </c>
      <c r="EA112" s="182">
        <v>5.0000000000000001E-4</v>
      </c>
      <c r="EB112" s="182">
        <v>5.0000000000000001E-4</v>
      </c>
      <c r="EC112" s="182">
        <v>5.0000000000000001E-4</v>
      </c>
      <c r="ED112" s="182">
        <v>5.0000000000000001E-4</v>
      </c>
      <c r="EE112" s="182">
        <v>5.0000000000000001E-4</v>
      </c>
      <c r="EF112" s="182">
        <v>5.0000000000000001E-4</v>
      </c>
      <c r="EG112" s="180"/>
      <c r="EH112" s="180"/>
      <c r="EI112" s="180"/>
      <c r="EJ112" s="180"/>
      <c r="EK112" s="180"/>
      <c r="EL112" s="180"/>
      <c r="EM112" s="180"/>
      <c r="EN112" s="180"/>
      <c r="EO112" s="180"/>
      <c r="EP112" s="180"/>
      <c r="EQ112" s="180"/>
      <c r="ER112" s="180"/>
    </row>
    <row r="113" spans="1:136" ht="27" customHeight="1">
      <c r="A113" s="284" t="s">
        <v>280</v>
      </c>
      <c r="B113" s="285"/>
      <c r="C113" s="285"/>
      <c r="D113" s="285"/>
      <c r="E113" s="285"/>
      <c r="F113" s="285"/>
      <c r="G113" s="285"/>
      <c r="H113" s="285"/>
      <c r="I113" s="285"/>
      <c r="J113" s="285"/>
      <c r="K113" s="285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285"/>
      <c r="AL113" s="285"/>
      <c r="AM113" s="285"/>
      <c r="AN113" s="285"/>
      <c r="AO113" s="285"/>
      <c r="AP113" s="285"/>
      <c r="AQ113" s="285"/>
      <c r="AR113" s="285"/>
      <c r="AS113" s="285"/>
      <c r="AT113" s="285"/>
      <c r="AU113" s="285"/>
      <c r="AV113" s="285"/>
      <c r="AW113" s="285"/>
      <c r="AX113" s="285"/>
      <c r="AY113" s="285"/>
      <c r="AZ113" s="285"/>
      <c r="BA113" s="285"/>
      <c r="BB113" s="285"/>
      <c r="BC113" s="285"/>
      <c r="BD113" s="285"/>
      <c r="BE113" s="285"/>
      <c r="BF113" s="285"/>
      <c r="BG113" s="285"/>
      <c r="BH113" s="285"/>
      <c r="BI113" s="285"/>
      <c r="BJ113" s="285"/>
      <c r="BK113" s="285"/>
      <c r="BL113" s="285"/>
      <c r="BM113" s="285"/>
      <c r="BN113" s="285"/>
      <c r="BO113" s="285"/>
      <c r="BP113" s="285"/>
      <c r="BQ113" s="285"/>
      <c r="BR113" s="285"/>
      <c r="BS113" s="285"/>
      <c r="BT113" s="285"/>
      <c r="BU113" s="285"/>
      <c r="BV113" s="285"/>
      <c r="BW113" s="285"/>
      <c r="BX113" s="285"/>
      <c r="BY113" s="285"/>
      <c r="BZ113" s="285"/>
      <c r="CA113" s="285"/>
      <c r="CB113" s="285"/>
      <c r="CC113" s="285"/>
      <c r="CD113" s="285"/>
      <c r="CE113" s="285"/>
      <c r="CF113" s="285"/>
      <c r="CG113" s="285"/>
      <c r="CH113" s="285"/>
      <c r="CI113" s="285"/>
      <c r="CJ113" s="285"/>
      <c r="CK113" s="285"/>
      <c r="CL113" s="285"/>
      <c r="CM113" s="285"/>
      <c r="CN113" s="285"/>
      <c r="CO113" s="285"/>
      <c r="CP113" s="285"/>
      <c r="CQ113" s="285"/>
      <c r="CR113" s="285"/>
      <c r="CS113" s="285"/>
      <c r="CT113" s="285"/>
      <c r="CU113" s="285"/>
      <c r="CV113" s="285"/>
      <c r="CW113" s="285"/>
      <c r="CX113" s="285"/>
      <c r="CY113" s="285"/>
      <c r="CZ113" s="285"/>
      <c r="DA113" s="285"/>
      <c r="DB113" s="285"/>
      <c r="DC113" s="285"/>
      <c r="DD113" s="285"/>
      <c r="DE113" s="285"/>
      <c r="DF113" s="285"/>
      <c r="DG113" s="285"/>
      <c r="DH113" s="285"/>
      <c r="DI113" s="285"/>
      <c r="DJ113" s="285"/>
      <c r="DK113" s="285"/>
      <c r="DL113" s="285"/>
      <c r="DM113" s="285"/>
      <c r="DN113" s="285"/>
      <c r="DO113" s="285"/>
      <c r="DP113" s="285"/>
      <c r="DQ113" s="285"/>
      <c r="DR113" s="285"/>
      <c r="DS113" s="285"/>
      <c r="DT113" s="285"/>
      <c r="DU113" s="285"/>
      <c r="DV113" s="285"/>
      <c r="DW113" s="285"/>
      <c r="DX113" s="285"/>
      <c r="DY113" s="285"/>
      <c r="DZ113" s="285"/>
      <c r="EA113" s="285"/>
      <c r="EB113" s="285"/>
      <c r="EC113" s="285"/>
      <c r="ED113" s="285"/>
      <c r="EE113" s="285"/>
      <c r="EF113" s="285"/>
    </row>
    <row r="130" spans="1:148" s="4" customFormat="1" ht="17.25" customHeight="1">
      <c r="A130" s="13" t="s">
        <v>0</v>
      </c>
      <c r="B130" s="2" t="s">
        <v>12</v>
      </c>
      <c r="C130" s="2" t="s">
        <v>20</v>
      </c>
      <c r="D130" s="2" t="s">
        <v>21</v>
      </c>
      <c r="E130" s="2" t="s">
        <v>22</v>
      </c>
      <c r="F130" s="2" t="s">
        <v>23</v>
      </c>
      <c r="G130" s="2" t="s">
        <v>24</v>
      </c>
      <c r="H130" s="2" t="s">
        <v>25</v>
      </c>
      <c r="I130" s="2" t="s">
        <v>26</v>
      </c>
      <c r="J130" s="2" t="s">
        <v>27</v>
      </c>
      <c r="K130" s="2" t="s">
        <v>28</v>
      </c>
      <c r="L130" s="2" t="s">
        <v>29</v>
      </c>
      <c r="M130" s="2" t="s">
        <v>30</v>
      </c>
      <c r="N130" s="2" t="s">
        <v>11</v>
      </c>
      <c r="O130" s="2" t="s">
        <v>13</v>
      </c>
      <c r="P130" s="2" t="s">
        <v>14</v>
      </c>
      <c r="Q130" s="2" t="s">
        <v>15</v>
      </c>
      <c r="R130" s="2" t="s">
        <v>16</v>
      </c>
      <c r="S130" s="2" t="s">
        <v>17</v>
      </c>
      <c r="T130" s="2" t="e">
        <f>'FDB Fan Motor'!T18</f>
        <v>#REF!</v>
      </c>
      <c r="U130" s="2" t="e">
        <f>'FDB Fan Motor'!U18</f>
        <v>#REF!</v>
      </c>
      <c r="V130" s="2" t="e">
        <f>'FDB Fan Motor'!V18</f>
        <v>#REF!</v>
      </c>
      <c r="W130" s="2" t="e">
        <f>'FDB Fan Motor'!W18</f>
        <v>#REF!</v>
      </c>
      <c r="X130" s="2" t="e">
        <f>'FDB Fan Motor'!X18</f>
        <v>#REF!</v>
      </c>
      <c r="Y130" s="2" t="e">
        <f>'FDB Fan Motor'!Y18</f>
        <v>#REF!</v>
      </c>
      <c r="Z130" s="2" t="e">
        <f>'FDB Fan Motor'!Z18</f>
        <v>#REF!</v>
      </c>
      <c r="AA130" s="2" t="e">
        <f>'FDB Fan Motor'!AA18</f>
        <v>#REF!</v>
      </c>
      <c r="AB130" s="2" t="e">
        <f>'FDB Fan Motor'!AB18</f>
        <v>#REF!</v>
      </c>
      <c r="AC130" s="2" t="e">
        <f>'FDB Fan Motor'!AC18</f>
        <v>#REF!</v>
      </c>
      <c r="AD130" s="2" t="e">
        <f>'FDB Fan Motor'!AD18</f>
        <v>#REF!</v>
      </c>
      <c r="AE130" s="2" t="e">
        <f>'FDB Fan Motor'!AE18</f>
        <v>#REF!</v>
      </c>
      <c r="AF130" s="2" t="e">
        <f>'FDB Fan Motor'!AF18</f>
        <v>#REF!</v>
      </c>
      <c r="AG130" s="2" t="e">
        <f>'FDB Fan Motor'!AG18</f>
        <v>#REF!</v>
      </c>
      <c r="AH130" s="2" t="e">
        <f>'FDB Fan Motor'!AH18</f>
        <v>#REF!</v>
      </c>
      <c r="AI130" s="2" t="e">
        <f>'FDB Fan Motor'!AI18</f>
        <v>#REF!</v>
      </c>
      <c r="AJ130" s="2" t="e">
        <f>'FDB Fan Motor'!AJ18</f>
        <v>#REF!</v>
      </c>
      <c r="AK130" s="2" t="e">
        <f>'FDB Fan Motor'!AK18</f>
        <v>#REF!</v>
      </c>
      <c r="AL130" s="2" t="e">
        <f>'FDB Fan Motor'!AL18</f>
        <v>#REF!</v>
      </c>
      <c r="AM130" s="2" t="e">
        <f>'FDB Fan Motor'!AM18</f>
        <v>#REF!</v>
      </c>
      <c r="AN130" s="2" t="e">
        <f>'FDB Fan Motor'!AN18</f>
        <v>#REF!</v>
      </c>
      <c r="AO130" s="2" t="e">
        <f>'FDB Fan Motor'!AO18</f>
        <v>#REF!</v>
      </c>
      <c r="AP130" s="2" t="e">
        <f>'FDB Fan Motor'!AP18</f>
        <v>#REF!</v>
      </c>
      <c r="AQ130" s="2" t="e">
        <f>'FDB Fan Motor'!AQ18</f>
        <v>#REF!</v>
      </c>
      <c r="AR130" s="2" t="e">
        <f>'FDB Fan Motor'!AR18</f>
        <v>#REF!</v>
      </c>
      <c r="AS130" s="2" t="s">
        <v>190</v>
      </c>
      <c r="AT130" s="2" t="s">
        <v>195</v>
      </c>
      <c r="AU130" s="2" t="s">
        <v>197</v>
      </c>
      <c r="AV130" s="2" t="s">
        <v>199</v>
      </c>
      <c r="AW130" s="139" t="e">
        <f>'FDB Fan Motor'!AW18</f>
        <v>#REF!</v>
      </c>
      <c r="AX130" s="139" t="e">
        <f>'FDB Fan Motor'!AX18</f>
        <v>#REF!</v>
      </c>
      <c r="AY130" s="184" t="e">
        <f>'FDB Fan Motor'!AY18</f>
        <v>#REF!</v>
      </c>
      <c r="AZ130" s="184" t="e">
        <f>'FDB Fan Motor'!AZ18</f>
        <v>#REF!</v>
      </c>
      <c r="BA130" s="184" t="e">
        <f>'FDB Fan Motor'!BA18</f>
        <v>#REF!</v>
      </c>
      <c r="BB130" s="139" t="e">
        <f>'FDB Fan Motor'!BB18</f>
        <v>#REF!</v>
      </c>
      <c r="BC130" s="184" t="e">
        <f>'FDB Fan Motor'!BC18</f>
        <v>#REF!</v>
      </c>
      <c r="BD130" s="184" t="e">
        <f>'FDB Fan Motor'!BD18</f>
        <v>#REF!</v>
      </c>
      <c r="BE130" s="184" t="e">
        <f>'FDB Fan Motor'!BE18</f>
        <v>#REF!</v>
      </c>
      <c r="BF130" s="184" t="e">
        <f t="shared" ref="BF130:BJ130" si="62">BF102</f>
        <v>#REF!</v>
      </c>
      <c r="BG130" s="184" t="str">
        <f t="shared" si="62"/>
        <v>Oct'21</v>
      </c>
      <c r="BH130" s="184" t="e">
        <f t="shared" si="62"/>
        <v>#REF!</v>
      </c>
      <c r="BI130" s="184" t="e">
        <f t="shared" si="62"/>
        <v>#REF!</v>
      </c>
      <c r="BJ130" s="184" t="e">
        <f t="shared" si="62"/>
        <v>#REF!</v>
      </c>
      <c r="BK130" s="139" t="e">
        <f>BK102</f>
        <v>#REF!</v>
      </c>
      <c r="BL130" s="184" t="e">
        <f t="shared" ref="BL130:BR130" si="63">BL102</f>
        <v>#REF!</v>
      </c>
      <c r="BM130" s="184" t="e">
        <f t="shared" si="63"/>
        <v>#REF!</v>
      </c>
      <c r="BN130" s="184" t="e">
        <f t="shared" si="63"/>
        <v>#REF!</v>
      </c>
      <c r="BO130" s="184" t="e">
        <f t="shared" si="63"/>
        <v>#REF!</v>
      </c>
      <c r="BP130" s="184" t="e">
        <f t="shared" si="63"/>
        <v>#REF!</v>
      </c>
      <c r="BQ130" s="184" t="e">
        <f t="shared" si="63"/>
        <v>#REF!</v>
      </c>
      <c r="BR130" s="184" t="e">
        <f t="shared" si="63"/>
        <v>#REF!</v>
      </c>
      <c r="BS130" s="184" t="s">
        <v>264</v>
      </c>
      <c r="BT130" s="184" t="s">
        <v>265</v>
      </c>
      <c r="BU130" s="184" t="s">
        <v>266</v>
      </c>
      <c r="BV130" s="184" t="s">
        <v>267</v>
      </c>
      <c r="BW130" s="184" t="s">
        <v>270</v>
      </c>
      <c r="BX130" s="184" t="s">
        <v>272</v>
      </c>
      <c r="BY130" s="184" t="s">
        <v>276</v>
      </c>
      <c r="BZ130" s="184" t="s">
        <v>277</v>
      </c>
      <c r="CA130" s="184" t="s">
        <v>279</v>
      </c>
      <c r="CB130" s="184" t="s">
        <v>281</v>
      </c>
      <c r="CC130" s="184" t="s">
        <v>282</v>
      </c>
      <c r="CD130" s="184" t="s">
        <v>288</v>
      </c>
      <c r="CE130" s="184" t="s">
        <v>289</v>
      </c>
      <c r="CF130" s="184" t="s">
        <v>292</v>
      </c>
      <c r="CG130" s="184" t="s">
        <v>294</v>
      </c>
      <c r="CH130" s="184" t="s">
        <v>297</v>
      </c>
      <c r="CI130" s="184" t="s">
        <v>301</v>
      </c>
      <c r="CJ130" s="184" t="s">
        <v>303</v>
      </c>
      <c r="CK130" s="184" t="s">
        <v>308</v>
      </c>
      <c r="CL130" s="184" t="s">
        <v>310</v>
      </c>
      <c r="CM130" s="184" t="s">
        <v>311</v>
      </c>
      <c r="CN130" s="184" t="s">
        <v>313</v>
      </c>
      <c r="CO130" s="184" t="s">
        <v>319</v>
      </c>
      <c r="CP130" s="184" t="s">
        <v>322</v>
      </c>
      <c r="CQ130" s="184" t="s">
        <v>325</v>
      </c>
      <c r="CR130" s="184" t="s">
        <v>330</v>
      </c>
      <c r="CS130" s="184" t="s">
        <v>332</v>
      </c>
      <c r="CT130" s="184" t="s">
        <v>336</v>
      </c>
      <c r="CU130" s="184" t="s">
        <v>339</v>
      </c>
      <c r="CV130" s="184" t="s">
        <v>349</v>
      </c>
      <c r="CW130" s="184" t="s">
        <v>350</v>
      </c>
      <c r="CX130" s="184" t="s">
        <v>351</v>
      </c>
      <c r="CY130" s="184" t="s">
        <v>357</v>
      </c>
      <c r="CZ130" s="184" t="s">
        <v>360</v>
      </c>
      <c r="DA130" s="106" t="str">
        <f>+$DA$246</f>
        <v>Aug'25</v>
      </c>
      <c r="DB130" s="3">
        <v>1</v>
      </c>
      <c r="DC130" s="3">
        <v>2</v>
      </c>
      <c r="DD130" s="3">
        <v>3</v>
      </c>
      <c r="DE130" s="3">
        <v>4</v>
      </c>
      <c r="DF130" s="3">
        <v>5</v>
      </c>
      <c r="DG130" s="3">
        <v>6</v>
      </c>
      <c r="DH130" s="3">
        <v>7</v>
      </c>
      <c r="DI130" s="3">
        <v>8</v>
      </c>
      <c r="DJ130" s="3">
        <v>9</v>
      </c>
      <c r="DK130" s="3">
        <v>10</v>
      </c>
      <c r="DL130" s="3">
        <v>11</v>
      </c>
      <c r="DM130" s="3">
        <v>12</v>
      </c>
      <c r="DN130" s="3">
        <v>13</v>
      </c>
      <c r="DO130" s="3">
        <v>14</v>
      </c>
      <c r="DP130" s="3">
        <v>15</v>
      </c>
      <c r="DQ130" s="3">
        <v>16</v>
      </c>
      <c r="DR130" s="3">
        <v>17</v>
      </c>
      <c r="DS130" s="3">
        <v>18</v>
      </c>
      <c r="DT130" s="3">
        <v>19</v>
      </c>
      <c r="DU130" s="3">
        <v>20</v>
      </c>
      <c r="DV130" s="3">
        <v>21</v>
      </c>
      <c r="DW130" s="3">
        <v>22</v>
      </c>
      <c r="DX130" s="3">
        <v>23</v>
      </c>
      <c r="DY130" s="3">
        <v>24</v>
      </c>
      <c r="DZ130" s="3">
        <v>25</v>
      </c>
      <c r="EA130" s="3">
        <v>26</v>
      </c>
      <c r="EB130" s="3">
        <v>27</v>
      </c>
      <c r="EC130" s="3">
        <v>28</v>
      </c>
      <c r="ED130" s="3">
        <v>29</v>
      </c>
      <c r="EE130" s="3">
        <v>30</v>
      </c>
      <c r="EF130" s="3">
        <v>31</v>
      </c>
    </row>
    <row r="131" spans="1:148" s="8" customFormat="1" ht="17.25" customHeight="1">
      <c r="A131" s="5" t="s">
        <v>1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>
        <v>3423</v>
      </c>
      <c r="BY131" s="6">
        <v>0</v>
      </c>
      <c r="BZ131" s="6">
        <v>6703</v>
      </c>
      <c r="CA131" s="6">
        <v>8279</v>
      </c>
      <c r="CB131" s="6">
        <v>19996</v>
      </c>
      <c r="CC131" s="6">
        <v>16168</v>
      </c>
      <c r="CD131" s="6">
        <v>79641</v>
      </c>
      <c r="CE131" s="6">
        <v>195108</v>
      </c>
      <c r="CF131" s="6">
        <v>125617</v>
      </c>
      <c r="CG131" s="6">
        <v>131323</v>
      </c>
      <c r="CH131" s="6">
        <v>0</v>
      </c>
      <c r="CI131" s="6">
        <v>5333</v>
      </c>
      <c r="CJ131" s="6">
        <v>32002</v>
      </c>
      <c r="CK131" s="6">
        <v>53792</v>
      </c>
      <c r="CL131" s="6">
        <v>97711</v>
      </c>
      <c r="CM131" s="6">
        <v>106286</v>
      </c>
      <c r="CN131" s="6">
        <v>50178</v>
      </c>
      <c r="CO131" s="6">
        <v>1126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7">
        <f>SUM(DB131:EF131)</f>
        <v>0</v>
      </c>
      <c r="DB131" s="7">
        <f>'X2676'!F13</f>
        <v>0</v>
      </c>
      <c r="DC131" s="7">
        <f>'X2676'!G13</f>
        <v>0</v>
      </c>
      <c r="DD131" s="7">
        <f>'X2676'!H13</f>
        <v>0</v>
      </c>
      <c r="DE131" s="7">
        <f>'X2676'!I13</f>
        <v>0</v>
      </c>
      <c r="DF131" s="7">
        <f>'X2676'!J13</f>
        <v>0</v>
      </c>
      <c r="DG131" s="7">
        <f>'X2676'!K13</f>
        <v>0</v>
      </c>
      <c r="DH131" s="7">
        <f>'X2676'!L13</f>
        <v>0</v>
      </c>
      <c r="DI131" s="7">
        <f>'X2676'!M13</f>
        <v>0</v>
      </c>
      <c r="DJ131" s="7">
        <f>'X2676'!N13</f>
        <v>0</v>
      </c>
      <c r="DK131" s="7">
        <f>'X2676'!O13</f>
        <v>0</v>
      </c>
      <c r="DL131" s="7">
        <f>'X2676'!P13</f>
        <v>0</v>
      </c>
      <c r="DM131" s="7">
        <f>'X2676'!Q13</f>
        <v>0</v>
      </c>
      <c r="DN131" s="7">
        <f>'X2676'!R13</f>
        <v>0</v>
      </c>
      <c r="DO131" s="7">
        <f>'X2676'!S13</f>
        <v>0</v>
      </c>
      <c r="DP131" s="7">
        <f>'X2676'!T13</f>
        <v>0</v>
      </c>
      <c r="DQ131" s="7">
        <f>'X2676'!U13</f>
        <v>0</v>
      </c>
      <c r="DR131" s="7">
        <f>'X2676'!V13</f>
        <v>0</v>
      </c>
      <c r="DS131" s="7">
        <f>'X2676'!W13</f>
        <v>0</v>
      </c>
      <c r="DT131" s="7">
        <f>'X2676'!X13</f>
        <v>0</v>
      </c>
      <c r="DU131" s="7">
        <f>'X2676'!Y13</f>
        <v>0</v>
      </c>
      <c r="DV131" s="7">
        <f>'X2676'!Z13</f>
        <v>0</v>
      </c>
      <c r="DW131" s="7">
        <f>'X2676'!AA13</f>
        <v>0</v>
      </c>
      <c r="DX131" s="7">
        <f>'X2676'!AB13</f>
        <v>0</v>
      </c>
      <c r="DY131" s="7">
        <f>'X2676'!AC13</f>
        <v>0</v>
      </c>
      <c r="DZ131" s="7">
        <f>'X2676'!AD13</f>
        <v>0</v>
      </c>
      <c r="EA131" s="7">
        <f>'X2676'!AE13</f>
        <v>0</v>
      </c>
      <c r="EB131" s="7">
        <f>'X2676'!AF13</f>
        <v>0</v>
      </c>
      <c r="EC131" s="7">
        <f>'X2676'!AG13</f>
        <v>0</v>
      </c>
      <c r="ED131" s="7">
        <f>'X2676'!AH13</f>
        <v>0</v>
      </c>
      <c r="EE131" s="7">
        <f>'X2676'!AI13</f>
        <v>0</v>
      </c>
      <c r="EF131" s="7">
        <f>'X2676'!AJ13</f>
        <v>0</v>
      </c>
    </row>
    <row r="132" spans="1:148" s="8" customFormat="1" ht="17.25" customHeight="1">
      <c r="A132" s="5" t="s">
        <v>2</v>
      </c>
      <c r="B132" s="6">
        <f>B131-B133</f>
        <v>0</v>
      </c>
      <c r="C132" s="6">
        <f t="shared" ref="C132:L132" si="64">C131-C133</f>
        <v>0</v>
      </c>
      <c r="D132" s="6">
        <f t="shared" si="64"/>
        <v>0</v>
      </c>
      <c r="E132" s="6">
        <f t="shared" si="64"/>
        <v>0</v>
      </c>
      <c r="F132" s="6">
        <f t="shared" si="64"/>
        <v>0</v>
      </c>
      <c r="G132" s="6">
        <f t="shared" si="64"/>
        <v>0</v>
      </c>
      <c r="H132" s="6">
        <f t="shared" si="64"/>
        <v>0</v>
      </c>
      <c r="I132" s="6">
        <f t="shared" si="64"/>
        <v>0</v>
      </c>
      <c r="J132" s="6">
        <f t="shared" si="64"/>
        <v>0</v>
      </c>
      <c r="K132" s="6">
        <f t="shared" si="64"/>
        <v>0</v>
      </c>
      <c r="L132" s="6">
        <f t="shared" si="64"/>
        <v>0</v>
      </c>
      <c r="M132" s="6">
        <f t="shared" ref="M132:BX132" si="65">M131-M133</f>
        <v>0</v>
      </c>
      <c r="N132" s="6">
        <f t="shared" si="65"/>
        <v>0</v>
      </c>
      <c r="O132" s="6">
        <f t="shared" si="65"/>
        <v>0</v>
      </c>
      <c r="P132" s="6">
        <f t="shared" si="65"/>
        <v>0</v>
      </c>
      <c r="Q132" s="6">
        <f t="shared" si="65"/>
        <v>0</v>
      </c>
      <c r="R132" s="6">
        <f t="shared" si="65"/>
        <v>0</v>
      </c>
      <c r="S132" s="6">
        <f t="shared" si="65"/>
        <v>0</v>
      </c>
      <c r="T132" s="6">
        <f t="shared" si="65"/>
        <v>0</v>
      </c>
      <c r="U132" s="6">
        <f t="shared" si="65"/>
        <v>0</v>
      </c>
      <c r="V132" s="6">
        <f t="shared" si="65"/>
        <v>0</v>
      </c>
      <c r="W132" s="6">
        <f t="shared" si="65"/>
        <v>0</v>
      </c>
      <c r="X132" s="6">
        <f t="shared" si="65"/>
        <v>0</v>
      </c>
      <c r="Y132" s="6">
        <f t="shared" si="65"/>
        <v>0</v>
      </c>
      <c r="Z132" s="6">
        <f t="shared" si="65"/>
        <v>0</v>
      </c>
      <c r="AA132" s="6">
        <f t="shared" si="65"/>
        <v>0</v>
      </c>
      <c r="AB132" s="6">
        <f t="shared" si="65"/>
        <v>0</v>
      </c>
      <c r="AC132" s="6">
        <f t="shared" si="65"/>
        <v>0</v>
      </c>
      <c r="AD132" s="6">
        <f t="shared" si="65"/>
        <v>0</v>
      </c>
      <c r="AE132" s="6">
        <f t="shared" si="65"/>
        <v>0</v>
      </c>
      <c r="AF132" s="6">
        <f t="shared" si="65"/>
        <v>0</v>
      </c>
      <c r="AG132" s="6">
        <f t="shared" si="65"/>
        <v>0</v>
      </c>
      <c r="AH132" s="6">
        <f t="shared" si="65"/>
        <v>0</v>
      </c>
      <c r="AI132" s="6">
        <f t="shared" si="65"/>
        <v>0</v>
      </c>
      <c r="AJ132" s="6">
        <f t="shared" si="65"/>
        <v>0</v>
      </c>
      <c r="AK132" s="6">
        <f t="shared" si="65"/>
        <v>0</v>
      </c>
      <c r="AL132" s="6">
        <f t="shared" si="65"/>
        <v>0</v>
      </c>
      <c r="AM132" s="6">
        <f t="shared" si="65"/>
        <v>0</v>
      </c>
      <c r="AN132" s="6">
        <f t="shared" si="65"/>
        <v>0</v>
      </c>
      <c r="AO132" s="6">
        <f t="shared" si="65"/>
        <v>0</v>
      </c>
      <c r="AP132" s="6">
        <f t="shared" si="65"/>
        <v>0</v>
      </c>
      <c r="AQ132" s="6">
        <f t="shared" si="65"/>
        <v>0</v>
      </c>
      <c r="AR132" s="6">
        <f t="shared" si="65"/>
        <v>0</v>
      </c>
      <c r="AS132" s="6">
        <f t="shared" si="65"/>
        <v>0</v>
      </c>
      <c r="AT132" s="6">
        <f t="shared" si="65"/>
        <v>0</v>
      </c>
      <c r="AU132" s="6">
        <f t="shared" si="65"/>
        <v>0</v>
      </c>
      <c r="AV132" s="6">
        <f t="shared" si="65"/>
        <v>0</v>
      </c>
      <c r="AW132" s="6">
        <f t="shared" si="65"/>
        <v>0</v>
      </c>
      <c r="AX132" s="6">
        <f t="shared" si="65"/>
        <v>0</v>
      </c>
      <c r="AY132" s="6">
        <f t="shared" si="65"/>
        <v>0</v>
      </c>
      <c r="AZ132" s="6">
        <f t="shared" si="65"/>
        <v>0</v>
      </c>
      <c r="BA132" s="6">
        <f t="shared" si="65"/>
        <v>0</v>
      </c>
      <c r="BB132" s="6">
        <f t="shared" si="65"/>
        <v>0</v>
      </c>
      <c r="BC132" s="6">
        <f t="shared" si="65"/>
        <v>0</v>
      </c>
      <c r="BD132" s="6">
        <f t="shared" si="65"/>
        <v>0</v>
      </c>
      <c r="BE132" s="6">
        <f t="shared" si="65"/>
        <v>0</v>
      </c>
      <c r="BF132" s="6">
        <f t="shared" si="65"/>
        <v>0</v>
      </c>
      <c r="BG132" s="6">
        <f t="shared" si="65"/>
        <v>0</v>
      </c>
      <c r="BH132" s="6">
        <f t="shared" si="65"/>
        <v>0</v>
      </c>
      <c r="BI132" s="6">
        <f t="shared" si="65"/>
        <v>0</v>
      </c>
      <c r="BJ132" s="6">
        <f t="shared" si="65"/>
        <v>0</v>
      </c>
      <c r="BK132" s="6">
        <f t="shared" si="65"/>
        <v>0</v>
      </c>
      <c r="BL132" s="6">
        <f t="shared" si="65"/>
        <v>0</v>
      </c>
      <c r="BM132" s="6">
        <f t="shared" si="65"/>
        <v>0</v>
      </c>
      <c r="BN132" s="6">
        <f t="shared" si="65"/>
        <v>0</v>
      </c>
      <c r="BO132" s="6">
        <f t="shared" si="65"/>
        <v>0</v>
      </c>
      <c r="BP132" s="6">
        <f t="shared" si="65"/>
        <v>0</v>
      </c>
      <c r="BQ132" s="6">
        <f t="shared" si="65"/>
        <v>0</v>
      </c>
      <c r="BR132" s="6">
        <f t="shared" si="65"/>
        <v>0</v>
      </c>
      <c r="BS132" s="6">
        <f t="shared" si="65"/>
        <v>0</v>
      </c>
      <c r="BT132" s="6">
        <f t="shared" si="65"/>
        <v>0</v>
      </c>
      <c r="BU132" s="6">
        <f t="shared" si="65"/>
        <v>0</v>
      </c>
      <c r="BV132" s="6">
        <f t="shared" si="65"/>
        <v>0</v>
      </c>
      <c r="BW132" s="6">
        <f t="shared" si="65"/>
        <v>0</v>
      </c>
      <c r="BX132" s="6">
        <f t="shared" si="65"/>
        <v>3422</v>
      </c>
      <c r="BY132" s="6">
        <f t="shared" ref="BY132:BZ132" si="66">BY131-BY133</f>
        <v>0</v>
      </c>
      <c r="BZ132" s="6">
        <f t="shared" si="66"/>
        <v>6703</v>
      </c>
      <c r="CA132" s="6">
        <v>8279</v>
      </c>
      <c r="CB132" s="6">
        <v>19960</v>
      </c>
      <c r="CC132" s="6">
        <v>16156</v>
      </c>
      <c r="CD132" s="6">
        <v>79599</v>
      </c>
      <c r="CE132" s="6">
        <v>194969</v>
      </c>
      <c r="CF132" s="6">
        <v>125539</v>
      </c>
      <c r="CG132" s="6">
        <v>131283</v>
      </c>
      <c r="CH132" s="6">
        <v>0</v>
      </c>
      <c r="CI132" s="6">
        <v>5332</v>
      </c>
      <c r="CJ132" s="6">
        <v>32001</v>
      </c>
      <c r="CK132" s="6">
        <v>53762</v>
      </c>
      <c r="CL132" s="6">
        <v>97669</v>
      </c>
      <c r="CM132" s="6">
        <v>106141</v>
      </c>
      <c r="CN132" s="6">
        <v>50153</v>
      </c>
      <c r="CO132" s="6">
        <v>1106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7">
        <f t="shared" ref="DA132:DB132" si="67">DA131-DA133</f>
        <v>0</v>
      </c>
      <c r="DB132" s="7">
        <f t="shared" si="67"/>
        <v>0</v>
      </c>
      <c r="DC132" s="7">
        <f t="shared" ref="DC132:EF132" si="68">DC131-DC133</f>
        <v>0</v>
      </c>
      <c r="DD132" s="7">
        <f t="shared" si="68"/>
        <v>0</v>
      </c>
      <c r="DE132" s="7">
        <f t="shared" si="68"/>
        <v>0</v>
      </c>
      <c r="DF132" s="7">
        <f t="shared" si="68"/>
        <v>0</v>
      </c>
      <c r="DG132" s="7">
        <f t="shared" si="68"/>
        <v>0</v>
      </c>
      <c r="DH132" s="7">
        <f t="shared" si="68"/>
        <v>0</v>
      </c>
      <c r="DI132" s="7">
        <f t="shared" si="68"/>
        <v>0</v>
      </c>
      <c r="DJ132" s="7">
        <f t="shared" si="68"/>
        <v>0</v>
      </c>
      <c r="DK132" s="7">
        <f t="shared" si="68"/>
        <v>0</v>
      </c>
      <c r="DL132" s="7">
        <f t="shared" si="68"/>
        <v>0</v>
      </c>
      <c r="DM132" s="7">
        <f t="shared" si="68"/>
        <v>0</v>
      </c>
      <c r="DN132" s="7">
        <f t="shared" si="68"/>
        <v>0</v>
      </c>
      <c r="DO132" s="7">
        <f t="shared" si="68"/>
        <v>0</v>
      </c>
      <c r="DP132" s="7">
        <f t="shared" si="68"/>
        <v>0</v>
      </c>
      <c r="DQ132" s="7">
        <f t="shared" si="68"/>
        <v>0</v>
      </c>
      <c r="DR132" s="7">
        <f t="shared" si="68"/>
        <v>0</v>
      </c>
      <c r="DS132" s="7">
        <f t="shared" si="68"/>
        <v>0</v>
      </c>
      <c r="DT132" s="7">
        <f t="shared" si="68"/>
        <v>0</v>
      </c>
      <c r="DU132" s="7">
        <f t="shared" si="68"/>
        <v>0</v>
      </c>
      <c r="DV132" s="7">
        <f t="shared" si="68"/>
        <v>0</v>
      </c>
      <c r="DW132" s="7">
        <f t="shared" si="68"/>
        <v>0</v>
      </c>
      <c r="DX132" s="7">
        <f t="shared" si="68"/>
        <v>0</v>
      </c>
      <c r="DY132" s="7">
        <f t="shared" si="68"/>
        <v>0</v>
      </c>
      <c r="DZ132" s="7">
        <f t="shared" si="68"/>
        <v>0</v>
      </c>
      <c r="EA132" s="7">
        <f t="shared" si="68"/>
        <v>0</v>
      </c>
      <c r="EB132" s="7">
        <f t="shared" si="68"/>
        <v>0</v>
      </c>
      <c r="EC132" s="7">
        <f t="shared" si="68"/>
        <v>0</v>
      </c>
      <c r="ED132" s="7">
        <f t="shared" si="68"/>
        <v>0</v>
      </c>
      <c r="EE132" s="7">
        <f t="shared" si="68"/>
        <v>0</v>
      </c>
      <c r="EF132" s="7">
        <f t="shared" si="68"/>
        <v>0</v>
      </c>
    </row>
    <row r="133" spans="1:148" s="8" customFormat="1" ht="17.25" customHeight="1">
      <c r="A133" s="5" t="s">
        <v>3</v>
      </c>
      <c r="B133" s="6">
        <f>SUM(B136:B139)</f>
        <v>0</v>
      </c>
      <c r="C133" s="6">
        <f t="shared" ref="C133:L133" si="69">SUM(C136:C139)</f>
        <v>0</v>
      </c>
      <c r="D133" s="6">
        <f t="shared" si="69"/>
        <v>0</v>
      </c>
      <c r="E133" s="6">
        <f t="shared" si="69"/>
        <v>0</v>
      </c>
      <c r="F133" s="6">
        <f t="shared" si="69"/>
        <v>0</v>
      </c>
      <c r="G133" s="6">
        <f t="shared" si="69"/>
        <v>0</v>
      </c>
      <c r="H133" s="6">
        <f t="shared" si="69"/>
        <v>0</v>
      </c>
      <c r="I133" s="6">
        <f t="shared" si="69"/>
        <v>0</v>
      </c>
      <c r="J133" s="6">
        <f t="shared" si="69"/>
        <v>0</v>
      </c>
      <c r="K133" s="6">
        <f t="shared" si="69"/>
        <v>0</v>
      </c>
      <c r="L133" s="6">
        <f t="shared" si="69"/>
        <v>0</v>
      </c>
      <c r="M133" s="6">
        <f t="shared" ref="M133:BX133" si="70">SUM(M136:M139)</f>
        <v>0</v>
      </c>
      <c r="N133" s="6">
        <f t="shared" si="70"/>
        <v>0</v>
      </c>
      <c r="O133" s="6">
        <f t="shared" si="70"/>
        <v>0</v>
      </c>
      <c r="P133" s="6">
        <f t="shared" si="70"/>
        <v>0</v>
      </c>
      <c r="Q133" s="6">
        <f t="shared" si="70"/>
        <v>0</v>
      </c>
      <c r="R133" s="6">
        <f t="shared" si="70"/>
        <v>0</v>
      </c>
      <c r="S133" s="6">
        <f t="shared" si="70"/>
        <v>0</v>
      </c>
      <c r="T133" s="6">
        <f t="shared" si="70"/>
        <v>0</v>
      </c>
      <c r="U133" s="6">
        <f t="shared" si="70"/>
        <v>0</v>
      </c>
      <c r="V133" s="6">
        <f t="shared" si="70"/>
        <v>0</v>
      </c>
      <c r="W133" s="6">
        <f t="shared" si="70"/>
        <v>0</v>
      </c>
      <c r="X133" s="6">
        <f t="shared" si="70"/>
        <v>0</v>
      </c>
      <c r="Y133" s="6">
        <f t="shared" si="70"/>
        <v>0</v>
      </c>
      <c r="Z133" s="6">
        <f t="shared" si="70"/>
        <v>0</v>
      </c>
      <c r="AA133" s="6">
        <f t="shared" si="70"/>
        <v>0</v>
      </c>
      <c r="AB133" s="6">
        <f t="shared" si="70"/>
        <v>0</v>
      </c>
      <c r="AC133" s="6">
        <f t="shared" si="70"/>
        <v>0</v>
      </c>
      <c r="AD133" s="6">
        <f t="shared" si="70"/>
        <v>0</v>
      </c>
      <c r="AE133" s="6">
        <f t="shared" si="70"/>
        <v>0</v>
      </c>
      <c r="AF133" s="6">
        <f t="shared" si="70"/>
        <v>0</v>
      </c>
      <c r="AG133" s="6">
        <f t="shared" si="70"/>
        <v>0</v>
      </c>
      <c r="AH133" s="6">
        <f t="shared" si="70"/>
        <v>0</v>
      </c>
      <c r="AI133" s="6">
        <f t="shared" si="70"/>
        <v>0</v>
      </c>
      <c r="AJ133" s="6">
        <f t="shared" si="70"/>
        <v>0</v>
      </c>
      <c r="AK133" s="6">
        <f t="shared" si="70"/>
        <v>0</v>
      </c>
      <c r="AL133" s="6">
        <f t="shared" si="70"/>
        <v>0</v>
      </c>
      <c r="AM133" s="6">
        <f t="shared" si="70"/>
        <v>0</v>
      </c>
      <c r="AN133" s="6">
        <f t="shared" si="70"/>
        <v>0</v>
      </c>
      <c r="AO133" s="6">
        <f t="shared" si="70"/>
        <v>0</v>
      </c>
      <c r="AP133" s="6">
        <f t="shared" si="70"/>
        <v>0</v>
      </c>
      <c r="AQ133" s="6">
        <f t="shared" si="70"/>
        <v>0</v>
      </c>
      <c r="AR133" s="6">
        <f t="shared" si="70"/>
        <v>0</v>
      </c>
      <c r="AS133" s="6">
        <f t="shared" si="70"/>
        <v>0</v>
      </c>
      <c r="AT133" s="6">
        <f t="shared" si="70"/>
        <v>0</v>
      </c>
      <c r="AU133" s="6">
        <f t="shared" si="70"/>
        <v>0</v>
      </c>
      <c r="AV133" s="6">
        <f t="shared" si="70"/>
        <v>0</v>
      </c>
      <c r="AW133" s="6">
        <f t="shared" si="70"/>
        <v>0</v>
      </c>
      <c r="AX133" s="6">
        <f t="shared" si="70"/>
        <v>0</v>
      </c>
      <c r="AY133" s="6">
        <f t="shared" si="70"/>
        <v>0</v>
      </c>
      <c r="AZ133" s="6">
        <f t="shared" si="70"/>
        <v>0</v>
      </c>
      <c r="BA133" s="6">
        <f t="shared" si="70"/>
        <v>0</v>
      </c>
      <c r="BB133" s="6">
        <f t="shared" si="70"/>
        <v>0</v>
      </c>
      <c r="BC133" s="6">
        <f t="shared" si="70"/>
        <v>0</v>
      </c>
      <c r="BD133" s="6">
        <f t="shared" si="70"/>
        <v>0</v>
      </c>
      <c r="BE133" s="6">
        <f t="shared" si="70"/>
        <v>0</v>
      </c>
      <c r="BF133" s="6">
        <f t="shared" si="70"/>
        <v>0</v>
      </c>
      <c r="BG133" s="6">
        <f t="shared" si="70"/>
        <v>0</v>
      </c>
      <c r="BH133" s="6">
        <f t="shared" si="70"/>
        <v>0</v>
      </c>
      <c r="BI133" s="6">
        <f t="shared" si="70"/>
        <v>0</v>
      </c>
      <c r="BJ133" s="6">
        <f t="shared" si="70"/>
        <v>0</v>
      </c>
      <c r="BK133" s="6">
        <f t="shared" si="70"/>
        <v>0</v>
      </c>
      <c r="BL133" s="6">
        <f t="shared" si="70"/>
        <v>0</v>
      </c>
      <c r="BM133" s="6">
        <f t="shared" si="70"/>
        <v>0</v>
      </c>
      <c r="BN133" s="6">
        <f t="shared" si="70"/>
        <v>0</v>
      </c>
      <c r="BO133" s="6">
        <f t="shared" si="70"/>
        <v>0</v>
      </c>
      <c r="BP133" s="6">
        <f t="shared" si="70"/>
        <v>0</v>
      </c>
      <c r="BQ133" s="6">
        <f t="shared" si="70"/>
        <v>0</v>
      </c>
      <c r="BR133" s="6">
        <f t="shared" si="70"/>
        <v>0</v>
      </c>
      <c r="BS133" s="6">
        <f t="shared" si="70"/>
        <v>0</v>
      </c>
      <c r="BT133" s="6">
        <f t="shared" si="70"/>
        <v>0</v>
      </c>
      <c r="BU133" s="6">
        <f t="shared" si="70"/>
        <v>0</v>
      </c>
      <c r="BV133" s="6">
        <f t="shared" si="70"/>
        <v>0</v>
      </c>
      <c r="BW133" s="6">
        <f t="shared" si="70"/>
        <v>0</v>
      </c>
      <c r="BX133" s="6">
        <f t="shared" si="70"/>
        <v>1</v>
      </c>
      <c r="BY133" s="6">
        <f t="shared" ref="BY133:BZ133" si="71">SUM(BY136:BY139)</f>
        <v>0</v>
      </c>
      <c r="BZ133" s="6">
        <f t="shared" si="71"/>
        <v>0</v>
      </c>
      <c r="CA133" s="6">
        <v>0</v>
      </c>
      <c r="CB133" s="6">
        <v>36</v>
      </c>
      <c r="CC133" s="6">
        <v>12</v>
      </c>
      <c r="CD133" s="6">
        <v>42</v>
      </c>
      <c r="CE133" s="6">
        <v>139</v>
      </c>
      <c r="CF133" s="6">
        <v>78</v>
      </c>
      <c r="CG133" s="6">
        <v>40</v>
      </c>
      <c r="CH133" s="6">
        <v>0</v>
      </c>
      <c r="CI133" s="6">
        <v>1</v>
      </c>
      <c r="CJ133" s="6">
        <v>1</v>
      </c>
      <c r="CK133" s="6">
        <v>30</v>
      </c>
      <c r="CL133" s="6">
        <v>42</v>
      </c>
      <c r="CM133" s="6">
        <v>145</v>
      </c>
      <c r="CN133" s="6">
        <v>25</v>
      </c>
      <c r="CO133" s="6">
        <v>20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7">
        <f t="shared" ref="DA133" si="72">SUM(DA136:DA139)</f>
        <v>0</v>
      </c>
      <c r="DB133" s="7">
        <f>SUM(DB136:DB139)</f>
        <v>0</v>
      </c>
      <c r="DC133" s="7">
        <f t="shared" ref="DC133:EF133" si="73">SUM(DC136:DC139)</f>
        <v>0</v>
      </c>
      <c r="DD133" s="7">
        <f t="shared" si="73"/>
        <v>0</v>
      </c>
      <c r="DE133" s="7">
        <f t="shared" si="73"/>
        <v>0</v>
      </c>
      <c r="DF133" s="7">
        <f t="shared" si="73"/>
        <v>0</v>
      </c>
      <c r="DG133" s="7">
        <f t="shared" si="73"/>
        <v>0</v>
      </c>
      <c r="DH133" s="7">
        <f t="shared" si="73"/>
        <v>0</v>
      </c>
      <c r="DI133" s="7">
        <f t="shared" si="73"/>
        <v>0</v>
      </c>
      <c r="DJ133" s="7">
        <f t="shared" si="73"/>
        <v>0</v>
      </c>
      <c r="DK133" s="7">
        <f t="shared" si="73"/>
        <v>0</v>
      </c>
      <c r="DL133" s="7">
        <f t="shared" si="73"/>
        <v>0</v>
      </c>
      <c r="DM133" s="7">
        <f t="shared" si="73"/>
        <v>0</v>
      </c>
      <c r="DN133" s="7">
        <f t="shared" si="73"/>
        <v>0</v>
      </c>
      <c r="DO133" s="7">
        <f t="shared" si="73"/>
        <v>0</v>
      </c>
      <c r="DP133" s="7">
        <f t="shared" si="73"/>
        <v>0</v>
      </c>
      <c r="DQ133" s="7">
        <f t="shared" si="73"/>
        <v>0</v>
      </c>
      <c r="DR133" s="7">
        <f t="shared" si="73"/>
        <v>0</v>
      </c>
      <c r="DS133" s="7">
        <f t="shared" si="73"/>
        <v>0</v>
      </c>
      <c r="DT133" s="7">
        <f t="shared" si="73"/>
        <v>0</v>
      </c>
      <c r="DU133" s="7">
        <f t="shared" si="73"/>
        <v>0</v>
      </c>
      <c r="DV133" s="7">
        <f t="shared" si="73"/>
        <v>0</v>
      </c>
      <c r="DW133" s="7">
        <f t="shared" si="73"/>
        <v>0</v>
      </c>
      <c r="DX133" s="7">
        <f t="shared" si="73"/>
        <v>0</v>
      </c>
      <c r="DY133" s="7">
        <f t="shared" si="73"/>
        <v>0</v>
      </c>
      <c r="DZ133" s="7">
        <f t="shared" si="73"/>
        <v>0</v>
      </c>
      <c r="EA133" s="7">
        <f t="shared" si="73"/>
        <v>0</v>
      </c>
      <c r="EB133" s="7">
        <f t="shared" si="73"/>
        <v>0</v>
      </c>
      <c r="EC133" s="7">
        <f t="shared" si="73"/>
        <v>0</v>
      </c>
      <c r="ED133" s="7">
        <f t="shared" si="73"/>
        <v>0</v>
      </c>
      <c r="EE133" s="7">
        <f t="shared" si="73"/>
        <v>0</v>
      </c>
      <c r="EF133" s="7">
        <f t="shared" si="73"/>
        <v>0</v>
      </c>
    </row>
    <row r="134" spans="1:148" s="8" customFormat="1" ht="17.25" customHeight="1">
      <c r="A134" s="5" t="s">
        <v>10</v>
      </c>
      <c r="B134" s="9" t="e">
        <f>B133/B131</f>
        <v>#DIV/0!</v>
      </c>
      <c r="C134" s="9" t="e">
        <f t="shared" ref="C134:L134" si="74">C133/C131</f>
        <v>#DIV/0!</v>
      </c>
      <c r="D134" s="9" t="e">
        <f t="shared" si="74"/>
        <v>#DIV/0!</v>
      </c>
      <c r="E134" s="9" t="e">
        <f t="shared" si="74"/>
        <v>#DIV/0!</v>
      </c>
      <c r="F134" s="9" t="e">
        <f t="shared" si="74"/>
        <v>#DIV/0!</v>
      </c>
      <c r="G134" s="9" t="e">
        <f t="shared" si="74"/>
        <v>#DIV/0!</v>
      </c>
      <c r="H134" s="9" t="e">
        <f t="shared" si="74"/>
        <v>#DIV/0!</v>
      </c>
      <c r="I134" s="9" t="e">
        <f t="shared" si="74"/>
        <v>#DIV/0!</v>
      </c>
      <c r="J134" s="9" t="e">
        <f t="shared" si="74"/>
        <v>#DIV/0!</v>
      </c>
      <c r="K134" s="9" t="e">
        <f t="shared" si="74"/>
        <v>#DIV/0!</v>
      </c>
      <c r="L134" s="9" t="e">
        <f t="shared" si="74"/>
        <v>#DIV/0!</v>
      </c>
      <c r="M134" s="9" t="e">
        <f t="shared" ref="M134:BX134" si="75">M133/M131</f>
        <v>#DIV/0!</v>
      </c>
      <c r="N134" s="9" t="e">
        <f t="shared" si="75"/>
        <v>#DIV/0!</v>
      </c>
      <c r="O134" s="9" t="e">
        <f t="shared" si="75"/>
        <v>#DIV/0!</v>
      </c>
      <c r="P134" s="9" t="e">
        <f t="shared" si="75"/>
        <v>#DIV/0!</v>
      </c>
      <c r="Q134" s="9" t="e">
        <f t="shared" si="75"/>
        <v>#DIV/0!</v>
      </c>
      <c r="R134" s="9" t="e">
        <f t="shared" si="75"/>
        <v>#DIV/0!</v>
      </c>
      <c r="S134" s="9" t="e">
        <f t="shared" si="75"/>
        <v>#DIV/0!</v>
      </c>
      <c r="T134" s="9" t="e">
        <f t="shared" si="75"/>
        <v>#DIV/0!</v>
      </c>
      <c r="U134" s="9" t="e">
        <f t="shared" si="75"/>
        <v>#DIV/0!</v>
      </c>
      <c r="V134" s="9" t="e">
        <f t="shared" si="75"/>
        <v>#DIV/0!</v>
      </c>
      <c r="W134" s="9" t="e">
        <f t="shared" si="75"/>
        <v>#DIV/0!</v>
      </c>
      <c r="X134" s="9" t="e">
        <f t="shared" si="75"/>
        <v>#DIV/0!</v>
      </c>
      <c r="Y134" s="9" t="e">
        <f t="shared" si="75"/>
        <v>#DIV/0!</v>
      </c>
      <c r="Z134" s="9" t="e">
        <f t="shared" si="75"/>
        <v>#DIV/0!</v>
      </c>
      <c r="AA134" s="9" t="e">
        <f t="shared" si="75"/>
        <v>#DIV/0!</v>
      </c>
      <c r="AB134" s="9" t="e">
        <f t="shared" si="75"/>
        <v>#DIV/0!</v>
      </c>
      <c r="AC134" s="9" t="e">
        <f t="shared" si="75"/>
        <v>#DIV/0!</v>
      </c>
      <c r="AD134" s="9" t="e">
        <f t="shared" si="75"/>
        <v>#DIV/0!</v>
      </c>
      <c r="AE134" s="9" t="e">
        <f t="shared" si="75"/>
        <v>#DIV/0!</v>
      </c>
      <c r="AF134" s="9" t="e">
        <f t="shared" si="75"/>
        <v>#DIV/0!</v>
      </c>
      <c r="AG134" s="9" t="e">
        <f t="shared" si="75"/>
        <v>#DIV/0!</v>
      </c>
      <c r="AH134" s="9" t="e">
        <f t="shared" si="75"/>
        <v>#DIV/0!</v>
      </c>
      <c r="AI134" s="9" t="e">
        <f t="shared" si="75"/>
        <v>#DIV/0!</v>
      </c>
      <c r="AJ134" s="9" t="e">
        <f t="shared" si="75"/>
        <v>#DIV/0!</v>
      </c>
      <c r="AK134" s="9" t="e">
        <f t="shared" si="75"/>
        <v>#DIV/0!</v>
      </c>
      <c r="AL134" s="9" t="e">
        <f t="shared" si="75"/>
        <v>#DIV/0!</v>
      </c>
      <c r="AM134" s="9" t="e">
        <f t="shared" si="75"/>
        <v>#DIV/0!</v>
      </c>
      <c r="AN134" s="9" t="e">
        <f t="shared" si="75"/>
        <v>#DIV/0!</v>
      </c>
      <c r="AO134" s="9" t="e">
        <f t="shared" si="75"/>
        <v>#DIV/0!</v>
      </c>
      <c r="AP134" s="9" t="e">
        <f t="shared" si="75"/>
        <v>#DIV/0!</v>
      </c>
      <c r="AQ134" s="9" t="e">
        <f t="shared" si="75"/>
        <v>#DIV/0!</v>
      </c>
      <c r="AR134" s="9" t="e">
        <f t="shared" si="75"/>
        <v>#DIV/0!</v>
      </c>
      <c r="AS134" s="9" t="e">
        <f t="shared" si="75"/>
        <v>#DIV/0!</v>
      </c>
      <c r="AT134" s="9" t="e">
        <f t="shared" si="75"/>
        <v>#DIV/0!</v>
      </c>
      <c r="AU134" s="9" t="e">
        <f t="shared" si="75"/>
        <v>#DIV/0!</v>
      </c>
      <c r="AV134" s="9" t="e">
        <f t="shared" si="75"/>
        <v>#DIV/0!</v>
      </c>
      <c r="AW134" s="9" t="e">
        <f t="shared" si="75"/>
        <v>#DIV/0!</v>
      </c>
      <c r="AX134" s="9" t="e">
        <f t="shared" si="75"/>
        <v>#DIV/0!</v>
      </c>
      <c r="AY134" s="9" t="e">
        <f t="shared" si="75"/>
        <v>#DIV/0!</v>
      </c>
      <c r="AZ134" s="9" t="e">
        <f t="shared" si="75"/>
        <v>#DIV/0!</v>
      </c>
      <c r="BA134" s="9" t="e">
        <f t="shared" si="75"/>
        <v>#DIV/0!</v>
      </c>
      <c r="BB134" s="9" t="e">
        <f t="shared" si="75"/>
        <v>#DIV/0!</v>
      </c>
      <c r="BC134" s="9" t="e">
        <f t="shared" si="75"/>
        <v>#DIV/0!</v>
      </c>
      <c r="BD134" s="9" t="e">
        <f t="shared" si="75"/>
        <v>#DIV/0!</v>
      </c>
      <c r="BE134" s="9" t="e">
        <f t="shared" si="75"/>
        <v>#DIV/0!</v>
      </c>
      <c r="BF134" s="9" t="e">
        <f t="shared" si="75"/>
        <v>#DIV/0!</v>
      </c>
      <c r="BG134" s="9" t="e">
        <f t="shared" si="75"/>
        <v>#DIV/0!</v>
      </c>
      <c r="BH134" s="9" t="e">
        <f t="shared" si="75"/>
        <v>#DIV/0!</v>
      </c>
      <c r="BI134" s="9" t="e">
        <f t="shared" si="75"/>
        <v>#DIV/0!</v>
      </c>
      <c r="BJ134" s="9" t="e">
        <f t="shared" si="75"/>
        <v>#DIV/0!</v>
      </c>
      <c r="BK134" s="9" t="e">
        <f t="shared" si="75"/>
        <v>#DIV/0!</v>
      </c>
      <c r="BL134" s="9" t="e">
        <f t="shared" si="75"/>
        <v>#DIV/0!</v>
      </c>
      <c r="BM134" s="9" t="e">
        <f t="shared" si="75"/>
        <v>#DIV/0!</v>
      </c>
      <c r="BN134" s="9" t="e">
        <f t="shared" si="75"/>
        <v>#DIV/0!</v>
      </c>
      <c r="BO134" s="9" t="e">
        <f t="shared" si="75"/>
        <v>#DIV/0!</v>
      </c>
      <c r="BP134" s="9" t="e">
        <f t="shared" si="75"/>
        <v>#DIV/0!</v>
      </c>
      <c r="BQ134" s="9" t="e">
        <f t="shared" si="75"/>
        <v>#DIV/0!</v>
      </c>
      <c r="BR134" s="9" t="e">
        <f t="shared" si="75"/>
        <v>#DIV/0!</v>
      </c>
      <c r="BS134" s="9" t="e">
        <f t="shared" si="75"/>
        <v>#DIV/0!</v>
      </c>
      <c r="BT134" s="9" t="e">
        <f t="shared" si="75"/>
        <v>#DIV/0!</v>
      </c>
      <c r="BU134" s="9" t="e">
        <f t="shared" si="75"/>
        <v>#DIV/0!</v>
      </c>
      <c r="BV134" s="9" t="e">
        <f t="shared" si="75"/>
        <v>#DIV/0!</v>
      </c>
      <c r="BW134" s="9" t="e">
        <f t="shared" si="75"/>
        <v>#DIV/0!</v>
      </c>
      <c r="BX134" s="9">
        <f t="shared" si="75"/>
        <v>2.9214139643587495E-4</v>
      </c>
      <c r="BY134" s="9" t="e">
        <f t="shared" ref="BY134:BZ134" si="76">BY133/BY131</f>
        <v>#DIV/0!</v>
      </c>
      <c r="BZ134" s="9">
        <f t="shared" si="76"/>
        <v>0</v>
      </c>
      <c r="CA134" s="9">
        <v>0</v>
      </c>
      <c r="CB134" s="9">
        <v>1.8003600720144029E-3</v>
      </c>
      <c r="CC134" s="9">
        <v>7.4220682830282035E-4</v>
      </c>
      <c r="CD134" s="9">
        <v>5.2736655742645117E-4</v>
      </c>
      <c r="CE134" s="9">
        <v>7.1242593845459955E-4</v>
      </c>
      <c r="CF134" s="9">
        <v>6.2093506452152178E-4</v>
      </c>
      <c r="CG134" s="9">
        <v>3.0459249331800218E-4</v>
      </c>
      <c r="CH134" s="9" t="e">
        <v>#DIV/0!</v>
      </c>
      <c r="CI134" s="9">
        <v>1.8751171948246765E-4</v>
      </c>
      <c r="CJ134" s="9">
        <v>3.1248046997062684E-5</v>
      </c>
      <c r="CK134" s="9">
        <v>5.57703747769185E-4</v>
      </c>
      <c r="CL134" s="9">
        <v>4.2983901505459977E-4</v>
      </c>
      <c r="CM134" s="9">
        <v>1.364243644506332E-3</v>
      </c>
      <c r="CN134" s="9">
        <v>4.9822631432101718E-4</v>
      </c>
      <c r="CO134" s="9">
        <v>1.7761989342806393E-2</v>
      </c>
      <c r="CP134" s="9" t="e">
        <v>#DIV/0!</v>
      </c>
      <c r="CQ134" s="9" t="e">
        <v>#DIV/0!</v>
      </c>
      <c r="CR134" s="9" t="e">
        <v>#DIV/0!</v>
      </c>
      <c r="CS134" s="9" t="e">
        <v>#DIV/0!</v>
      </c>
      <c r="CT134" s="9" t="e">
        <v>#DIV/0!</v>
      </c>
      <c r="CU134" s="9" t="e">
        <v>#DIV/0!</v>
      </c>
      <c r="CV134" s="9" t="e">
        <v>#DIV/0!</v>
      </c>
      <c r="CW134" s="9" t="e">
        <v>#DIV/0!</v>
      </c>
      <c r="CX134" s="9" t="e">
        <v>#DIV/0!</v>
      </c>
      <c r="CY134" s="9" t="e">
        <v>#DIV/0!</v>
      </c>
      <c r="CZ134" s="9" t="e">
        <v>#DIV/0!</v>
      </c>
      <c r="DA134" s="10" t="e">
        <f t="shared" ref="DA134" si="77">DA133/DA131</f>
        <v>#DIV/0!</v>
      </c>
      <c r="DB134" s="10" t="e">
        <f>DB133/DB131</f>
        <v>#DIV/0!</v>
      </c>
      <c r="DC134" s="10" t="e">
        <f t="shared" ref="DC134:EF134" si="78">DC133/DC131</f>
        <v>#DIV/0!</v>
      </c>
      <c r="DD134" s="10" t="e">
        <f t="shared" si="78"/>
        <v>#DIV/0!</v>
      </c>
      <c r="DE134" s="10" t="e">
        <f t="shared" si="78"/>
        <v>#DIV/0!</v>
      </c>
      <c r="DF134" s="10" t="e">
        <f t="shared" si="78"/>
        <v>#DIV/0!</v>
      </c>
      <c r="DG134" s="10" t="e">
        <f t="shared" si="78"/>
        <v>#DIV/0!</v>
      </c>
      <c r="DH134" s="10" t="e">
        <f t="shared" si="78"/>
        <v>#DIV/0!</v>
      </c>
      <c r="DI134" s="10" t="e">
        <f t="shared" si="78"/>
        <v>#DIV/0!</v>
      </c>
      <c r="DJ134" s="10" t="e">
        <f t="shared" si="78"/>
        <v>#DIV/0!</v>
      </c>
      <c r="DK134" s="10" t="e">
        <f t="shared" si="78"/>
        <v>#DIV/0!</v>
      </c>
      <c r="DL134" s="10" t="e">
        <f t="shared" si="78"/>
        <v>#DIV/0!</v>
      </c>
      <c r="DM134" s="10" t="e">
        <f t="shared" si="78"/>
        <v>#DIV/0!</v>
      </c>
      <c r="DN134" s="10" t="e">
        <f t="shared" si="78"/>
        <v>#DIV/0!</v>
      </c>
      <c r="DO134" s="10" t="e">
        <f t="shared" si="78"/>
        <v>#DIV/0!</v>
      </c>
      <c r="DP134" s="10" t="e">
        <f t="shared" si="78"/>
        <v>#DIV/0!</v>
      </c>
      <c r="DQ134" s="10" t="e">
        <f t="shared" si="78"/>
        <v>#DIV/0!</v>
      </c>
      <c r="DR134" s="10" t="e">
        <f t="shared" si="78"/>
        <v>#DIV/0!</v>
      </c>
      <c r="DS134" s="10" t="e">
        <f t="shared" si="78"/>
        <v>#DIV/0!</v>
      </c>
      <c r="DT134" s="10" t="e">
        <f t="shared" si="78"/>
        <v>#DIV/0!</v>
      </c>
      <c r="DU134" s="10" t="e">
        <f t="shared" si="78"/>
        <v>#DIV/0!</v>
      </c>
      <c r="DV134" s="10" t="e">
        <f t="shared" si="78"/>
        <v>#DIV/0!</v>
      </c>
      <c r="DW134" s="10" t="e">
        <f t="shared" si="78"/>
        <v>#DIV/0!</v>
      </c>
      <c r="DX134" s="10" t="e">
        <f t="shared" si="78"/>
        <v>#DIV/0!</v>
      </c>
      <c r="DY134" s="10" t="e">
        <f t="shared" si="78"/>
        <v>#DIV/0!</v>
      </c>
      <c r="DZ134" s="10" t="e">
        <f t="shared" si="78"/>
        <v>#DIV/0!</v>
      </c>
      <c r="EA134" s="10" t="e">
        <f t="shared" si="78"/>
        <v>#DIV/0!</v>
      </c>
      <c r="EB134" s="10" t="e">
        <f t="shared" si="78"/>
        <v>#DIV/0!</v>
      </c>
      <c r="EC134" s="10" t="e">
        <f t="shared" si="78"/>
        <v>#DIV/0!</v>
      </c>
      <c r="ED134" s="10" t="e">
        <f t="shared" si="78"/>
        <v>#DIV/0!</v>
      </c>
      <c r="EE134" s="10" t="e">
        <f t="shared" si="78"/>
        <v>#DIV/0!</v>
      </c>
      <c r="EF134" s="10" t="e">
        <f t="shared" si="78"/>
        <v>#DIV/0!</v>
      </c>
    </row>
    <row r="135" spans="1:148" ht="12" customHeight="1">
      <c r="A135" s="11" t="s">
        <v>5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</row>
    <row r="136" spans="1:148" s="8" customFormat="1" ht="17.25" customHeight="1">
      <c r="A136" s="12" t="s">
        <v>6</v>
      </c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0">
        <v>1</v>
      </c>
      <c r="BY136" s="260">
        <v>0</v>
      </c>
      <c r="BZ136" s="260">
        <v>0</v>
      </c>
      <c r="CA136" s="260">
        <v>0</v>
      </c>
      <c r="CB136" s="260">
        <v>36</v>
      </c>
      <c r="CC136" s="260">
        <v>12</v>
      </c>
      <c r="CD136" s="260">
        <v>42</v>
      </c>
      <c r="CE136" s="260">
        <v>113</v>
      </c>
      <c r="CF136" s="260">
        <v>75</v>
      </c>
      <c r="CG136" s="260">
        <v>18</v>
      </c>
      <c r="CH136" s="260">
        <v>0</v>
      </c>
      <c r="CI136" s="260">
        <v>0</v>
      </c>
      <c r="CJ136" s="260">
        <v>0</v>
      </c>
      <c r="CK136" s="260">
        <v>13</v>
      </c>
      <c r="CL136" s="260">
        <v>16</v>
      </c>
      <c r="CM136" s="260">
        <v>63</v>
      </c>
      <c r="CN136" s="260">
        <v>12</v>
      </c>
      <c r="CO136" s="260">
        <v>0</v>
      </c>
      <c r="CP136" s="260">
        <v>0</v>
      </c>
      <c r="CQ136" s="260">
        <v>0</v>
      </c>
      <c r="CR136" s="260">
        <v>0</v>
      </c>
      <c r="CS136" s="260">
        <v>0</v>
      </c>
      <c r="CT136" s="260">
        <v>0</v>
      </c>
      <c r="CU136" s="260">
        <v>0</v>
      </c>
      <c r="CV136" s="260">
        <v>0</v>
      </c>
      <c r="CW136" s="260">
        <v>0</v>
      </c>
      <c r="CX136" s="260">
        <v>0</v>
      </c>
      <c r="CY136" s="260">
        <v>0</v>
      </c>
      <c r="CZ136" s="260">
        <v>0</v>
      </c>
      <c r="DA136" s="25">
        <f>SUM(DB136:EF136)</f>
        <v>0</v>
      </c>
      <c r="DB136" s="25">
        <f>'X2676'!F30</f>
        <v>0</v>
      </c>
      <c r="DC136" s="25">
        <f>'X2676'!G30</f>
        <v>0</v>
      </c>
      <c r="DD136" s="25">
        <f>'X2676'!H30</f>
        <v>0</v>
      </c>
      <c r="DE136" s="25">
        <f>'X2676'!I30</f>
        <v>0</v>
      </c>
      <c r="DF136" s="25">
        <f>'X2676'!J30</f>
        <v>0</v>
      </c>
      <c r="DG136" s="25">
        <f>'X2676'!K30</f>
        <v>0</v>
      </c>
      <c r="DH136" s="25">
        <f>'X2676'!L30</f>
        <v>0</v>
      </c>
      <c r="DI136" s="25">
        <f>'X2676'!M30</f>
        <v>0</v>
      </c>
      <c r="DJ136" s="25">
        <f>'X2676'!N30</f>
        <v>0</v>
      </c>
      <c r="DK136" s="25">
        <f>'X2676'!O30</f>
        <v>0</v>
      </c>
      <c r="DL136" s="25">
        <f>'X2676'!P30</f>
        <v>0</v>
      </c>
      <c r="DM136" s="25">
        <f>'X2676'!Q30</f>
        <v>0</v>
      </c>
      <c r="DN136" s="25">
        <f>'X2676'!R30</f>
        <v>0</v>
      </c>
      <c r="DO136" s="25">
        <f>'X2676'!S30</f>
        <v>0</v>
      </c>
      <c r="DP136" s="25">
        <f>'X2676'!T30</f>
        <v>0</v>
      </c>
      <c r="DQ136" s="25">
        <f>'X2676'!U30</f>
        <v>0</v>
      </c>
      <c r="DR136" s="25">
        <f>'X2676'!V30</f>
        <v>0</v>
      </c>
      <c r="DS136" s="25">
        <f>'X2676'!W30</f>
        <v>0</v>
      </c>
      <c r="DT136" s="25">
        <f>'X2676'!X30</f>
        <v>0</v>
      </c>
      <c r="DU136" s="25">
        <f>'X2676'!Y30</f>
        <v>0</v>
      </c>
      <c r="DV136" s="25">
        <f>'X2676'!Z30</f>
        <v>0</v>
      </c>
      <c r="DW136" s="25">
        <f>'X2676'!AA30</f>
        <v>0</v>
      </c>
      <c r="DX136" s="25">
        <f>'X2676'!AB30</f>
        <v>0</v>
      </c>
      <c r="DY136" s="25">
        <f>'X2676'!AC30</f>
        <v>0</v>
      </c>
      <c r="DZ136" s="25">
        <f>'X2676'!AD30</f>
        <v>0</v>
      </c>
      <c r="EA136" s="25">
        <f>'X2676'!AE30</f>
        <v>0</v>
      </c>
      <c r="EB136" s="25">
        <f>'X2676'!AF30</f>
        <v>0</v>
      </c>
      <c r="EC136" s="25">
        <f>'X2676'!AG30</f>
        <v>0</v>
      </c>
      <c r="ED136" s="25">
        <f>'X2676'!AH30</f>
        <v>0</v>
      </c>
      <c r="EE136" s="25">
        <f>'X2676'!AI30</f>
        <v>0</v>
      </c>
      <c r="EF136" s="25">
        <f>'X2676'!AJ30</f>
        <v>0</v>
      </c>
    </row>
    <row r="137" spans="1:148" s="8" customFormat="1" ht="17.25" customHeight="1">
      <c r="A137" s="12" t="s">
        <v>7</v>
      </c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0">
        <v>0</v>
      </c>
      <c r="BY137" s="260">
        <v>0</v>
      </c>
      <c r="BZ137" s="260">
        <v>0</v>
      </c>
      <c r="CA137" s="260">
        <v>0</v>
      </c>
      <c r="CB137" s="260">
        <v>0</v>
      </c>
      <c r="CC137" s="260">
        <v>0</v>
      </c>
      <c r="CD137" s="260">
        <v>0</v>
      </c>
      <c r="CE137" s="260">
        <v>6</v>
      </c>
      <c r="CF137" s="260">
        <v>1</v>
      </c>
      <c r="CG137" s="260">
        <v>22</v>
      </c>
      <c r="CH137" s="260">
        <v>0</v>
      </c>
      <c r="CI137" s="260">
        <v>1</v>
      </c>
      <c r="CJ137" s="260">
        <v>1</v>
      </c>
      <c r="CK137" s="260">
        <v>14</v>
      </c>
      <c r="CL137" s="260">
        <v>18</v>
      </c>
      <c r="CM137" s="260">
        <v>80</v>
      </c>
      <c r="CN137" s="260">
        <v>13</v>
      </c>
      <c r="CO137" s="260">
        <v>20</v>
      </c>
      <c r="CP137" s="260">
        <v>0</v>
      </c>
      <c r="CQ137" s="260">
        <v>0</v>
      </c>
      <c r="CR137" s="260">
        <v>0</v>
      </c>
      <c r="CS137" s="260">
        <v>0</v>
      </c>
      <c r="CT137" s="260">
        <v>0</v>
      </c>
      <c r="CU137" s="260">
        <v>0</v>
      </c>
      <c r="CV137" s="260">
        <v>0</v>
      </c>
      <c r="CW137" s="260">
        <v>0</v>
      </c>
      <c r="CX137" s="260">
        <v>0</v>
      </c>
      <c r="CY137" s="260">
        <v>0</v>
      </c>
      <c r="CZ137" s="260">
        <v>0</v>
      </c>
      <c r="DA137" s="25">
        <f>SUM(DB137:EF137)</f>
        <v>0</v>
      </c>
      <c r="DB137" s="25">
        <f>'X2676'!F31</f>
        <v>0</v>
      </c>
      <c r="DC137" s="25">
        <f>'X2676'!G31</f>
        <v>0</v>
      </c>
      <c r="DD137" s="25">
        <f>'X2676'!H31</f>
        <v>0</v>
      </c>
      <c r="DE137" s="25">
        <f>'X2676'!I31</f>
        <v>0</v>
      </c>
      <c r="DF137" s="25">
        <f>'X2676'!J31</f>
        <v>0</v>
      </c>
      <c r="DG137" s="25">
        <f>'X2676'!K31</f>
        <v>0</v>
      </c>
      <c r="DH137" s="25">
        <f>'X2676'!L31</f>
        <v>0</v>
      </c>
      <c r="DI137" s="25">
        <f>'X2676'!M31</f>
        <v>0</v>
      </c>
      <c r="DJ137" s="25">
        <f>'X2676'!N31</f>
        <v>0</v>
      </c>
      <c r="DK137" s="25">
        <f>'X2676'!O31</f>
        <v>0</v>
      </c>
      <c r="DL137" s="25">
        <f>'X2676'!P31</f>
        <v>0</v>
      </c>
      <c r="DM137" s="25">
        <f>'X2676'!Q31</f>
        <v>0</v>
      </c>
      <c r="DN137" s="25">
        <f>'X2676'!R31</f>
        <v>0</v>
      </c>
      <c r="DO137" s="25">
        <f>'X2676'!S31</f>
        <v>0</v>
      </c>
      <c r="DP137" s="25">
        <f>'X2676'!T31</f>
        <v>0</v>
      </c>
      <c r="DQ137" s="25">
        <f>'X2676'!U31</f>
        <v>0</v>
      </c>
      <c r="DR137" s="25">
        <f>'X2676'!V31</f>
        <v>0</v>
      </c>
      <c r="DS137" s="25">
        <f>'X2676'!W31</f>
        <v>0</v>
      </c>
      <c r="DT137" s="25">
        <f>'X2676'!X31</f>
        <v>0</v>
      </c>
      <c r="DU137" s="25">
        <f>'X2676'!Y31</f>
        <v>0</v>
      </c>
      <c r="DV137" s="25">
        <f>'X2676'!Z31</f>
        <v>0</v>
      </c>
      <c r="DW137" s="25">
        <f>'X2676'!AA31</f>
        <v>0</v>
      </c>
      <c r="DX137" s="25">
        <f>'X2676'!AB31</f>
        <v>0</v>
      </c>
      <c r="DY137" s="25">
        <f>'X2676'!AC31</f>
        <v>0</v>
      </c>
      <c r="DZ137" s="25">
        <f>'X2676'!AD31</f>
        <v>0</v>
      </c>
      <c r="EA137" s="25">
        <f>'X2676'!AE31</f>
        <v>0</v>
      </c>
      <c r="EB137" s="25">
        <f>'X2676'!AF31</f>
        <v>0</v>
      </c>
      <c r="EC137" s="25">
        <f>'X2676'!AG31</f>
        <v>0</v>
      </c>
      <c r="ED137" s="25">
        <f>'X2676'!AH31</f>
        <v>0</v>
      </c>
      <c r="EE137" s="25">
        <f>'X2676'!AI31</f>
        <v>0</v>
      </c>
      <c r="EF137" s="25">
        <f>'X2676'!AJ31</f>
        <v>0</v>
      </c>
    </row>
    <row r="138" spans="1:148" s="8" customFormat="1" ht="17.25" customHeight="1">
      <c r="A138" s="12" t="s">
        <v>8</v>
      </c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0">
        <v>0</v>
      </c>
      <c r="BY138" s="260">
        <v>0</v>
      </c>
      <c r="BZ138" s="260">
        <v>0</v>
      </c>
      <c r="CA138" s="260">
        <v>0</v>
      </c>
      <c r="CB138" s="260">
        <v>0</v>
      </c>
      <c r="CC138" s="260">
        <v>0</v>
      </c>
      <c r="CD138" s="260">
        <v>0</v>
      </c>
      <c r="CE138" s="260">
        <v>0</v>
      </c>
      <c r="CF138" s="260">
        <v>0</v>
      </c>
      <c r="CG138" s="260">
        <v>0</v>
      </c>
      <c r="CH138" s="260">
        <v>0</v>
      </c>
      <c r="CI138" s="260">
        <v>0</v>
      </c>
      <c r="CJ138" s="260">
        <v>0</v>
      </c>
      <c r="CK138" s="260">
        <v>0</v>
      </c>
      <c r="CL138" s="260">
        <v>0</v>
      </c>
      <c r="CM138" s="260">
        <v>0</v>
      </c>
      <c r="CN138" s="260">
        <v>0</v>
      </c>
      <c r="CO138" s="260">
        <v>0</v>
      </c>
      <c r="CP138" s="260">
        <v>0</v>
      </c>
      <c r="CQ138" s="260">
        <v>0</v>
      </c>
      <c r="CR138" s="260">
        <v>0</v>
      </c>
      <c r="CS138" s="260">
        <v>0</v>
      </c>
      <c r="CT138" s="260">
        <v>0</v>
      </c>
      <c r="CU138" s="260">
        <v>0</v>
      </c>
      <c r="CV138" s="260">
        <v>0</v>
      </c>
      <c r="CW138" s="260">
        <v>0</v>
      </c>
      <c r="CX138" s="260">
        <v>0</v>
      </c>
      <c r="CY138" s="260">
        <v>0</v>
      </c>
      <c r="CZ138" s="260">
        <v>0</v>
      </c>
      <c r="DA138" s="25">
        <f>SUM(DB138:EF138)</f>
        <v>0</v>
      </c>
      <c r="DB138" s="25">
        <f>'X2676'!F32</f>
        <v>0</v>
      </c>
      <c r="DC138" s="25">
        <f>'X2676'!G32</f>
        <v>0</v>
      </c>
      <c r="DD138" s="25">
        <f>'X2676'!H32</f>
        <v>0</v>
      </c>
      <c r="DE138" s="25">
        <f>'X2676'!I32</f>
        <v>0</v>
      </c>
      <c r="DF138" s="25">
        <f>'X2676'!J32</f>
        <v>0</v>
      </c>
      <c r="DG138" s="25">
        <f>'X2676'!K32</f>
        <v>0</v>
      </c>
      <c r="DH138" s="25">
        <f>'X2676'!L32</f>
        <v>0</v>
      </c>
      <c r="DI138" s="25">
        <f>'X2676'!M32</f>
        <v>0</v>
      </c>
      <c r="DJ138" s="25">
        <f>'X2676'!N32</f>
        <v>0</v>
      </c>
      <c r="DK138" s="25">
        <f>'X2676'!O32</f>
        <v>0</v>
      </c>
      <c r="DL138" s="25">
        <f>'X2676'!P32</f>
        <v>0</v>
      </c>
      <c r="DM138" s="25">
        <f>'X2676'!Q32</f>
        <v>0</v>
      </c>
      <c r="DN138" s="25">
        <f>'X2676'!R32</f>
        <v>0</v>
      </c>
      <c r="DO138" s="25">
        <f>'X2676'!S32</f>
        <v>0</v>
      </c>
      <c r="DP138" s="25">
        <f>'X2676'!T32</f>
        <v>0</v>
      </c>
      <c r="DQ138" s="25">
        <f>'X2676'!U32</f>
        <v>0</v>
      </c>
      <c r="DR138" s="25">
        <f>'X2676'!V32</f>
        <v>0</v>
      </c>
      <c r="DS138" s="25">
        <f>'X2676'!W32</f>
        <v>0</v>
      </c>
      <c r="DT138" s="25">
        <f>'X2676'!X32</f>
        <v>0</v>
      </c>
      <c r="DU138" s="25">
        <f>'X2676'!Y32</f>
        <v>0</v>
      </c>
      <c r="DV138" s="25">
        <f>'X2676'!Z32</f>
        <v>0</v>
      </c>
      <c r="DW138" s="25">
        <f>'X2676'!AA32</f>
        <v>0</v>
      </c>
      <c r="DX138" s="25">
        <f>'X2676'!AB32</f>
        <v>0</v>
      </c>
      <c r="DY138" s="25">
        <f>'X2676'!AC32</f>
        <v>0</v>
      </c>
      <c r="DZ138" s="25">
        <f>'X2676'!AD32</f>
        <v>0</v>
      </c>
      <c r="EA138" s="25">
        <f>'X2676'!AE32</f>
        <v>0</v>
      </c>
      <c r="EB138" s="25">
        <f>'X2676'!AF32</f>
        <v>0</v>
      </c>
      <c r="EC138" s="25">
        <f>'X2676'!AG32</f>
        <v>0</v>
      </c>
      <c r="ED138" s="25">
        <f>'X2676'!AH32</f>
        <v>0</v>
      </c>
      <c r="EE138" s="25">
        <f>'X2676'!AI32</f>
        <v>0</v>
      </c>
      <c r="EF138" s="25">
        <f>'X2676'!AJ32</f>
        <v>0</v>
      </c>
    </row>
    <row r="139" spans="1:148" s="8" customFormat="1" ht="17.25" customHeight="1">
      <c r="A139" s="12" t="s">
        <v>9</v>
      </c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0">
        <v>0</v>
      </c>
      <c r="BY139" s="260">
        <v>0</v>
      </c>
      <c r="BZ139" s="260">
        <v>0</v>
      </c>
      <c r="CA139" s="260">
        <v>0</v>
      </c>
      <c r="CB139" s="260">
        <v>0</v>
      </c>
      <c r="CC139" s="260">
        <v>0</v>
      </c>
      <c r="CD139" s="260">
        <v>0</v>
      </c>
      <c r="CE139" s="260">
        <v>20</v>
      </c>
      <c r="CF139" s="260">
        <v>2</v>
      </c>
      <c r="CG139" s="260">
        <v>0</v>
      </c>
      <c r="CH139" s="260">
        <v>0</v>
      </c>
      <c r="CI139" s="260">
        <v>0</v>
      </c>
      <c r="CJ139" s="260">
        <v>0</v>
      </c>
      <c r="CK139" s="260">
        <v>3</v>
      </c>
      <c r="CL139" s="260">
        <v>8</v>
      </c>
      <c r="CM139" s="260">
        <v>2</v>
      </c>
      <c r="CN139" s="260">
        <v>0</v>
      </c>
      <c r="CO139" s="260">
        <v>0</v>
      </c>
      <c r="CP139" s="260">
        <v>0</v>
      </c>
      <c r="CQ139" s="260">
        <v>0</v>
      </c>
      <c r="CR139" s="260">
        <v>0</v>
      </c>
      <c r="CS139" s="260">
        <v>0</v>
      </c>
      <c r="CT139" s="260">
        <v>0</v>
      </c>
      <c r="CU139" s="260">
        <v>0</v>
      </c>
      <c r="CV139" s="260">
        <v>0</v>
      </c>
      <c r="CW139" s="260">
        <v>0</v>
      </c>
      <c r="CX139" s="260">
        <v>0</v>
      </c>
      <c r="CY139" s="260">
        <v>0</v>
      </c>
      <c r="CZ139" s="260">
        <v>0</v>
      </c>
      <c r="DA139" s="25">
        <f>SUM(DB139:EF139)</f>
        <v>0</v>
      </c>
      <c r="DB139" s="25">
        <f>'X2676'!F33</f>
        <v>0</v>
      </c>
      <c r="DC139" s="25">
        <f>'X2676'!G33</f>
        <v>0</v>
      </c>
      <c r="DD139" s="25">
        <f>'X2676'!H33</f>
        <v>0</v>
      </c>
      <c r="DE139" s="25">
        <f>'X2676'!I33</f>
        <v>0</v>
      </c>
      <c r="DF139" s="25">
        <f>'X2676'!J33</f>
        <v>0</v>
      </c>
      <c r="DG139" s="25">
        <f>'X2676'!K33</f>
        <v>0</v>
      </c>
      <c r="DH139" s="25">
        <f>'X2676'!L33</f>
        <v>0</v>
      </c>
      <c r="DI139" s="25">
        <f>'X2676'!M33</f>
        <v>0</v>
      </c>
      <c r="DJ139" s="25">
        <f>'X2676'!N33</f>
        <v>0</v>
      </c>
      <c r="DK139" s="25">
        <f>'X2676'!O33</f>
        <v>0</v>
      </c>
      <c r="DL139" s="25">
        <f>'X2676'!P33</f>
        <v>0</v>
      </c>
      <c r="DM139" s="25">
        <f>'X2676'!Q33</f>
        <v>0</v>
      </c>
      <c r="DN139" s="25">
        <f>'X2676'!R33</f>
        <v>0</v>
      </c>
      <c r="DO139" s="25">
        <f>'X2676'!S33</f>
        <v>0</v>
      </c>
      <c r="DP139" s="25">
        <f>'X2676'!T33</f>
        <v>0</v>
      </c>
      <c r="DQ139" s="25">
        <f>'X2676'!U33</f>
        <v>0</v>
      </c>
      <c r="DR139" s="25">
        <f>'X2676'!V33</f>
        <v>0</v>
      </c>
      <c r="DS139" s="25">
        <f>'X2676'!W33</f>
        <v>0</v>
      </c>
      <c r="DT139" s="25">
        <f>'X2676'!X33</f>
        <v>0</v>
      </c>
      <c r="DU139" s="25">
        <f>'X2676'!Y33</f>
        <v>0</v>
      </c>
      <c r="DV139" s="25">
        <f>'X2676'!Z33</f>
        <v>0</v>
      </c>
      <c r="DW139" s="25">
        <f>'X2676'!AA33</f>
        <v>0</v>
      </c>
      <c r="DX139" s="25">
        <f>'X2676'!AB33</f>
        <v>0</v>
      </c>
      <c r="DY139" s="25">
        <f>'X2676'!AC33</f>
        <v>0</v>
      </c>
      <c r="DZ139" s="25">
        <f>'X2676'!AD33</f>
        <v>0</v>
      </c>
      <c r="EA139" s="25">
        <f>'X2676'!AE33</f>
        <v>0</v>
      </c>
      <c r="EB139" s="25">
        <f>'X2676'!AF33</f>
        <v>0</v>
      </c>
      <c r="EC139" s="25">
        <f>'X2676'!AG33</f>
        <v>0</v>
      </c>
      <c r="ED139" s="25">
        <f>'X2676'!AH33</f>
        <v>0</v>
      </c>
      <c r="EE139" s="25">
        <f>'X2676'!AI33</f>
        <v>0</v>
      </c>
      <c r="EF139" s="25">
        <f>'X2676'!AJ33</f>
        <v>0</v>
      </c>
    </row>
    <row r="140" spans="1:148" s="179" customFormat="1" ht="18" customHeight="1">
      <c r="A140" s="179" t="s">
        <v>214</v>
      </c>
      <c r="Z140" s="182">
        <v>2E-3</v>
      </c>
      <c r="AA140" s="182">
        <v>2E-3</v>
      </c>
      <c r="AB140" s="182">
        <v>2E-3</v>
      </c>
      <c r="AC140" s="182">
        <v>2E-3</v>
      </c>
      <c r="AD140" s="182">
        <v>2E-3</v>
      </c>
      <c r="AE140" s="182">
        <v>2E-3</v>
      </c>
      <c r="AF140" s="182">
        <v>2E-3</v>
      </c>
      <c r="AG140" s="182">
        <v>2E-3</v>
      </c>
      <c r="AH140" s="182">
        <v>2E-3</v>
      </c>
      <c r="AI140" s="182">
        <v>2E-3</v>
      </c>
      <c r="AJ140" s="182">
        <v>2E-3</v>
      </c>
      <c r="AK140" s="182">
        <v>2E-3</v>
      </c>
      <c r="AL140" s="182">
        <v>5.0000000000000001E-3</v>
      </c>
      <c r="AM140" s="182">
        <v>5.0000000000000001E-3</v>
      </c>
      <c r="AN140" s="182">
        <v>5.0000000000000001E-3</v>
      </c>
      <c r="AO140" s="182">
        <v>5.0000000000000001E-3</v>
      </c>
      <c r="AP140" s="182">
        <v>5.0000000000000001E-3</v>
      </c>
      <c r="AQ140" s="182">
        <v>5.0000000000000001E-3</v>
      </c>
      <c r="AR140" s="182">
        <v>5.0000000000000001E-3</v>
      </c>
      <c r="AS140" s="182">
        <v>5.0000000000000001E-3</v>
      </c>
      <c r="AT140" s="182">
        <v>5.0000000000000001E-3</v>
      </c>
      <c r="AU140" s="182">
        <v>5.0000000000000001E-3</v>
      </c>
      <c r="AV140" s="182">
        <v>5.0000000000000001E-3</v>
      </c>
      <c r="AW140" s="182">
        <v>5.0000000000000001E-3</v>
      </c>
      <c r="AX140" s="182">
        <v>2E-3</v>
      </c>
      <c r="AY140" s="182">
        <v>2E-3</v>
      </c>
      <c r="AZ140" s="182">
        <v>2E-3</v>
      </c>
      <c r="BA140" s="182">
        <v>2E-3</v>
      </c>
      <c r="BB140" s="182">
        <v>2E-3</v>
      </c>
      <c r="BC140" s="182">
        <v>2E-3</v>
      </c>
      <c r="BD140" s="182">
        <v>2E-3</v>
      </c>
      <c r="BE140" s="182">
        <v>2E-3</v>
      </c>
      <c r="BF140" s="182">
        <v>2E-3</v>
      </c>
      <c r="BG140" s="182">
        <v>2E-3</v>
      </c>
      <c r="BH140" s="182">
        <v>2E-3</v>
      </c>
      <c r="BI140" s="182">
        <v>2E-3</v>
      </c>
      <c r="BJ140" s="182">
        <v>2E-3</v>
      </c>
      <c r="BK140" s="182">
        <v>2E-3</v>
      </c>
      <c r="BL140" s="182">
        <v>2E-3</v>
      </c>
      <c r="BM140" s="182">
        <v>5.0000000000000001E-4</v>
      </c>
      <c r="BN140" s="182">
        <v>5.0000000000000001E-4</v>
      </c>
      <c r="BO140" s="182">
        <v>5.0000000000000001E-4</v>
      </c>
      <c r="BP140" s="182">
        <v>5.0000000000000001E-4</v>
      </c>
      <c r="BQ140" s="182">
        <v>5.0000000000000001E-4</v>
      </c>
      <c r="BR140" s="182">
        <v>5.0000000000000001E-4</v>
      </c>
      <c r="BS140" s="182">
        <v>5.0000000000000001E-4</v>
      </c>
      <c r="BT140" s="182">
        <v>5.0000000000000001E-4</v>
      </c>
      <c r="BU140" s="182">
        <v>5.0000000000000001E-4</v>
      </c>
      <c r="BV140" s="182">
        <v>5.0000000000000001E-4</v>
      </c>
      <c r="BW140" s="182">
        <v>5.0000000000000001E-4</v>
      </c>
      <c r="BX140" s="182">
        <v>5.0000000000000001E-4</v>
      </c>
      <c r="BY140" s="182">
        <v>5.0000000000000001E-4</v>
      </c>
      <c r="BZ140" s="182">
        <v>5.0000000000000001E-4</v>
      </c>
      <c r="CA140" s="182">
        <v>5.0000000000000001E-4</v>
      </c>
      <c r="CB140" s="182">
        <v>5.0000000000000001E-4</v>
      </c>
      <c r="CC140" s="182">
        <v>5.0000000000000001E-4</v>
      </c>
      <c r="CD140" s="182">
        <v>5.0000000000000001E-4</v>
      </c>
      <c r="CE140" s="182">
        <v>5.0000000000000001E-4</v>
      </c>
      <c r="CF140" s="182">
        <v>5.0000000000000001E-4</v>
      </c>
      <c r="CG140" s="182">
        <v>5.0000000000000001E-4</v>
      </c>
      <c r="CH140" s="182">
        <v>5.0000000000000001E-4</v>
      </c>
      <c r="CI140" s="182">
        <v>5.0000000000000001E-4</v>
      </c>
      <c r="CJ140" s="182">
        <v>5.0000000000000001E-4</v>
      </c>
      <c r="CK140" s="182">
        <v>5.0000000000000001E-4</v>
      </c>
      <c r="CL140" s="182">
        <v>5.0000000000000001E-4</v>
      </c>
      <c r="CM140" s="182">
        <v>5.0000000000000001E-4</v>
      </c>
      <c r="CN140" s="182">
        <v>5.0000000000000001E-4</v>
      </c>
      <c r="CO140" s="182">
        <v>5.0000000000000001E-4</v>
      </c>
      <c r="CP140" s="182">
        <v>5.0000000000000001E-4</v>
      </c>
      <c r="CQ140" s="182">
        <v>5.0000000000000001E-4</v>
      </c>
      <c r="CR140" s="182">
        <v>5.0000000000000001E-4</v>
      </c>
      <c r="CS140" s="182">
        <v>5.0000000000000001E-4</v>
      </c>
      <c r="CT140" s="182">
        <v>5.0000000000000001E-4</v>
      </c>
      <c r="CU140" s="182">
        <v>5.0000000000000001E-4</v>
      </c>
      <c r="CV140" s="182">
        <v>5.0000000000000001E-4</v>
      </c>
      <c r="CW140" s="182">
        <v>5.0000000000000001E-4</v>
      </c>
      <c r="CX140" s="182">
        <v>5.0000000000000001E-4</v>
      </c>
      <c r="CY140" s="182">
        <v>5.0000000000000001E-4</v>
      </c>
      <c r="CZ140" s="182">
        <v>5.0000000000000001E-4</v>
      </c>
      <c r="DA140" s="182">
        <v>5.0000000000000001E-4</v>
      </c>
      <c r="DB140" s="182">
        <v>5.0000000000000001E-4</v>
      </c>
      <c r="DC140" s="182">
        <v>5.0000000000000001E-4</v>
      </c>
      <c r="DD140" s="182">
        <v>5.0000000000000001E-4</v>
      </c>
      <c r="DE140" s="182">
        <v>5.0000000000000001E-4</v>
      </c>
      <c r="DF140" s="182">
        <v>5.0000000000000001E-4</v>
      </c>
      <c r="DG140" s="182">
        <v>5.0000000000000001E-4</v>
      </c>
      <c r="DH140" s="182">
        <v>5.0000000000000001E-4</v>
      </c>
      <c r="DI140" s="182">
        <v>5.0000000000000001E-4</v>
      </c>
      <c r="DJ140" s="182">
        <v>5.0000000000000001E-4</v>
      </c>
      <c r="DK140" s="182">
        <v>5.0000000000000001E-4</v>
      </c>
      <c r="DL140" s="182">
        <v>5.0000000000000001E-4</v>
      </c>
      <c r="DM140" s="182">
        <v>5.0000000000000001E-4</v>
      </c>
      <c r="DN140" s="182">
        <v>5.0000000000000001E-4</v>
      </c>
      <c r="DO140" s="182">
        <v>5.0000000000000001E-4</v>
      </c>
      <c r="DP140" s="182">
        <v>5.0000000000000001E-4</v>
      </c>
      <c r="DQ140" s="182">
        <v>5.0000000000000001E-4</v>
      </c>
      <c r="DR140" s="182">
        <v>5.0000000000000001E-4</v>
      </c>
      <c r="DS140" s="182">
        <v>5.0000000000000001E-4</v>
      </c>
      <c r="DT140" s="182">
        <v>5.0000000000000001E-4</v>
      </c>
      <c r="DU140" s="182">
        <v>5.0000000000000001E-4</v>
      </c>
      <c r="DV140" s="182">
        <v>5.0000000000000001E-4</v>
      </c>
      <c r="DW140" s="182">
        <v>5.0000000000000001E-4</v>
      </c>
      <c r="DX140" s="182">
        <v>5.0000000000000001E-4</v>
      </c>
      <c r="DY140" s="182">
        <v>5.0000000000000001E-4</v>
      </c>
      <c r="DZ140" s="182">
        <v>5.0000000000000001E-4</v>
      </c>
      <c r="EA140" s="182">
        <v>5.0000000000000001E-4</v>
      </c>
      <c r="EB140" s="182">
        <v>5.0000000000000001E-4</v>
      </c>
      <c r="EC140" s="182">
        <v>5.0000000000000001E-4</v>
      </c>
      <c r="ED140" s="182">
        <v>5.0000000000000001E-4</v>
      </c>
      <c r="EE140" s="182">
        <v>5.0000000000000001E-4</v>
      </c>
      <c r="EF140" s="182">
        <v>5.0000000000000001E-4</v>
      </c>
      <c r="EG140" s="180"/>
      <c r="EH140" s="180"/>
      <c r="EI140" s="180"/>
      <c r="EJ140" s="180"/>
      <c r="EK140" s="180"/>
      <c r="EL140" s="180"/>
      <c r="EM140" s="180"/>
      <c r="EN140" s="180"/>
      <c r="EO140" s="180"/>
      <c r="EP140" s="180"/>
      <c r="EQ140" s="180"/>
      <c r="ER140" s="180"/>
    </row>
    <row r="141" spans="1:148" s="179" customFormat="1" ht="18" customHeight="1"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82"/>
      <c r="AY141" s="182"/>
      <c r="AZ141" s="182"/>
      <c r="BA141" s="182"/>
      <c r="BB141" s="182"/>
      <c r="BC141" s="182"/>
      <c r="BD141" s="182"/>
      <c r="BE141" s="182"/>
      <c r="BF141" s="182"/>
      <c r="BG141" s="182"/>
      <c r="BH141" s="182"/>
      <c r="BI141" s="182"/>
      <c r="BJ141" s="182"/>
      <c r="BK141" s="182"/>
      <c r="BL141" s="182"/>
      <c r="BM141" s="182"/>
      <c r="BN141" s="182"/>
      <c r="BO141" s="182"/>
      <c r="BP141" s="182"/>
      <c r="BQ141" s="182"/>
      <c r="BR141" s="182"/>
      <c r="BS141" s="182"/>
      <c r="BT141" s="182"/>
      <c r="BU141" s="182"/>
      <c r="BV141" s="182"/>
      <c r="BW141" s="182"/>
      <c r="BX141" s="182"/>
      <c r="BY141" s="182"/>
      <c r="BZ141" s="182"/>
      <c r="CA141" s="182"/>
      <c r="CB141" s="182"/>
      <c r="CC141" s="182"/>
      <c r="CD141" s="182"/>
      <c r="CE141" s="182"/>
      <c r="CF141" s="182"/>
      <c r="CG141" s="182"/>
      <c r="CH141" s="182"/>
      <c r="CI141" s="182"/>
      <c r="CJ141" s="182"/>
      <c r="CK141" s="182"/>
      <c r="CL141" s="182"/>
      <c r="CM141" s="182"/>
      <c r="CN141" s="182"/>
      <c r="CO141" s="182"/>
      <c r="CP141" s="182"/>
      <c r="CQ141" s="182"/>
      <c r="CR141" s="182"/>
      <c r="CS141" s="182"/>
      <c r="CT141" s="182"/>
      <c r="CU141" s="182"/>
      <c r="CV141" s="182"/>
      <c r="CW141" s="182"/>
      <c r="CX141" s="182"/>
      <c r="CY141" s="182"/>
      <c r="CZ141" s="182"/>
      <c r="DA141" s="182"/>
      <c r="DB141" s="182"/>
      <c r="DC141" s="182"/>
      <c r="DD141" s="182"/>
      <c r="DE141" s="182"/>
      <c r="DF141" s="182"/>
      <c r="DG141" s="182"/>
      <c r="DH141" s="182"/>
      <c r="DI141" s="182"/>
      <c r="DJ141" s="182"/>
      <c r="DK141" s="182"/>
      <c r="DL141" s="182"/>
      <c r="DM141" s="182"/>
      <c r="DN141" s="182"/>
      <c r="DO141" s="182"/>
      <c r="DP141" s="182"/>
      <c r="DQ141" s="182"/>
      <c r="DR141" s="182"/>
      <c r="DS141" s="182"/>
      <c r="DT141" s="182"/>
      <c r="DU141" s="182"/>
      <c r="DV141" s="182"/>
      <c r="DW141" s="182"/>
      <c r="DX141" s="182"/>
      <c r="DY141" s="182"/>
      <c r="DZ141" s="182"/>
      <c r="EA141" s="182"/>
      <c r="EB141" s="182"/>
      <c r="EC141" s="182"/>
      <c r="ED141" s="182"/>
      <c r="EE141" s="182"/>
      <c r="EF141" s="182"/>
      <c r="EG141" s="180"/>
      <c r="EH141" s="180"/>
      <c r="EI141" s="180"/>
      <c r="EJ141" s="180"/>
      <c r="EK141" s="180"/>
      <c r="EL141" s="180"/>
      <c r="EM141" s="180"/>
      <c r="EN141" s="180"/>
      <c r="EO141" s="180"/>
      <c r="EP141" s="180"/>
      <c r="EQ141" s="180"/>
      <c r="ER141" s="180"/>
    </row>
    <row r="142" spans="1:148" ht="27" customHeight="1">
      <c r="A142" s="284" t="s">
        <v>307</v>
      </c>
      <c r="B142" s="285"/>
      <c r="C142" s="285"/>
      <c r="D142" s="285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  <c r="AA142" s="285"/>
      <c r="AB142" s="285"/>
      <c r="AC142" s="285"/>
      <c r="AD142" s="285"/>
      <c r="AE142" s="285"/>
      <c r="AF142" s="285"/>
      <c r="AG142" s="285"/>
      <c r="AH142" s="285"/>
      <c r="AI142" s="285"/>
      <c r="AJ142" s="285"/>
      <c r="AK142" s="285"/>
      <c r="AL142" s="285"/>
      <c r="AM142" s="285"/>
      <c r="AN142" s="285"/>
      <c r="AO142" s="285"/>
      <c r="AP142" s="285"/>
      <c r="AQ142" s="285"/>
      <c r="AR142" s="285"/>
      <c r="AS142" s="285"/>
      <c r="AT142" s="285"/>
      <c r="AU142" s="285"/>
      <c r="AV142" s="285"/>
      <c r="AW142" s="285"/>
      <c r="AX142" s="285"/>
      <c r="AY142" s="285"/>
      <c r="AZ142" s="285"/>
      <c r="BA142" s="285"/>
      <c r="BB142" s="285"/>
      <c r="BC142" s="285"/>
      <c r="BD142" s="285"/>
      <c r="BE142" s="285"/>
      <c r="BF142" s="285"/>
      <c r="BG142" s="285"/>
      <c r="BH142" s="285"/>
      <c r="BI142" s="285"/>
      <c r="BJ142" s="285"/>
      <c r="BK142" s="285"/>
      <c r="BL142" s="285"/>
      <c r="BM142" s="285"/>
      <c r="BN142" s="285"/>
      <c r="BO142" s="285"/>
      <c r="BP142" s="285"/>
      <c r="BQ142" s="285"/>
      <c r="BR142" s="285"/>
      <c r="BS142" s="285"/>
      <c r="BT142" s="285"/>
      <c r="BU142" s="285"/>
      <c r="BV142" s="285"/>
      <c r="BW142" s="285"/>
      <c r="BX142" s="285"/>
      <c r="BY142" s="285"/>
      <c r="BZ142" s="285"/>
      <c r="CA142" s="285"/>
      <c r="CB142" s="285"/>
      <c r="CC142" s="285"/>
      <c r="CD142" s="285"/>
      <c r="CE142" s="285"/>
      <c r="CF142" s="285"/>
      <c r="CG142" s="285"/>
      <c r="CH142" s="285"/>
      <c r="CI142" s="285"/>
      <c r="CJ142" s="285"/>
      <c r="CK142" s="285"/>
      <c r="CL142" s="285"/>
      <c r="CM142" s="285"/>
      <c r="CN142" s="285"/>
      <c r="CO142" s="285"/>
      <c r="CP142" s="285"/>
      <c r="CQ142" s="285"/>
      <c r="CR142" s="285"/>
      <c r="CS142" s="285"/>
      <c r="CT142" s="285"/>
      <c r="CU142" s="285"/>
      <c r="CV142" s="285"/>
      <c r="CW142" s="285"/>
      <c r="CX142" s="285"/>
      <c r="CY142" s="285"/>
      <c r="CZ142" s="285"/>
      <c r="DA142" s="285"/>
      <c r="DB142" s="285"/>
      <c r="DC142" s="285"/>
      <c r="DD142" s="285"/>
      <c r="DE142" s="285"/>
      <c r="DF142" s="285"/>
      <c r="DG142" s="285"/>
      <c r="DH142" s="285"/>
      <c r="DI142" s="285"/>
      <c r="DJ142" s="285"/>
      <c r="DK142" s="285"/>
      <c r="DL142" s="285"/>
      <c r="DM142" s="285"/>
      <c r="DN142" s="285"/>
      <c r="DO142" s="285"/>
      <c r="DP142" s="285"/>
      <c r="DQ142" s="285"/>
      <c r="DR142" s="285"/>
      <c r="DS142" s="285"/>
      <c r="DT142" s="285"/>
      <c r="DU142" s="285"/>
      <c r="DV142" s="285"/>
      <c r="DW142" s="285"/>
      <c r="DX142" s="285"/>
      <c r="DY142" s="285"/>
      <c r="DZ142" s="285"/>
      <c r="EA142" s="285"/>
      <c r="EB142" s="285"/>
      <c r="EC142" s="285"/>
      <c r="ED142" s="285"/>
      <c r="EE142" s="285"/>
      <c r="EF142" s="285"/>
    </row>
    <row r="159" spans="1:136" s="4" customFormat="1" ht="17.25" customHeight="1">
      <c r="A159" s="13" t="s">
        <v>0</v>
      </c>
      <c r="B159" s="2" t="s">
        <v>12</v>
      </c>
      <c r="C159" s="2" t="s">
        <v>20</v>
      </c>
      <c r="D159" s="2" t="s">
        <v>21</v>
      </c>
      <c r="E159" s="2" t="s">
        <v>22</v>
      </c>
      <c r="F159" s="2" t="s">
        <v>23</v>
      </c>
      <c r="G159" s="2" t="s">
        <v>24</v>
      </c>
      <c r="H159" s="2" t="s">
        <v>25</v>
      </c>
      <c r="I159" s="2" t="s">
        <v>26</v>
      </c>
      <c r="J159" s="2" t="s">
        <v>27</v>
      </c>
      <c r="K159" s="2" t="s">
        <v>28</v>
      </c>
      <c r="L159" s="2" t="s">
        <v>29</v>
      </c>
      <c r="M159" s="2" t="s">
        <v>30</v>
      </c>
      <c r="N159" s="2" t="s">
        <v>11</v>
      </c>
      <c r="O159" s="2" t="s">
        <v>13</v>
      </c>
      <c r="P159" s="2" t="s">
        <v>14</v>
      </c>
      <c r="Q159" s="2" t="s">
        <v>15</v>
      </c>
      <c r="R159" s="2" t="s">
        <v>16</v>
      </c>
      <c r="S159" s="2" t="s">
        <v>17</v>
      </c>
      <c r="T159" s="2">
        <f>'FDB Fan Motor'!T47</f>
        <v>0</v>
      </c>
      <c r="U159" s="2">
        <f>'FDB Fan Motor'!U47</f>
        <v>0</v>
      </c>
      <c r="V159" s="2">
        <f>'FDB Fan Motor'!V47</f>
        <v>0</v>
      </c>
      <c r="W159" s="2">
        <f>'FDB Fan Motor'!W47</f>
        <v>0</v>
      </c>
      <c r="X159" s="2">
        <f>'FDB Fan Motor'!X47</f>
        <v>0</v>
      </c>
      <c r="Y159" s="2">
        <f>'FDB Fan Motor'!Y47</f>
        <v>0</v>
      </c>
      <c r="Z159" s="2">
        <f>'FDB Fan Motor'!Z47</f>
        <v>0</v>
      </c>
      <c r="AA159" s="2">
        <f>'FDB Fan Motor'!AA47</f>
        <v>0</v>
      </c>
      <c r="AB159" s="2">
        <f>'FDB Fan Motor'!AB47</f>
        <v>0</v>
      </c>
      <c r="AC159" s="2">
        <f>'FDB Fan Motor'!AC47</f>
        <v>0</v>
      </c>
      <c r="AD159" s="2">
        <f>'FDB Fan Motor'!AD47</f>
        <v>0</v>
      </c>
      <c r="AE159" s="2">
        <f>'FDB Fan Motor'!AE47</f>
        <v>0</v>
      </c>
      <c r="AF159" s="2">
        <f>'FDB Fan Motor'!AF47</f>
        <v>0</v>
      </c>
      <c r="AG159" s="2">
        <f>'FDB Fan Motor'!AG47</f>
        <v>0</v>
      </c>
      <c r="AH159" s="2">
        <f>'FDB Fan Motor'!AH47</f>
        <v>0</v>
      </c>
      <c r="AI159" s="2">
        <f>'FDB Fan Motor'!AI47</f>
        <v>0</v>
      </c>
      <c r="AJ159" s="2">
        <f>'FDB Fan Motor'!AJ47</f>
        <v>0</v>
      </c>
      <c r="AK159" s="2">
        <f>'FDB Fan Motor'!AK47</f>
        <v>0</v>
      </c>
      <c r="AL159" s="2">
        <f>'FDB Fan Motor'!AL47</f>
        <v>0</v>
      </c>
      <c r="AM159" s="2">
        <f>'FDB Fan Motor'!AM47</f>
        <v>0</v>
      </c>
      <c r="AN159" s="2">
        <f>'FDB Fan Motor'!AN47</f>
        <v>0</v>
      </c>
      <c r="AO159" s="2">
        <f>'FDB Fan Motor'!AO47</f>
        <v>0</v>
      </c>
      <c r="AP159" s="2">
        <f>'FDB Fan Motor'!AP47</f>
        <v>0</v>
      </c>
      <c r="AQ159" s="2">
        <f>'FDB Fan Motor'!AQ47</f>
        <v>0</v>
      </c>
      <c r="AR159" s="2">
        <f>'FDB Fan Motor'!AR47</f>
        <v>0</v>
      </c>
      <c r="AS159" s="2" t="s">
        <v>190</v>
      </c>
      <c r="AT159" s="2" t="s">
        <v>195</v>
      </c>
      <c r="AU159" s="2" t="s">
        <v>197</v>
      </c>
      <c r="AV159" s="2" t="s">
        <v>199</v>
      </c>
      <c r="AW159" s="139">
        <f>'FDB Fan Motor'!AW47</f>
        <v>56450</v>
      </c>
      <c r="AX159" s="139" t="s">
        <v>209</v>
      </c>
      <c r="AY159" s="184" t="s">
        <v>213</v>
      </c>
      <c r="AZ159" s="184" t="s">
        <v>215</v>
      </c>
      <c r="BA159" s="184" t="s">
        <v>217</v>
      </c>
      <c r="BB159" s="139" t="s">
        <v>219</v>
      </c>
      <c r="BC159" s="184" t="s">
        <v>221</v>
      </c>
      <c r="BD159" s="184" t="s">
        <v>225</v>
      </c>
      <c r="BE159" s="184" t="s">
        <v>228</v>
      </c>
      <c r="BF159" s="184" t="s">
        <v>234</v>
      </c>
      <c r="BG159" s="184" t="s">
        <v>242</v>
      </c>
      <c r="BH159" s="184" t="s">
        <v>243</v>
      </c>
      <c r="BI159" s="184" t="s">
        <v>244</v>
      </c>
      <c r="BJ159" s="184" t="s">
        <v>245</v>
      </c>
      <c r="BK159" s="139" t="s">
        <v>246</v>
      </c>
      <c r="BL159" s="184" t="s">
        <v>247</v>
      </c>
      <c r="BM159" s="184" t="s">
        <v>249</v>
      </c>
      <c r="BN159" s="184" t="s">
        <v>251</v>
      </c>
      <c r="BO159" s="184" t="s">
        <v>253</v>
      </c>
      <c r="BP159" s="184" t="s">
        <v>257</v>
      </c>
      <c r="BQ159" s="184" t="s">
        <v>259</v>
      </c>
      <c r="BR159" s="184" t="s">
        <v>263</v>
      </c>
      <c r="BS159" s="184" t="s">
        <v>264</v>
      </c>
      <c r="BT159" s="184" t="s">
        <v>265</v>
      </c>
      <c r="BU159" s="184" t="s">
        <v>266</v>
      </c>
      <c r="BV159" s="184" t="s">
        <v>267</v>
      </c>
      <c r="BW159" s="184" t="s">
        <v>270</v>
      </c>
      <c r="BX159" s="184" t="s">
        <v>272</v>
      </c>
      <c r="BY159" s="184" t="s">
        <v>276</v>
      </c>
      <c r="BZ159" s="184" t="s">
        <v>277</v>
      </c>
      <c r="CA159" s="184" t="s">
        <v>279</v>
      </c>
      <c r="CB159" s="184" t="s">
        <v>281</v>
      </c>
      <c r="CC159" s="184" t="s">
        <v>282</v>
      </c>
      <c r="CD159" s="184" t="s">
        <v>288</v>
      </c>
      <c r="CE159" s="184" t="s">
        <v>289</v>
      </c>
      <c r="CF159" s="184" t="s">
        <v>292</v>
      </c>
      <c r="CG159" s="184" t="s">
        <v>294</v>
      </c>
      <c r="CH159" s="184" t="s">
        <v>297</v>
      </c>
      <c r="CI159" s="184" t="s">
        <v>301</v>
      </c>
      <c r="CJ159" s="184" t="s">
        <v>303</v>
      </c>
      <c r="CK159" s="184" t="s">
        <v>308</v>
      </c>
      <c r="CL159" s="184" t="s">
        <v>310</v>
      </c>
      <c r="CM159" s="184" t="s">
        <v>311</v>
      </c>
      <c r="CN159" s="184" t="s">
        <v>313</v>
      </c>
      <c r="CO159" s="184" t="s">
        <v>319</v>
      </c>
      <c r="CP159" s="184" t="s">
        <v>322</v>
      </c>
      <c r="CQ159" s="184" t="s">
        <v>325</v>
      </c>
      <c r="CR159" s="184" t="s">
        <v>330</v>
      </c>
      <c r="CS159" s="184" t="s">
        <v>332</v>
      </c>
      <c r="CT159" s="184" t="s">
        <v>336</v>
      </c>
      <c r="CU159" s="184" t="s">
        <v>339</v>
      </c>
      <c r="CV159" s="184" t="s">
        <v>349</v>
      </c>
      <c r="CW159" s="184" t="s">
        <v>350</v>
      </c>
      <c r="CX159" s="184" t="s">
        <v>351</v>
      </c>
      <c r="CY159" s="184" t="s">
        <v>357</v>
      </c>
      <c r="CZ159" s="184" t="s">
        <v>360</v>
      </c>
      <c r="DA159" s="106" t="str">
        <f>+$DA$246</f>
        <v>Aug'25</v>
      </c>
      <c r="DB159" s="3">
        <v>1</v>
      </c>
      <c r="DC159" s="3">
        <v>2</v>
      </c>
      <c r="DD159" s="3">
        <v>3</v>
      </c>
      <c r="DE159" s="3">
        <v>4</v>
      </c>
      <c r="DF159" s="3">
        <v>5</v>
      </c>
      <c r="DG159" s="3">
        <v>6</v>
      </c>
      <c r="DH159" s="3">
        <v>7</v>
      </c>
      <c r="DI159" s="3">
        <v>8</v>
      </c>
      <c r="DJ159" s="3">
        <v>9</v>
      </c>
      <c r="DK159" s="3">
        <v>10</v>
      </c>
      <c r="DL159" s="3">
        <v>11</v>
      </c>
      <c r="DM159" s="3">
        <v>12</v>
      </c>
      <c r="DN159" s="3">
        <v>13</v>
      </c>
      <c r="DO159" s="3">
        <v>14</v>
      </c>
      <c r="DP159" s="3">
        <v>15</v>
      </c>
      <c r="DQ159" s="3">
        <v>16</v>
      </c>
      <c r="DR159" s="3">
        <v>17</v>
      </c>
      <c r="DS159" s="3">
        <v>18</v>
      </c>
      <c r="DT159" s="3">
        <v>19</v>
      </c>
      <c r="DU159" s="3">
        <v>20</v>
      </c>
      <c r="DV159" s="3">
        <v>21</v>
      </c>
      <c r="DW159" s="3">
        <v>22</v>
      </c>
      <c r="DX159" s="3">
        <v>23</v>
      </c>
      <c r="DY159" s="3">
        <v>24</v>
      </c>
      <c r="DZ159" s="3">
        <v>25</v>
      </c>
      <c r="EA159" s="3">
        <v>26</v>
      </c>
      <c r="EB159" s="3">
        <v>27</v>
      </c>
      <c r="EC159" s="3">
        <v>28</v>
      </c>
      <c r="ED159" s="3">
        <v>29</v>
      </c>
      <c r="EE159" s="3">
        <v>30</v>
      </c>
      <c r="EF159" s="3">
        <v>31</v>
      </c>
    </row>
    <row r="160" spans="1:136" s="8" customFormat="1" ht="17.25" customHeight="1">
      <c r="A160" s="5" t="s">
        <v>1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>
        <v>3399</v>
      </c>
      <c r="CK160" s="6">
        <v>0</v>
      </c>
      <c r="CL160" s="6">
        <v>2832</v>
      </c>
      <c r="CM160" s="6">
        <v>45157</v>
      </c>
      <c r="CN160" s="6">
        <v>43531</v>
      </c>
      <c r="CO160" s="6">
        <v>62980</v>
      </c>
      <c r="CP160" s="6">
        <v>36920</v>
      </c>
      <c r="CQ160" s="6">
        <v>47527</v>
      </c>
      <c r="CR160" s="6">
        <v>59753</v>
      </c>
      <c r="CS160" s="6">
        <v>61019</v>
      </c>
      <c r="CT160" s="6">
        <v>132349</v>
      </c>
      <c r="CU160" s="6">
        <v>88543</v>
      </c>
      <c r="CV160" s="6">
        <v>97346</v>
      </c>
      <c r="CW160" s="6">
        <v>73072</v>
      </c>
      <c r="CX160" s="6">
        <v>93101</v>
      </c>
      <c r="CY160" s="6">
        <v>70656</v>
      </c>
      <c r="CZ160" s="6">
        <v>60996</v>
      </c>
      <c r="DA160" s="7">
        <f>SUM(DB160:EF160)</f>
        <v>42687</v>
      </c>
      <c r="DB160" s="7">
        <f>'X2977'!F13</f>
        <v>2329</v>
      </c>
      <c r="DC160" s="7">
        <f>'X2977'!G13</f>
        <v>640</v>
      </c>
      <c r="DD160" s="7">
        <f>'X2977'!H13</f>
        <v>0</v>
      </c>
      <c r="DE160" s="7">
        <f>'X2977'!I13</f>
        <v>2194</v>
      </c>
      <c r="DF160" s="7">
        <f>'X2977'!J13</f>
        <v>3562</v>
      </c>
      <c r="DG160" s="7">
        <f>'X2977'!K13</f>
        <v>4327</v>
      </c>
      <c r="DH160" s="7">
        <f>'X2977'!L13</f>
        <v>3569</v>
      </c>
      <c r="DI160" s="7">
        <f>'X2977'!M13</f>
        <v>1618</v>
      </c>
      <c r="DJ160" s="7">
        <f>'X2977'!N13</f>
        <v>919</v>
      </c>
      <c r="DK160" s="7">
        <f>'X2977'!O13</f>
        <v>0</v>
      </c>
      <c r="DL160" s="7">
        <f>'X2977'!P13</f>
        <v>5232</v>
      </c>
      <c r="DM160" s="7">
        <f>'X2977'!Q13</f>
        <v>2015</v>
      </c>
      <c r="DN160" s="7">
        <f>'X2977'!R13</f>
        <v>0</v>
      </c>
      <c r="DO160" s="7">
        <f>'X2977'!S13</f>
        <v>2197</v>
      </c>
      <c r="DP160" s="7">
        <f>'X2977'!T13</f>
        <v>3109</v>
      </c>
      <c r="DQ160" s="7">
        <f>'X2977'!U13</f>
        <v>1607</v>
      </c>
      <c r="DR160" s="7">
        <f>'X2977'!V13</f>
        <v>0</v>
      </c>
      <c r="DS160" s="7">
        <f>'X2977'!W13</f>
        <v>678</v>
      </c>
      <c r="DT160" s="7">
        <f>'X2977'!X13</f>
        <v>2694</v>
      </c>
      <c r="DU160" s="7">
        <f>'X2977'!Y13</f>
        <v>2464</v>
      </c>
      <c r="DV160" s="7">
        <f>'X2977'!Z13</f>
        <v>2423</v>
      </c>
      <c r="DW160" s="7">
        <f>'X2977'!AA13</f>
        <v>877</v>
      </c>
      <c r="DX160" s="7">
        <f>'X2977'!AB13</f>
        <v>233</v>
      </c>
      <c r="DY160" s="7">
        <f>'X2977'!AC13</f>
        <v>0</v>
      </c>
      <c r="DZ160" s="7">
        <f>'X2977'!AD13</f>
        <v>0</v>
      </c>
      <c r="EA160" s="7">
        <f>'X2977'!AE13</f>
        <v>0</v>
      </c>
      <c r="EB160" s="7">
        <f>'X2977'!AF13</f>
        <v>0</v>
      </c>
      <c r="EC160" s="7">
        <f>'X2977'!AG13</f>
        <v>0</v>
      </c>
      <c r="ED160" s="7">
        <f>'X2977'!AH13</f>
        <v>0</v>
      </c>
      <c r="EE160" s="7">
        <f>'X2977'!AI13</f>
        <v>0</v>
      </c>
      <c r="EF160" s="7">
        <f>'X2977'!AJ13</f>
        <v>0</v>
      </c>
    </row>
    <row r="161" spans="1:148" s="8" customFormat="1" ht="17.25" customHeight="1">
      <c r="A161" s="5" t="s">
        <v>2</v>
      </c>
      <c r="B161" s="6">
        <f>B160-B162</f>
        <v>0</v>
      </c>
      <c r="C161" s="6">
        <f t="shared" ref="C161:BN161" si="79">C160-C162</f>
        <v>0</v>
      </c>
      <c r="D161" s="6">
        <f t="shared" si="79"/>
        <v>0</v>
      </c>
      <c r="E161" s="6">
        <f t="shared" si="79"/>
        <v>0</v>
      </c>
      <c r="F161" s="6">
        <f t="shared" si="79"/>
        <v>0</v>
      </c>
      <c r="G161" s="6">
        <f t="shared" si="79"/>
        <v>0</v>
      </c>
      <c r="H161" s="6">
        <f t="shared" si="79"/>
        <v>0</v>
      </c>
      <c r="I161" s="6">
        <f t="shared" si="79"/>
        <v>0</v>
      </c>
      <c r="J161" s="6">
        <f t="shared" si="79"/>
        <v>0</v>
      </c>
      <c r="K161" s="6">
        <f t="shared" si="79"/>
        <v>0</v>
      </c>
      <c r="L161" s="6">
        <f t="shared" si="79"/>
        <v>0</v>
      </c>
      <c r="M161" s="6">
        <f t="shared" si="79"/>
        <v>0</v>
      </c>
      <c r="N161" s="6">
        <f t="shared" si="79"/>
        <v>0</v>
      </c>
      <c r="O161" s="6">
        <f t="shared" si="79"/>
        <v>0</v>
      </c>
      <c r="P161" s="6">
        <f t="shared" si="79"/>
        <v>0</v>
      </c>
      <c r="Q161" s="6">
        <f t="shared" si="79"/>
        <v>0</v>
      </c>
      <c r="R161" s="6">
        <f t="shared" si="79"/>
        <v>0</v>
      </c>
      <c r="S161" s="6">
        <f t="shared" si="79"/>
        <v>0</v>
      </c>
      <c r="T161" s="6">
        <f t="shared" si="79"/>
        <v>0</v>
      </c>
      <c r="U161" s="6">
        <f t="shared" si="79"/>
        <v>0</v>
      </c>
      <c r="V161" s="6">
        <f t="shared" si="79"/>
        <v>0</v>
      </c>
      <c r="W161" s="6">
        <f t="shared" si="79"/>
        <v>0</v>
      </c>
      <c r="X161" s="6">
        <f t="shared" si="79"/>
        <v>0</v>
      </c>
      <c r="Y161" s="6">
        <f t="shared" si="79"/>
        <v>0</v>
      </c>
      <c r="Z161" s="6">
        <f t="shared" si="79"/>
        <v>0</v>
      </c>
      <c r="AA161" s="6">
        <f t="shared" si="79"/>
        <v>0</v>
      </c>
      <c r="AB161" s="6">
        <f t="shared" si="79"/>
        <v>0</v>
      </c>
      <c r="AC161" s="6">
        <f t="shared" si="79"/>
        <v>0</v>
      </c>
      <c r="AD161" s="6">
        <f t="shared" si="79"/>
        <v>0</v>
      </c>
      <c r="AE161" s="6">
        <f t="shared" si="79"/>
        <v>0</v>
      </c>
      <c r="AF161" s="6">
        <f t="shared" si="79"/>
        <v>0</v>
      </c>
      <c r="AG161" s="6">
        <f t="shared" si="79"/>
        <v>0</v>
      </c>
      <c r="AH161" s="6">
        <f t="shared" si="79"/>
        <v>0</v>
      </c>
      <c r="AI161" s="6">
        <f t="shared" si="79"/>
        <v>0</v>
      </c>
      <c r="AJ161" s="6">
        <f t="shared" si="79"/>
        <v>0</v>
      </c>
      <c r="AK161" s="6">
        <f t="shared" si="79"/>
        <v>0</v>
      </c>
      <c r="AL161" s="6">
        <f t="shared" si="79"/>
        <v>0</v>
      </c>
      <c r="AM161" s="6">
        <f t="shared" si="79"/>
        <v>0</v>
      </c>
      <c r="AN161" s="6">
        <f t="shared" si="79"/>
        <v>0</v>
      </c>
      <c r="AO161" s="6">
        <f t="shared" si="79"/>
        <v>0</v>
      </c>
      <c r="AP161" s="6">
        <f t="shared" si="79"/>
        <v>0</v>
      </c>
      <c r="AQ161" s="6">
        <f t="shared" si="79"/>
        <v>0</v>
      </c>
      <c r="AR161" s="6">
        <f t="shared" si="79"/>
        <v>0</v>
      </c>
      <c r="AS161" s="6">
        <f t="shared" si="79"/>
        <v>0</v>
      </c>
      <c r="AT161" s="6">
        <f t="shared" si="79"/>
        <v>0</v>
      </c>
      <c r="AU161" s="6">
        <f t="shared" si="79"/>
        <v>0</v>
      </c>
      <c r="AV161" s="6">
        <f t="shared" si="79"/>
        <v>0</v>
      </c>
      <c r="AW161" s="6">
        <f t="shared" si="79"/>
        <v>0</v>
      </c>
      <c r="AX161" s="6">
        <f t="shared" si="79"/>
        <v>0</v>
      </c>
      <c r="AY161" s="6">
        <f t="shared" si="79"/>
        <v>0</v>
      </c>
      <c r="AZ161" s="6">
        <f t="shared" si="79"/>
        <v>0</v>
      </c>
      <c r="BA161" s="6">
        <f t="shared" si="79"/>
        <v>0</v>
      </c>
      <c r="BB161" s="6">
        <f t="shared" si="79"/>
        <v>0</v>
      </c>
      <c r="BC161" s="6">
        <f t="shared" si="79"/>
        <v>0</v>
      </c>
      <c r="BD161" s="6">
        <f t="shared" si="79"/>
        <v>0</v>
      </c>
      <c r="BE161" s="6">
        <f t="shared" si="79"/>
        <v>0</v>
      </c>
      <c r="BF161" s="6">
        <f t="shared" si="79"/>
        <v>0</v>
      </c>
      <c r="BG161" s="6">
        <f t="shared" si="79"/>
        <v>0</v>
      </c>
      <c r="BH161" s="6">
        <f t="shared" si="79"/>
        <v>0</v>
      </c>
      <c r="BI161" s="6">
        <f t="shared" si="79"/>
        <v>0</v>
      </c>
      <c r="BJ161" s="6">
        <f t="shared" si="79"/>
        <v>0</v>
      </c>
      <c r="BK161" s="6">
        <f t="shared" si="79"/>
        <v>0</v>
      </c>
      <c r="BL161" s="6">
        <f t="shared" si="79"/>
        <v>0</v>
      </c>
      <c r="BM161" s="6">
        <f t="shared" si="79"/>
        <v>0</v>
      </c>
      <c r="BN161" s="6">
        <f t="shared" si="79"/>
        <v>0</v>
      </c>
      <c r="BO161" s="6">
        <f t="shared" ref="BO161:BW161" si="80">BO160-BO162</f>
        <v>0</v>
      </c>
      <c r="BP161" s="6">
        <f t="shared" si="80"/>
        <v>0</v>
      </c>
      <c r="BQ161" s="6">
        <f t="shared" si="80"/>
        <v>0</v>
      </c>
      <c r="BR161" s="6">
        <f t="shared" si="80"/>
        <v>0</v>
      </c>
      <c r="BS161" s="6">
        <f t="shared" si="80"/>
        <v>0</v>
      </c>
      <c r="BT161" s="6">
        <f t="shared" si="80"/>
        <v>0</v>
      </c>
      <c r="BU161" s="6">
        <f t="shared" si="80"/>
        <v>0</v>
      </c>
      <c r="BV161" s="6">
        <f t="shared" si="80"/>
        <v>0</v>
      </c>
      <c r="BW161" s="6">
        <f t="shared" si="80"/>
        <v>0</v>
      </c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>
        <v>3399</v>
      </c>
      <c r="CK161" s="6">
        <v>0</v>
      </c>
      <c r="CL161" s="6">
        <v>2832</v>
      </c>
      <c r="CM161" s="6">
        <v>45157</v>
      </c>
      <c r="CN161" s="6">
        <v>43517</v>
      </c>
      <c r="CO161" s="6">
        <v>62918</v>
      </c>
      <c r="CP161" s="6">
        <v>36784</v>
      </c>
      <c r="CQ161" s="6">
        <v>47517</v>
      </c>
      <c r="CR161" s="6">
        <v>59749</v>
      </c>
      <c r="CS161" s="6">
        <v>61008</v>
      </c>
      <c r="CT161" s="6">
        <v>132332</v>
      </c>
      <c r="CU161" s="6">
        <v>88540</v>
      </c>
      <c r="CV161" s="6">
        <v>97297</v>
      </c>
      <c r="CW161" s="6">
        <v>73021</v>
      </c>
      <c r="CX161" s="6">
        <v>93024</v>
      </c>
      <c r="CY161" s="6">
        <v>70600</v>
      </c>
      <c r="CZ161" s="6">
        <v>60969</v>
      </c>
      <c r="DA161" s="7">
        <f t="shared" ref="DA161:EF161" si="81">DA160-DA162</f>
        <v>42660</v>
      </c>
      <c r="DB161" s="7">
        <f t="shared" si="81"/>
        <v>2328</v>
      </c>
      <c r="DC161" s="7">
        <f t="shared" si="81"/>
        <v>640</v>
      </c>
      <c r="DD161" s="7">
        <f t="shared" si="81"/>
        <v>0</v>
      </c>
      <c r="DE161" s="7">
        <f t="shared" si="81"/>
        <v>2194</v>
      </c>
      <c r="DF161" s="7">
        <f t="shared" si="81"/>
        <v>3562</v>
      </c>
      <c r="DG161" s="7">
        <f t="shared" si="81"/>
        <v>4327</v>
      </c>
      <c r="DH161" s="7">
        <f t="shared" si="81"/>
        <v>3568</v>
      </c>
      <c r="DI161" s="7">
        <f t="shared" si="81"/>
        <v>1615</v>
      </c>
      <c r="DJ161" s="7">
        <f t="shared" si="81"/>
        <v>919</v>
      </c>
      <c r="DK161" s="7">
        <f t="shared" si="81"/>
        <v>0</v>
      </c>
      <c r="DL161" s="7">
        <f t="shared" si="81"/>
        <v>5232</v>
      </c>
      <c r="DM161" s="7">
        <f t="shared" si="81"/>
        <v>2015</v>
      </c>
      <c r="DN161" s="7">
        <f t="shared" si="81"/>
        <v>0</v>
      </c>
      <c r="DO161" s="7">
        <f t="shared" si="81"/>
        <v>2196</v>
      </c>
      <c r="DP161" s="7">
        <f t="shared" si="81"/>
        <v>3109</v>
      </c>
      <c r="DQ161" s="7">
        <f t="shared" si="81"/>
        <v>1607</v>
      </c>
      <c r="DR161" s="7">
        <f t="shared" si="81"/>
        <v>0</v>
      </c>
      <c r="DS161" s="7">
        <f t="shared" si="81"/>
        <v>676</v>
      </c>
      <c r="DT161" s="7">
        <f t="shared" si="81"/>
        <v>2678</v>
      </c>
      <c r="DU161" s="7">
        <f t="shared" si="81"/>
        <v>2463</v>
      </c>
      <c r="DV161" s="7">
        <f t="shared" si="81"/>
        <v>2421</v>
      </c>
      <c r="DW161" s="7">
        <f t="shared" si="81"/>
        <v>877</v>
      </c>
      <c r="DX161" s="7">
        <f t="shared" si="81"/>
        <v>233</v>
      </c>
      <c r="DY161" s="7">
        <f t="shared" si="81"/>
        <v>0</v>
      </c>
      <c r="DZ161" s="7">
        <f t="shared" si="81"/>
        <v>0</v>
      </c>
      <c r="EA161" s="7">
        <f t="shared" si="81"/>
        <v>0</v>
      </c>
      <c r="EB161" s="7">
        <f t="shared" si="81"/>
        <v>0</v>
      </c>
      <c r="EC161" s="7">
        <f t="shared" si="81"/>
        <v>0</v>
      </c>
      <c r="ED161" s="7">
        <f t="shared" si="81"/>
        <v>0</v>
      </c>
      <c r="EE161" s="7">
        <f t="shared" si="81"/>
        <v>0</v>
      </c>
      <c r="EF161" s="7">
        <f t="shared" si="81"/>
        <v>0</v>
      </c>
    </row>
    <row r="162" spans="1:148" s="8" customFormat="1" ht="17.25" customHeight="1">
      <c r="A162" s="5" t="s">
        <v>3</v>
      </c>
      <c r="B162" s="6">
        <f>SUM(B165:B168)</f>
        <v>0</v>
      </c>
      <c r="C162" s="6">
        <f t="shared" ref="C162:BN162" si="82">SUM(C165:C168)</f>
        <v>0</v>
      </c>
      <c r="D162" s="6">
        <f t="shared" si="82"/>
        <v>0</v>
      </c>
      <c r="E162" s="6">
        <f t="shared" si="82"/>
        <v>0</v>
      </c>
      <c r="F162" s="6">
        <f t="shared" si="82"/>
        <v>0</v>
      </c>
      <c r="G162" s="6">
        <f t="shared" si="82"/>
        <v>0</v>
      </c>
      <c r="H162" s="6">
        <f t="shared" si="82"/>
        <v>0</v>
      </c>
      <c r="I162" s="6">
        <f t="shared" si="82"/>
        <v>0</v>
      </c>
      <c r="J162" s="6">
        <f t="shared" si="82"/>
        <v>0</v>
      </c>
      <c r="K162" s="6">
        <f t="shared" si="82"/>
        <v>0</v>
      </c>
      <c r="L162" s="6">
        <f t="shared" si="82"/>
        <v>0</v>
      </c>
      <c r="M162" s="6">
        <f t="shared" si="82"/>
        <v>0</v>
      </c>
      <c r="N162" s="6">
        <f t="shared" si="82"/>
        <v>0</v>
      </c>
      <c r="O162" s="6">
        <f t="shared" si="82"/>
        <v>0</v>
      </c>
      <c r="P162" s="6">
        <f t="shared" si="82"/>
        <v>0</v>
      </c>
      <c r="Q162" s="6">
        <f t="shared" si="82"/>
        <v>0</v>
      </c>
      <c r="R162" s="6">
        <f t="shared" si="82"/>
        <v>0</v>
      </c>
      <c r="S162" s="6">
        <f t="shared" si="82"/>
        <v>0</v>
      </c>
      <c r="T162" s="6">
        <f t="shared" si="82"/>
        <v>0</v>
      </c>
      <c r="U162" s="6">
        <f t="shared" si="82"/>
        <v>0</v>
      </c>
      <c r="V162" s="6">
        <f t="shared" si="82"/>
        <v>0</v>
      </c>
      <c r="W162" s="6">
        <f t="shared" si="82"/>
        <v>0</v>
      </c>
      <c r="X162" s="6">
        <f t="shared" si="82"/>
        <v>0</v>
      </c>
      <c r="Y162" s="6">
        <f t="shared" si="82"/>
        <v>0</v>
      </c>
      <c r="Z162" s="6">
        <f t="shared" si="82"/>
        <v>0</v>
      </c>
      <c r="AA162" s="6">
        <f t="shared" si="82"/>
        <v>0</v>
      </c>
      <c r="AB162" s="6">
        <f t="shared" si="82"/>
        <v>0</v>
      </c>
      <c r="AC162" s="6">
        <f t="shared" si="82"/>
        <v>0</v>
      </c>
      <c r="AD162" s="6">
        <f t="shared" si="82"/>
        <v>0</v>
      </c>
      <c r="AE162" s="6">
        <f t="shared" si="82"/>
        <v>0</v>
      </c>
      <c r="AF162" s="6">
        <f t="shared" si="82"/>
        <v>0</v>
      </c>
      <c r="AG162" s="6">
        <f t="shared" si="82"/>
        <v>0</v>
      </c>
      <c r="AH162" s="6">
        <f t="shared" si="82"/>
        <v>0</v>
      </c>
      <c r="AI162" s="6">
        <f t="shared" si="82"/>
        <v>0</v>
      </c>
      <c r="AJ162" s="6">
        <f t="shared" si="82"/>
        <v>0</v>
      </c>
      <c r="AK162" s="6">
        <f t="shared" si="82"/>
        <v>0</v>
      </c>
      <c r="AL162" s="6">
        <f t="shared" si="82"/>
        <v>0</v>
      </c>
      <c r="AM162" s="6">
        <f t="shared" si="82"/>
        <v>0</v>
      </c>
      <c r="AN162" s="6">
        <f t="shared" si="82"/>
        <v>0</v>
      </c>
      <c r="AO162" s="6">
        <f t="shared" si="82"/>
        <v>0</v>
      </c>
      <c r="AP162" s="6">
        <f t="shared" si="82"/>
        <v>0</v>
      </c>
      <c r="AQ162" s="6">
        <f t="shared" si="82"/>
        <v>0</v>
      </c>
      <c r="AR162" s="6">
        <f t="shared" si="82"/>
        <v>0</v>
      </c>
      <c r="AS162" s="6">
        <f t="shared" si="82"/>
        <v>0</v>
      </c>
      <c r="AT162" s="6">
        <f t="shared" si="82"/>
        <v>0</v>
      </c>
      <c r="AU162" s="6">
        <f t="shared" si="82"/>
        <v>0</v>
      </c>
      <c r="AV162" s="6">
        <f t="shared" si="82"/>
        <v>0</v>
      </c>
      <c r="AW162" s="6">
        <f t="shared" si="82"/>
        <v>0</v>
      </c>
      <c r="AX162" s="6">
        <f t="shared" si="82"/>
        <v>0</v>
      </c>
      <c r="AY162" s="6">
        <f t="shared" si="82"/>
        <v>0</v>
      </c>
      <c r="AZ162" s="6">
        <f t="shared" si="82"/>
        <v>0</v>
      </c>
      <c r="BA162" s="6">
        <f t="shared" si="82"/>
        <v>0</v>
      </c>
      <c r="BB162" s="6">
        <f t="shared" si="82"/>
        <v>0</v>
      </c>
      <c r="BC162" s="6">
        <f t="shared" si="82"/>
        <v>0</v>
      </c>
      <c r="BD162" s="6">
        <f t="shared" si="82"/>
        <v>0</v>
      </c>
      <c r="BE162" s="6">
        <f t="shared" si="82"/>
        <v>0</v>
      </c>
      <c r="BF162" s="6">
        <f t="shared" si="82"/>
        <v>0</v>
      </c>
      <c r="BG162" s="6">
        <f t="shared" si="82"/>
        <v>0</v>
      </c>
      <c r="BH162" s="6">
        <f t="shared" si="82"/>
        <v>0</v>
      </c>
      <c r="BI162" s="6">
        <f t="shared" si="82"/>
        <v>0</v>
      </c>
      <c r="BJ162" s="6">
        <f t="shared" si="82"/>
        <v>0</v>
      </c>
      <c r="BK162" s="6">
        <f t="shared" si="82"/>
        <v>0</v>
      </c>
      <c r="BL162" s="6">
        <f t="shared" si="82"/>
        <v>0</v>
      </c>
      <c r="BM162" s="6">
        <f t="shared" si="82"/>
        <v>0</v>
      </c>
      <c r="BN162" s="6">
        <f t="shared" si="82"/>
        <v>0</v>
      </c>
      <c r="BO162" s="6">
        <f t="shared" ref="BO162:BW162" si="83">SUM(BO165:BO168)</f>
        <v>0</v>
      </c>
      <c r="BP162" s="6">
        <f t="shared" si="83"/>
        <v>0</v>
      </c>
      <c r="BQ162" s="6">
        <f t="shared" si="83"/>
        <v>0</v>
      </c>
      <c r="BR162" s="6">
        <f t="shared" si="83"/>
        <v>0</v>
      </c>
      <c r="BS162" s="6">
        <f t="shared" si="83"/>
        <v>0</v>
      </c>
      <c r="BT162" s="6">
        <f t="shared" si="83"/>
        <v>0</v>
      </c>
      <c r="BU162" s="6">
        <f t="shared" si="83"/>
        <v>0</v>
      </c>
      <c r="BV162" s="6">
        <f t="shared" si="83"/>
        <v>0</v>
      </c>
      <c r="BW162" s="6">
        <f t="shared" si="83"/>
        <v>0</v>
      </c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>
        <v>0</v>
      </c>
      <c r="CK162" s="6">
        <v>0</v>
      </c>
      <c r="CL162" s="6">
        <v>0</v>
      </c>
      <c r="CM162" s="6">
        <v>4</v>
      </c>
      <c r="CN162" s="6">
        <v>14</v>
      </c>
      <c r="CO162" s="6">
        <v>62</v>
      </c>
      <c r="CP162" s="6">
        <v>136</v>
      </c>
      <c r="CQ162" s="6">
        <v>10</v>
      </c>
      <c r="CR162" s="6">
        <v>4</v>
      </c>
      <c r="CS162" s="6">
        <v>11</v>
      </c>
      <c r="CT162" s="6">
        <v>17</v>
      </c>
      <c r="CU162" s="6">
        <v>3</v>
      </c>
      <c r="CV162" s="6">
        <v>49</v>
      </c>
      <c r="CW162" s="6">
        <v>51</v>
      </c>
      <c r="CX162" s="6">
        <v>77</v>
      </c>
      <c r="CY162" s="6">
        <v>56</v>
      </c>
      <c r="CZ162" s="6">
        <v>27</v>
      </c>
      <c r="DA162" s="7">
        <f t="shared" ref="DA162" si="84">SUM(DA165:DA168)</f>
        <v>27</v>
      </c>
      <c r="DB162" s="7">
        <f>SUM(DB165:DB168)</f>
        <v>1</v>
      </c>
      <c r="DC162" s="7">
        <f t="shared" ref="DC162:EF162" si="85">SUM(DC165:DC168)</f>
        <v>0</v>
      </c>
      <c r="DD162" s="7">
        <f t="shared" si="85"/>
        <v>0</v>
      </c>
      <c r="DE162" s="7">
        <f t="shared" si="85"/>
        <v>0</v>
      </c>
      <c r="DF162" s="7">
        <f t="shared" si="85"/>
        <v>0</v>
      </c>
      <c r="DG162" s="7">
        <f t="shared" si="85"/>
        <v>0</v>
      </c>
      <c r="DH162" s="7">
        <f t="shared" si="85"/>
        <v>1</v>
      </c>
      <c r="DI162" s="7">
        <f t="shared" si="85"/>
        <v>3</v>
      </c>
      <c r="DJ162" s="7">
        <f t="shared" si="85"/>
        <v>0</v>
      </c>
      <c r="DK162" s="7">
        <f t="shared" si="85"/>
        <v>0</v>
      </c>
      <c r="DL162" s="7">
        <f t="shared" si="85"/>
        <v>0</v>
      </c>
      <c r="DM162" s="7">
        <f t="shared" si="85"/>
        <v>0</v>
      </c>
      <c r="DN162" s="7">
        <f t="shared" si="85"/>
        <v>0</v>
      </c>
      <c r="DO162" s="7">
        <f t="shared" si="85"/>
        <v>1</v>
      </c>
      <c r="DP162" s="7">
        <f t="shared" si="85"/>
        <v>0</v>
      </c>
      <c r="DQ162" s="7">
        <f t="shared" si="85"/>
        <v>0</v>
      </c>
      <c r="DR162" s="7">
        <f t="shared" si="85"/>
        <v>0</v>
      </c>
      <c r="DS162" s="7">
        <f t="shared" si="85"/>
        <v>2</v>
      </c>
      <c r="DT162" s="7">
        <f t="shared" si="85"/>
        <v>16</v>
      </c>
      <c r="DU162" s="7">
        <f t="shared" si="85"/>
        <v>1</v>
      </c>
      <c r="DV162" s="7">
        <f t="shared" si="85"/>
        <v>2</v>
      </c>
      <c r="DW162" s="7">
        <f t="shared" si="85"/>
        <v>0</v>
      </c>
      <c r="DX162" s="7">
        <f t="shared" si="85"/>
        <v>0</v>
      </c>
      <c r="DY162" s="7">
        <f t="shared" si="85"/>
        <v>0</v>
      </c>
      <c r="DZ162" s="7">
        <f t="shared" si="85"/>
        <v>0</v>
      </c>
      <c r="EA162" s="7">
        <f t="shared" si="85"/>
        <v>0</v>
      </c>
      <c r="EB162" s="7">
        <f t="shared" si="85"/>
        <v>0</v>
      </c>
      <c r="EC162" s="7">
        <f t="shared" si="85"/>
        <v>0</v>
      </c>
      <c r="ED162" s="7">
        <f t="shared" si="85"/>
        <v>0</v>
      </c>
      <c r="EE162" s="7">
        <f t="shared" si="85"/>
        <v>0</v>
      </c>
      <c r="EF162" s="7">
        <f t="shared" si="85"/>
        <v>0</v>
      </c>
    </row>
    <row r="163" spans="1:148" s="8" customFormat="1" ht="17.25" customHeight="1">
      <c r="A163" s="5" t="s">
        <v>10</v>
      </c>
      <c r="B163" s="9" t="e">
        <f>B162/B160</f>
        <v>#DIV/0!</v>
      </c>
      <c r="C163" s="9" t="e">
        <f t="shared" ref="C163:BN163" si="86">C162/C160</f>
        <v>#DIV/0!</v>
      </c>
      <c r="D163" s="9" t="e">
        <f t="shared" si="86"/>
        <v>#DIV/0!</v>
      </c>
      <c r="E163" s="9" t="e">
        <f t="shared" si="86"/>
        <v>#DIV/0!</v>
      </c>
      <c r="F163" s="9" t="e">
        <f t="shared" si="86"/>
        <v>#DIV/0!</v>
      </c>
      <c r="G163" s="9" t="e">
        <f t="shared" si="86"/>
        <v>#DIV/0!</v>
      </c>
      <c r="H163" s="9" t="e">
        <f t="shared" si="86"/>
        <v>#DIV/0!</v>
      </c>
      <c r="I163" s="9" t="e">
        <f t="shared" si="86"/>
        <v>#DIV/0!</v>
      </c>
      <c r="J163" s="9" t="e">
        <f t="shared" si="86"/>
        <v>#DIV/0!</v>
      </c>
      <c r="K163" s="9" t="e">
        <f t="shared" si="86"/>
        <v>#DIV/0!</v>
      </c>
      <c r="L163" s="9" t="e">
        <f t="shared" si="86"/>
        <v>#DIV/0!</v>
      </c>
      <c r="M163" s="9" t="e">
        <f t="shared" si="86"/>
        <v>#DIV/0!</v>
      </c>
      <c r="N163" s="9" t="e">
        <f t="shared" si="86"/>
        <v>#DIV/0!</v>
      </c>
      <c r="O163" s="9" t="e">
        <f t="shared" si="86"/>
        <v>#DIV/0!</v>
      </c>
      <c r="P163" s="9" t="e">
        <f t="shared" si="86"/>
        <v>#DIV/0!</v>
      </c>
      <c r="Q163" s="9" t="e">
        <f t="shared" si="86"/>
        <v>#DIV/0!</v>
      </c>
      <c r="R163" s="9" t="e">
        <f t="shared" si="86"/>
        <v>#DIV/0!</v>
      </c>
      <c r="S163" s="9" t="e">
        <f t="shared" si="86"/>
        <v>#DIV/0!</v>
      </c>
      <c r="T163" s="9" t="e">
        <f t="shared" si="86"/>
        <v>#DIV/0!</v>
      </c>
      <c r="U163" s="9" t="e">
        <f t="shared" si="86"/>
        <v>#DIV/0!</v>
      </c>
      <c r="V163" s="9" t="e">
        <f t="shared" si="86"/>
        <v>#DIV/0!</v>
      </c>
      <c r="W163" s="9" t="e">
        <f t="shared" si="86"/>
        <v>#DIV/0!</v>
      </c>
      <c r="X163" s="9" t="e">
        <f t="shared" si="86"/>
        <v>#DIV/0!</v>
      </c>
      <c r="Y163" s="9" t="e">
        <f t="shared" si="86"/>
        <v>#DIV/0!</v>
      </c>
      <c r="Z163" s="9" t="e">
        <f t="shared" si="86"/>
        <v>#DIV/0!</v>
      </c>
      <c r="AA163" s="9" t="e">
        <f t="shared" si="86"/>
        <v>#DIV/0!</v>
      </c>
      <c r="AB163" s="9" t="e">
        <f t="shared" si="86"/>
        <v>#DIV/0!</v>
      </c>
      <c r="AC163" s="9" t="e">
        <f t="shared" si="86"/>
        <v>#DIV/0!</v>
      </c>
      <c r="AD163" s="9" t="e">
        <f t="shared" si="86"/>
        <v>#DIV/0!</v>
      </c>
      <c r="AE163" s="9" t="e">
        <f t="shared" si="86"/>
        <v>#DIV/0!</v>
      </c>
      <c r="AF163" s="9" t="e">
        <f t="shared" si="86"/>
        <v>#DIV/0!</v>
      </c>
      <c r="AG163" s="9" t="e">
        <f t="shared" si="86"/>
        <v>#DIV/0!</v>
      </c>
      <c r="AH163" s="9" t="e">
        <f t="shared" si="86"/>
        <v>#DIV/0!</v>
      </c>
      <c r="AI163" s="9" t="e">
        <f t="shared" si="86"/>
        <v>#DIV/0!</v>
      </c>
      <c r="AJ163" s="9" t="e">
        <f t="shared" si="86"/>
        <v>#DIV/0!</v>
      </c>
      <c r="AK163" s="9" t="e">
        <f t="shared" si="86"/>
        <v>#DIV/0!</v>
      </c>
      <c r="AL163" s="9" t="e">
        <f t="shared" si="86"/>
        <v>#DIV/0!</v>
      </c>
      <c r="AM163" s="9" t="e">
        <f t="shared" si="86"/>
        <v>#DIV/0!</v>
      </c>
      <c r="AN163" s="9" t="e">
        <f t="shared" si="86"/>
        <v>#DIV/0!</v>
      </c>
      <c r="AO163" s="9" t="e">
        <f t="shared" si="86"/>
        <v>#DIV/0!</v>
      </c>
      <c r="AP163" s="9" t="e">
        <f t="shared" si="86"/>
        <v>#DIV/0!</v>
      </c>
      <c r="AQ163" s="9" t="e">
        <f t="shared" si="86"/>
        <v>#DIV/0!</v>
      </c>
      <c r="AR163" s="9" t="e">
        <f t="shared" si="86"/>
        <v>#DIV/0!</v>
      </c>
      <c r="AS163" s="9" t="e">
        <f t="shared" si="86"/>
        <v>#DIV/0!</v>
      </c>
      <c r="AT163" s="9" t="e">
        <f t="shared" si="86"/>
        <v>#DIV/0!</v>
      </c>
      <c r="AU163" s="9" t="e">
        <f t="shared" si="86"/>
        <v>#DIV/0!</v>
      </c>
      <c r="AV163" s="9" t="e">
        <f t="shared" si="86"/>
        <v>#DIV/0!</v>
      </c>
      <c r="AW163" s="9" t="e">
        <f t="shared" si="86"/>
        <v>#DIV/0!</v>
      </c>
      <c r="AX163" s="9" t="e">
        <f t="shared" si="86"/>
        <v>#DIV/0!</v>
      </c>
      <c r="AY163" s="9" t="e">
        <f t="shared" si="86"/>
        <v>#DIV/0!</v>
      </c>
      <c r="AZ163" s="9" t="e">
        <f t="shared" si="86"/>
        <v>#DIV/0!</v>
      </c>
      <c r="BA163" s="9" t="e">
        <f t="shared" si="86"/>
        <v>#DIV/0!</v>
      </c>
      <c r="BB163" s="9" t="e">
        <f t="shared" si="86"/>
        <v>#DIV/0!</v>
      </c>
      <c r="BC163" s="9" t="e">
        <f t="shared" si="86"/>
        <v>#DIV/0!</v>
      </c>
      <c r="BD163" s="9" t="e">
        <f t="shared" si="86"/>
        <v>#DIV/0!</v>
      </c>
      <c r="BE163" s="9" t="e">
        <f t="shared" si="86"/>
        <v>#DIV/0!</v>
      </c>
      <c r="BF163" s="9" t="e">
        <f t="shared" si="86"/>
        <v>#DIV/0!</v>
      </c>
      <c r="BG163" s="9" t="e">
        <f t="shared" si="86"/>
        <v>#DIV/0!</v>
      </c>
      <c r="BH163" s="9" t="e">
        <f t="shared" si="86"/>
        <v>#DIV/0!</v>
      </c>
      <c r="BI163" s="9" t="e">
        <f t="shared" si="86"/>
        <v>#DIV/0!</v>
      </c>
      <c r="BJ163" s="9" t="e">
        <f t="shared" si="86"/>
        <v>#DIV/0!</v>
      </c>
      <c r="BK163" s="9" t="e">
        <f t="shared" si="86"/>
        <v>#DIV/0!</v>
      </c>
      <c r="BL163" s="9" t="e">
        <f t="shared" si="86"/>
        <v>#DIV/0!</v>
      </c>
      <c r="BM163" s="9" t="e">
        <f t="shared" si="86"/>
        <v>#DIV/0!</v>
      </c>
      <c r="BN163" s="9" t="e">
        <f t="shared" si="86"/>
        <v>#DIV/0!</v>
      </c>
      <c r="BO163" s="9" t="e">
        <f t="shared" ref="BO163:CI163" si="87">BO162/BO160</f>
        <v>#DIV/0!</v>
      </c>
      <c r="BP163" s="9" t="e">
        <f t="shared" si="87"/>
        <v>#DIV/0!</v>
      </c>
      <c r="BQ163" s="9" t="e">
        <f t="shared" si="87"/>
        <v>#DIV/0!</v>
      </c>
      <c r="BR163" s="9" t="e">
        <f t="shared" si="87"/>
        <v>#DIV/0!</v>
      </c>
      <c r="BS163" s="9" t="e">
        <f t="shared" si="87"/>
        <v>#DIV/0!</v>
      </c>
      <c r="BT163" s="9" t="e">
        <f t="shared" si="87"/>
        <v>#DIV/0!</v>
      </c>
      <c r="BU163" s="9" t="e">
        <f t="shared" si="87"/>
        <v>#DIV/0!</v>
      </c>
      <c r="BV163" s="9" t="e">
        <f t="shared" si="87"/>
        <v>#DIV/0!</v>
      </c>
      <c r="BW163" s="9" t="e">
        <f t="shared" si="87"/>
        <v>#DIV/0!</v>
      </c>
      <c r="BX163" s="9" t="e">
        <f t="shared" si="87"/>
        <v>#DIV/0!</v>
      </c>
      <c r="BY163" s="9" t="e">
        <f t="shared" si="87"/>
        <v>#DIV/0!</v>
      </c>
      <c r="BZ163" s="9" t="e">
        <f t="shared" si="87"/>
        <v>#DIV/0!</v>
      </c>
      <c r="CA163" s="9" t="e">
        <f t="shared" si="87"/>
        <v>#DIV/0!</v>
      </c>
      <c r="CB163" s="9" t="e">
        <f t="shared" si="87"/>
        <v>#DIV/0!</v>
      </c>
      <c r="CC163" s="9" t="e">
        <f t="shared" si="87"/>
        <v>#DIV/0!</v>
      </c>
      <c r="CD163" s="9" t="e">
        <f t="shared" si="87"/>
        <v>#DIV/0!</v>
      </c>
      <c r="CE163" s="9" t="e">
        <f t="shared" si="87"/>
        <v>#DIV/0!</v>
      </c>
      <c r="CF163" s="9" t="e">
        <f t="shared" si="87"/>
        <v>#DIV/0!</v>
      </c>
      <c r="CG163" s="9" t="e">
        <f t="shared" si="87"/>
        <v>#DIV/0!</v>
      </c>
      <c r="CH163" s="9" t="e">
        <f t="shared" si="87"/>
        <v>#DIV/0!</v>
      </c>
      <c r="CI163" s="9" t="e">
        <f t="shared" si="87"/>
        <v>#DIV/0!</v>
      </c>
      <c r="CJ163" s="9">
        <v>0</v>
      </c>
      <c r="CK163" s="9" t="e">
        <v>#DIV/0!</v>
      </c>
      <c r="CL163" s="9">
        <v>0</v>
      </c>
      <c r="CM163" s="9">
        <v>8.8579843656575949E-5</v>
      </c>
      <c r="CN163" s="9">
        <v>3.2160988720681815E-4</v>
      </c>
      <c r="CO163" s="9">
        <v>9.8443950460463643E-4</v>
      </c>
      <c r="CP163" s="9">
        <v>3.6836403033586131E-3</v>
      </c>
      <c r="CQ163" s="9">
        <v>2.1040671618238055E-4</v>
      </c>
      <c r="CR163" s="9">
        <v>6.6942245577627905E-5</v>
      </c>
      <c r="CS163" s="9">
        <v>1.802717186450122E-4</v>
      </c>
      <c r="CT163" s="9">
        <v>1.2844826934846505E-4</v>
      </c>
      <c r="CU163" s="9">
        <v>3.3881842720486089E-5</v>
      </c>
      <c r="CV163" s="9">
        <v>5.0335915189119221E-4</v>
      </c>
      <c r="CW163" s="9">
        <v>6.9794175607619882E-4</v>
      </c>
      <c r="CX163" s="9">
        <v>8.2705878561991817E-4</v>
      </c>
      <c r="CY163" s="9">
        <v>7.9257246376811599E-4</v>
      </c>
      <c r="CZ163" s="9">
        <v>4.4265197717883141E-4</v>
      </c>
      <c r="DA163" s="10">
        <f t="shared" ref="DA163" si="88">DA162/DA160</f>
        <v>6.3251106894370653E-4</v>
      </c>
      <c r="DB163" s="10">
        <f>DB162/DB160</f>
        <v>4.2936882782310007E-4</v>
      </c>
      <c r="DC163" s="10">
        <f t="shared" ref="DC163:EF163" si="89">DC162/DC160</f>
        <v>0</v>
      </c>
      <c r="DD163" s="10" t="e">
        <f t="shared" si="89"/>
        <v>#DIV/0!</v>
      </c>
      <c r="DE163" s="10">
        <f t="shared" si="89"/>
        <v>0</v>
      </c>
      <c r="DF163" s="10">
        <f t="shared" si="89"/>
        <v>0</v>
      </c>
      <c r="DG163" s="10">
        <f t="shared" si="89"/>
        <v>0</v>
      </c>
      <c r="DH163" s="10">
        <f t="shared" si="89"/>
        <v>2.8019052956010089E-4</v>
      </c>
      <c r="DI163" s="10">
        <f t="shared" si="89"/>
        <v>1.854140914709518E-3</v>
      </c>
      <c r="DJ163" s="10">
        <f t="shared" si="89"/>
        <v>0</v>
      </c>
      <c r="DK163" s="10" t="e">
        <f t="shared" si="89"/>
        <v>#DIV/0!</v>
      </c>
      <c r="DL163" s="10">
        <f t="shared" si="89"/>
        <v>0</v>
      </c>
      <c r="DM163" s="10">
        <f t="shared" si="89"/>
        <v>0</v>
      </c>
      <c r="DN163" s="10" t="e">
        <f t="shared" si="89"/>
        <v>#DIV/0!</v>
      </c>
      <c r="DO163" s="10">
        <f t="shared" si="89"/>
        <v>4.5516613563950843E-4</v>
      </c>
      <c r="DP163" s="10">
        <f t="shared" si="89"/>
        <v>0</v>
      </c>
      <c r="DQ163" s="10">
        <f t="shared" si="89"/>
        <v>0</v>
      </c>
      <c r="DR163" s="10" t="e">
        <f t="shared" si="89"/>
        <v>#DIV/0!</v>
      </c>
      <c r="DS163" s="10">
        <f t="shared" si="89"/>
        <v>2.9498525073746312E-3</v>
      </c>
      <c r="DT163" s="10">
        <f t="shared" si="89"/>
        <v>5.9391239792130658E-3</v>
      </c>
      <c r="DU163" s="10">
        <f t="shared" si="89"/>
        <v>4.0584415584415587E-4</v>
      </c>
      <c r="DV163" s="10">
        <f t="shared" si="89"/>
        <v>8.2542302930251759E-4</v>
      </c>
      <c r="DW163" s="10">
        <f t="shared" si="89"/>
        <v>0</v>
      </c>
      <c r="DX163" s="10">
        <f t="shared" si="89"/>
        <v>0</v>
      </c>
      <c r="DY163" s="10" t="e">
        <f t="shared" si="89"/>
        <v>#DIV/0!</v>
      </c>
      <c r="DZ163" s="10" t="e">
        <f t="shared" si="89"/>
        <v>#DIV/0!</v>
      </c>
      <c r="EA163" s="10" t="e">
        <f t="shared" si="89"/>
        <v>#DIV/0!</v>
      </c>
      <c r="EB163" s="10" t="e">
        <f t="shared" si="89"/>
        <v>#DIV/0!</v>
      </c>
      <c r="EC163" s="10" t="e">
        <f t="shared" si="89"/>
        <v>#DIV/0!</v>
      </c>
      <c r="ED163" s="10" t="e">
        <f t="shared" si="89"/>
        <v>#DIV/0!</v>
      </c>
      <c r="EE163" s="10" t="e">
        <f t="shared" si="89"/>
        <v>#DIV/0!</v>
      </c>
      <c r="EF163" s="10" t="e">
        <f t="shared" si="89"/>
        <v>#DIV/0!</v>
      </c>
    </row>
    <row r="164" spans="1:148" ht="12" customHeight="1">
      <c r="A164" s="11" t="s">
        <v>5</v>
      </c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</row>
    <row r="165" spans="1:148" s="8" customFormat="1" ht="17.25" customHeight="1">
      <c r="A165" s="12" t="s">
        <v>6</v>
      </c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0"/>
      <c r="BY165" s="260"/>
      <c r="BZ165" s="260"/>
      <c r="CA165" s="260"/>
      <c r="CB165" s="260"/>
      <c r="CC165" s="260"/>
      <c r="CD165" s="260"/>
      <c r="CE165" s="260"/>
      <c r="CF165" s="260"/>
      <c r="CG165" s="260"/>
      <c r="CH165" s="260"/>
      <c r="CI165" s="260"/>
      <c r="CJ165" s="260">
        <v>0</v>
      </c>
      <c r="CK165" s="260">
        <v>0</v>
      </c>
      <c r="CL165" s="260">
        <v>0</v>
      </c>
      <c r="CM165" s="260">
        <v>0</v>
      </c>
      <c r="CN165" s="260">
        <v>11</v>
      </c>
      <c r="CO165" s="260">
        <v>29</v>
      </c>
      <c r="CP165" s="260">
        <v>14</v>
      </c>
      <c r="CQ165" s="260">
        <v>8</v>
      </c>
      <c r="CR165" s="260">
        <v>3</v>
      </c>
      <c r="CS165" s="260">
        <v>10</v>
      </c>
      <c r="CT165" s="260">
        <v>16</v>
      </c>
      <c r="CU165" s="260">
        <v>3</v>
      </c>
      <c r="CV165" s="260">
        <v>46</v>
      </c>
      <c r="CW165" s="260">
        <v>51</v>
      </c>
      <c r="CX165" s="260">
        <v>67</v>
      </c>
      <c r="CY165" s="260">
        <v>50</v>
      </c>
      <c r="CZ165" s="260">
        <v>18</v>
      </c>
      <c r="DA165" s="25">
        <f>SUM(DB165:EF165)</f>
        <v>25</v>
      </c>
      <c r="DB165" s="25">
        <f>'X2977'!F30</f>
        <v>0</v>
      </c>
      <c r="DC165" s="25">
        <f>'X2977'!G30</f>
        <v>0</v>
      </c>
      <c r="DD165" s="25">
        <f>'X2977'!H30</f>
        <v>0</v>
      </c>
      <c r="DE165" s="25">
        <f>'X2977'!I30</f>
        <v>0</v>
      </c>
      <c r="DF165" s="25">
        <f>'X2977'!J30</f>
        <v>0</v>
      </c>
      <c r="DG165" s="25">
        <f>'X2977'!K30</f>
        <v>0</v>
      </c>
      <c r="DH165" s="25">
        <f>'X2977'!L30</f>
        <v>1</v>
      </c>
      <c r="DI165" s="25">
        <f>'X2977'!M30</f>
        <v>3</v>
      </c>
      <c r="DJ165" s="25">
        <f>'X2977'!N30</f>
        <v>0</v>
      </c>
      <c r="DK165" s="25">
        <f>'X2977'!O30</f>
        <v>0</v>
      </c>
      <c r="DL165" s="25">
        <f>'X2977'!P30</f>
        <v>0</v>
      </c>
      <c r="DM165" s="25">
        <f>'X2977'!Q30</f>
        <v>0</v>
      </c>
      <c r="DN165" s="25">
        <f>'X2977'!R30</f>
        <v>0</v>
      </c>
      <c r="DO165" s="25">
        <f>'X2977'!S30</f>
        <v>0</v>
      </c>
      <c r="DP165" s="25">
        <f>'X2977'!T30</f>
        <v>0</v>
      </c>
      <c r="DQ165" s="25">
        <f>'X2977'!U30</f>
        <v>0</v>
      </c>
      <c r="DR165" s="25">
        <f>'X2977'!V30</f>
        <v>0</v>
      </c>
      <c r="DS165" s="25">
        <f>'X2977'!W30</f>
        <v>2</v>
      </c>
      <c r="DT165" s="25">
        <f>'X2977'!X30</f>
        <v>16</v>
      </c>
      <c r="DU165" s="25">
        <f>'X2977'!Y30</f>
        <v>1</v>
      </c>
      <c r="DV165" s="25">
        <f>'X2977'!Z30</f>
        <v>2</v>
      </c>
      <c r="DW165" s="25">
        <f>'X2977'!AA30</f>
        <v>0</v>
      </c>
      <c r="DX165" s="25">
        <f>'X2977'!AB30</f>
        <v>0</v>
      </c>
      <c r="DY165" s="25">
        <f>'X2977'!AC30</f>
        <v>0</v>
      </c>
      <c r="DZ165" s="25">
        <f>'X2977'!AD30</f>
        <v>0</v>
      </c>
      <c r="EA165" s="25">
        <f>'X2977'!AE30</f>
        <v>0</v>
      </c>
      <c r="EB165" s="25">
        <f>'X2977'!AF30</f>
        <v>0</v>
      </c>
      <c r="EC165" s="25">
        <f>'X2977'!AG30</f>
        <v>0</v>
      </c>
      <c r="ED165" s="25">
        <f>'X2977'!AH30</f>
        <v>0</v>
      </c>
      <c r="EE165" s="25">
        <f>'X2977'!AI30</f>
        <v>0</v>
      </c>
      <c r="EF165" s="25">
        <f>'X2977'!AJ30</f>
        <v>0</v>
      </c>
    </row>
    <row r="166" spans="1:148" s="8" customFormat="1" ht="17.25" customHeight="1">
      <c r="A166" s="12" t="s">
        <v>7</v>
      </c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0"/>
      <c r="BY166" s="260"/>
      <c r="BZ166" s="260"/>
      <c r="CA166" s="260"/>
      <c r="CB166" s="260"/>
      <c r="CC166" s="260"/>
      <c r="CD166" s="260"/>
      <c r="CE166" s="260"/>
      <c r="CF166" s="260"/>
      <c r="CG166" s="260"/>
      <c r="CH166" s="260"/>
      <c r="CI166" s="260"/>
      <c r="CJ166" s="260">
        <v>0</v>
      </c>
      <c r="CK166" s="260">
        <v>0</v>
      </c>
      <c r="CL166" s="260">
        <v>0</v>
      </c>
      <c r="CM166" s="260">
        <v>4</v>
      </c>
      <c r="CN166" s="260">
        <v>0</v>
      </c>
      <c r="CO166" s="260">
        <v>31</v>
      </c>
      <c r="CP166" s="260">
        <v>121</v>
      </c>
      <c r="CQ166" s="260">
        <v>2</v>
      </c>
      <c r="CR166" s="260">
        <v>1</v>
      </c>
      <c r="CS166" s="260">
        <v>1</v>
      </c>
      <c r="CT166" s="260">
        <v>0</v>
      </c>
      <c r="CU166" s="260">
        <v>0</v>
      </c>
      <c r="CV166" s="260">
        <v>3</v>
      </c>
      <c r="CW166" s="260">
        <v>0</v>
      </c>
      <c r="CX166" s="260">
        <v>10</v>
      </c>
      <c r="CY166" s="260">
        <v>5</v>
      </c>
      <c r="CZ166" s="260">
        <v>6</v>
      </c>
      <c r="DA166" s="25">
        <f>SUM(DB166:EF166)</f>
        <v>2</v>
      </c>
      <c r="DB166" s="25">
        <f>'X2977'!F31</f>
        <v>1</v>
      </c>
      <c r="DC166" s="25">
        <f>'X2977'!G31</f>
        <v>0</v>
      </c>
      <c r="DD166" s="25">
        <f>'X2977'!H31</f>
        <v>0</v>
      </c>
      <c r="DE166" s="25">
        <f>'X2977'!I31</f>
        <v>0</v>
      </c>
      <c r="DF166" s="25">
        <f>'X2977'!J31</f>
        <v>0</v>
      </c>
      <c r="DG166" s="25">
        <f>'X2977'!K31</f>
        <v>0</v>
      </c>
      <c r="DH166" s="25">
        <f>'X2977'!L31</f>
        <v>0</v>
      </c>
      <c r="DI166" s="25">
        <f>'X2977'!M31</f>
        <v>0</v>
      </c>
      <c r="DJ166" s="25">
        <f>'X2977'!N31</f>
        <v>0</v>
      </c>
      <c r="DK166" s="25">
        <f>'X2977'!O31</f>
        <v>0</v>
      </c>
      <c r="DL166" s="25">
        <f>'X2977'!P31</f>
        <v>0</v>
      </c>
      <c r="DM166" s="25">
        <f>'X2977'!Q31</f>
        <v>0</v>
      </c>
      <c r="DN166" s="25">
        <f>'X2977'!R31</f>
        <v>0</v>
      </c>
      <c r="DO166" s="25">
        <f>'X2977'!S31</f>
        <v>1</v>
      </c>
      <c r="DP166" s="25">
        <f>'X2977'!T31</f>
        <v>0</v>
      </c>
      <c r="DQ166" s="25">
        <f>'X2977'!U31</f>
        <v>0</v>
      </c>
      <c r="DR166" s="25">
        <f>'X2977'!V31</f>
        <v>0</v>
      </c>
      <c r="DS166" s="25">
        <f>'X2977'!W31</f>
        <v>0</v>
      </c>
      <c r="DT166" s="25">
        <f>'X2977'!X31</f>
        <v>0</v>
      </c>
      <c r="DU166" s="25">
        <f>'X2977'!Y31</f>
        <v>0</v>
      </c>
      <c r="DV166" s="25">
        <f>'X2977'!Z31</f>
        <v>0</v>
      </c>
      <c r="DW166" s="25">
        <f>'X2977'!AA31</f>
        <v>0</v>
      </c>
      <c r="DX166" s="25">
        <f>'X2977'!AB31</f>
        <v>0</v>
      </c>
      <c r="DY166" s="25">
        <f>'X2977'!AC31</f>
        <v>0</v>
      </c>
      <c r="DZ166" s="25">
        <f>'X2977'!AD31</f>
        <v>0</v>
      </c>
      <c r="EA166" s="25">
        <f>'X2977'!AE31</f>
        <v>0</v>
      </c>
      <c r="EB166" s="25">
        <f>'X2977'!AF31</f>
        <v>0</v>
      </c>
      <c r="EC166" s="25">
        <f>'X2977'!AG31</f>
        <v>0</v>
      </c>
      <c r="ED166" s="25">
        <f>'X2977'!AH31</f>
        <v>0</v>
      </c>
      <c r="EE166" s="25">
        <f>'X2977'!AI31</f>
        <v>0</v>
      </c>
      <c r="EF166" s="25">
        <f>'X2977'!AJ31</f>
        <v>0</v>
      </c>
    </row>
    <row r="167" spans="1:148" s="8" customFormat="1" ht="17.25" customHeight="1">
      <c r="A167" s="12" t="s">
        <v>8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0"/>
      <c r="CJ167" s="260">
        <v>0</v>
      </c>
      <c r="CK167" s="260">
        <v>0</v>
      </c>
      <c r="CL167" s="260">
        <v>0</v>
      </c>
      <c r="CM167" s="260">
        <v>0</v>
      </c>
      <c r="CN167" s="260">
        <v>0</v>
      </c>
      <c r="CO167" s="260">
        <v>0</v>
      </c>
      <c r="CP167" s="260">
        <v>0</v>
      </c>
      <c r="CQ167" s="260">
        <v>0</v>
      </c>
      <c r="CR167" s="260">
        <v>0</v>
      </c>
      <c r="CS167" s="260">
        <v>0</v>
      </c>
      <c r="CT167" s="260">
        <v>0</v>
      </c>
      <c r="CU167" s="260">
        <v>0</v>
      </c>
      <c r="CV167" s="260">
        <v>0</v>
      </c>
      <c r="CW167" s="260">
        <v>0</v>
      </c>
      <c r="CX167" s="260">
        <v>0</v>
      </c>
      <c r="CY167" s="260">
        <v>0</v>
      </c>
      <c r="CZ167" s="260">
        <v>0</v>
      </c>
      <c r="DA167" s="25">
        <f>SUM(DB167:EF167)</f>
        <v>0</v>
      </c>
      <c r="DB167" s="25">
        <f>'X2977'!F32</f>
        <v>0</v>
      </c>
      <c r="DC167" s="25">
        <f>'X2977'!G32</f>
        <v>0</v>
      </c>
      <c r="DD167" s="25">
        <f>'X2977'!H32</f>
        <v>0</v>
      </c>
      <c r="DE167" s="25">
        <f>'X2977'!I32</f>
        <v>0</v>
      </c>
      <c r="DF167" s="25">
        <f>'X2977'!J32</f>
        <v>0</v>
      </c>
      <c r="DG167" s="25">
        <f>'X2977'!K32</f>
        <v>0</v>
      </c>
      <c r="DH167" s="25">
        <f>'X2977'!L32</f>
        <v>0</v>
      </c>
      <c r="DI167" s="25">
        <f>'X2977'!M32</f>
        <v>0</v>
      </c>
      <c r="DJ167" s="25">
        <f>'X2977'!N32</f>
        <v>0</v>
      </c>
      <c r="DK167" s="25">
        <f>'X2977'!O32</f>
        <v>0</v>
      </c>
      <c r="DL167" s="25">
        <f>'X2977'!P32</f>
        <v>0</v>
      </c>
      <c r="DM167" s="25">
        <f>'X2977'!Q32</f>
        <v>0</v>
      </c>
      <c r="DN167" s="25">
        <f>'X2977'!R32</f>
        <v>0</v>
      </c>
      <c r="DO167" s="25">
        <f>'X2977'!S32</f>
        <v>0</v>
      </c>
      <c r="DP167" s="25">
        <f>'X2977'!T32</f>
        <v>0</v>
      </c>
      <c r="DQ167" s="25">
        <f>'X2977'!U32</f>
        <v>0</v>
      </c>
      <c r="DR167" s="25">
        <f>'X2977'!V32</f>
        <v>0</v>
      </c>
      <c r="DS167" s="25">
        <f>'X2977'!W32</f>
        <v>0</v>
      </c>
      <c r="DT167" s="25">
        <f>'X2977'!X32</f>
        <v>0</v>
      </c>
      <c r="DU167" s="25">
        <f>'X2977'!Y32</f>
        <v>0</v>
      </c>
      <c r="DV167" s="25">
        <f>'X2977'!Z32</f>
        <v>0</v>
      </c>
      <c r="DW167" s="25">
        <f>'X2977'!AA32</f>
        <v>0</v>
      </c>
      <c r="DX167" s="25">
        <f>'X2977'!AB32</f>
        <v>0</v>
      </c>
      <c r="DY167" s="25">
        <f>'X2977'!AC32</f>
        <v>0</v>
      </c>
      <c r="DZ167" s="25">
        <f>'X2977'!AD32</f>
        <v>0</v>
      </c>
      <c r="EA167" s="25">
        <f>'X2977'!AE32</f>
        <v>0</v>
      </c>
      <c r="EB167" s="25">
        <f>'X2977'!AF32</f>
        <v>0</v>
      </c>
      <c r="EC167" s="25">
        <f>'X2977'!AG32</f>
        <v>0</v>
      </c>
      <c r="ED167" s="25">
        <f>'X2977'!AH32</f>
        <v>0</v>
      </c>
      <c r="EE167" s="25">
        <f>'X2977'!AI32</f>
        <v>0</v>
      </c>
      <c r="EF167" s="25">
        <f>'X2977'!AJ32</f>
        <v>0</v>
      </c>
    </row>
    <row r="168" spans="1:148" s="8" customFormat="1" ht="17.25" customHeight="1">
      <c r="A168" s="12" t="s">
        <v>9</v>
      </c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0"/>
      <c r="CJ168" s="260">
        <v>0</v>
      </c>
      <c r="CK168" s="260">
        <v>0</v>
      </c>
      <c r="CL168" s="260">
        <v>0</v>
      </c>
      <c r="CM168" s="260">
        <v>0</v>
      </c>
      <c r="CN168" s="260">
        <v>3</v>
      </c>
      <c r="CO168" s="260">
        <v>2</v>
      </c>
      <c r="CP168" s="260">
        <v>1</v>
      </c>
      <c r="CQ168" s="260">
        <v>0</v>
      </c>
      <c r="CR168" s="260">
        <v>0</v>
      </c>
      <c r="CS168" s="260">
        <v>0</v>
      </c>
      <c r="CT168" s="260">
        <v>1</v>
      </c>
      <c r="CU168" s="260">
        <v>0</v>
      </c>
      <c r="CV168" s="260">
        <v>0</v>
      </c>
      <c r="CW168" s="260">
        <v>0</v>
      </c>
      <c r="CX168" s="260">
        <v>0</v>
      </c>
      <c r="CY168" s="260">
        <v>1</v>
      </c>
      <c r="CZ168" s="260">
        <v>3</v>
      </c>
      <c r="DA168" s="25">
        <f>SUM(DB168:EF168)</f>
        <v>0</v>
      </c>
      <c r="DB168" s="25">
        <f>'X2977'!F33</f>
        <v>0</v>
      </c>
      <c r="DC168" s="25">
        <f>'X2977'!G33</f>
        <v>0</v>
      </c>
      <c r="DD168" s="25">
        <f>'X2977'!H33</f>
        <v>0</v>
      </c>
      <c r="DE168" s="25">
        <f>'X2977'!I33</f>
        <v>0</v>
      </c>
      <c r="DF168" s="25">
        <f>'X2977'!J33</f>
        <v>0</v>
      </c>
      <c r="DG168" s="25">
        <f>'X2977'!K33</f>
        <v>0</v>
      </c>
      <c r="DH168" s="25">
        <f>'X2977'!L33</f>
        <v>0</v>
      </c>
      <c r="DI168" s="25">
        <f>'X2977'!M33</f>
        <v>0</v>
      </c>
      <c r="DJ168" s="25">
        <f>'X2977'!N33</f>
        <v>0</v>
      </c>
      <c r="DK168" s="25">
        <f>'X2977'!O33</f>
        <v>0</v>
      </c>
      <c r="DL168" s="25">
        <f>'X2977'!P33</f>
        <v>0</v>
      </c>
      <c r="DM168" s="25">
        <f>'X2977'!Q33</f>
        <v>0</v>
      </c>
      <c r="DN168" s="25">
        <f>'X2977'!R33</f>
        <v>0</v>
      </c>
      <c r="DO168" s="25">
        <f>'X2977'!S33</f>
        <v>0</v>
      </c>
      <c r="DP168" s="25">
        <f>'X2977'!T33</f>
        <v>0</v>
      </c>
      <c r="DQ168" s="25">
        <f>'X2977'!U33</f>
        <v>0</v>
      </c>
      <c r="DR168" s="25">
        <f>'X2977'!V33</f>
        <v>0</v>
      </c>
      <c r="DS168" s="25">
        <f>'X2977'!W33</f>
        <v>0</v>
      </c>
      <c r="DT168" s="25">
        <f>'X2977'!X33</f>
        <v>0</v>
      </c>
      <c r="DU168" s="25">
        <f>'X2977'!Y33</f>
        <v>0</v>
      </c>
      <c r="DV168" s="25">
        <f>'X2977'!Z33</f>
        <v>0</v>
      </c>
      <c r="DW168" s="25">
        <f>'X2977'!AA33</f>
        <v>0</v>
      </c>
      <c r="DX168" s="25">
        <f>'X2977'!AB33</f>
        <v>0</v>
      </c>
      <c r="DY168" s="25">
        <f>'X2977'!AC33</f>
        <v>0</v>
      </c>
      <c r="DZ168" s="25">
        <f>'X2977'!AD33</f>
        <v>0</v>
      </c>
      <c r="EA168" s="25">
        <f>'X2977'!AE33</f>
        <v>0</v>
      </c>
      <c r="EB168" s="25">
        <f>'X2977'!AF33</f>
        <v>0</v>
      </c>
      <c r="EC168" s="25">
        <f>'X2977'!AG33</f>
        <v>0</v>
      </c>
      <c r="ED168" s="25">
        <f>'X2977'!AH33</f>
        <v>0</v>
      </c>
      <c r="EE168" s="25">
        <f>'X2977'!AI33</f>
        <v>0</v>
      </c>
      <c r="EF168" s="25">
        <f>'X2977'!AJ33</f>
        <v>0</v>
      </c>
    </row>
    <row r="169" spans="1:148" s="179" customFormat="1" ht="18" customHeight="1">
      <c r="A169" s="179" t="s">
        <v>214</v>
      </c>
      <c r="Z169" s="182">
        <v>2E-3</v>
      </c>
      <c r="AA169" s="182">
        <v>2E-3</v>
      </c>
      <c r="AB169" s="182">
        <v>2E-3</v>
      </c>
      <c r="AC169" s="182">
        <v>2E-3</v>
      </c>
      <c r="AD169" s="182">
        <v>2E-3</v>
      </c>
      <c r="AE169" s="182">
        <v>2E-3</v>
      </c>
      <c r="AF169" s="182">
        <v>2E-3</v>
      </c>
      <c r="AG169" s="182">
        <v>2E-3</v>
      </c>
      <c r="AH169" s="182">
        <v>2E-3</v>
      </c>
      <c r="AI169" s="182">
        <v>2E-3</v>
      </c>
      <c r="AJ169" s="182">
        <v>2E-3</v>
      </c>
      <c r="AK169" s="182">
        <v>2E-3</v>
      </c>
      <c r="AL169" s="182">
        <v>5.0000000000000001E-3</v>
      </c>
      <c r="AM169" s="182">
        <v>5.0000000000000001E-3</v>
      </c>
      <c r="AN169" s="182">
        <v>5.0000000000000001E-3</v>
      </c>
      <c r="AO169" s="182">
        <v>5.0000000000000001E-3</v>
      </c>
      <c r="AP169" s="182">
        <v>5.0000000000000001E-3</v>
      </c>
      <c r="AQ169" s="182">
        <v>5.0000000000000001E-3</v>
      </c>
      <c r="AR169" s="182">
        <v>5.0000000000000001E-3</v>
      </c>
      <c r="AS169" s="182">
        <v>5.0000000000000001E-3</v>
      </c>
      <c r="AT169" s="182">
        <v>5.0000000000000001E-3</v>
      </c>
      <c r="AU169" s="182">
        <v>5.0000000000000001E-3</v>
      </c>
      <c r="AV169" s="182">
        <v>5.0000000000000001E-3</v>
      </c>
      <c r="AW169" s="182">
        <v>5.0000000000000001E-3</v>
      </c>
      <c r="AX169" s="182">
        <v>2E-3</v>
      </c>
      <c r="AY169" s="182">
        <v>2E-3</v>
      </c>
      <c r="AZ169" s="182">
        <v>2E-3</v>
      </c>
      <c r="BA169" s="182">
        <v>2E-3</v>
      </c>
      <c r="BB169" s="182">
        <v>2E-3</v>
      </c>
      <c r="BC169" s="182">
        <v>2E-3</v>
      </c>
      <c r="BD169" s="182">
        <v>2E-3</v>
      </c>
      <c r="BE169" s="182">
        <v>2E-3</v>
      </c>
      <c r="BF169" s="182">
        <v>2E-3</v>
      </c>
      <c r="BG169" s="182">
        <v>2E-3</v>
      </c>
      <c r="BH169" s="182">
        <v>2E-3</v>
      </c>
      <c r="BI169" s="182">
        <v>2E-3</v>
      </c>
      <c r="BJ169" s="182">
        <v>2E-3</v>
      </c>
      <c r="BK169" s="182">
        <v>2E-3</v>
      </c>
      <c r="BL169" s="182">
        <v>2E-3</v>
      </c>
      <c r="BM169" s="182">
        <v>5.0000000000000001E-4</v>
      </c>
      <c r="BN169" s="182">
        <v>5.0000000000000001E-4</v>
      </c>
      <c r="BO169" s="182">
        <v>5.0000000000000001E-4</v>
      </c>
      <c r="BP169" s="182">
        <v>5.0000000000000001E-4</v>
      </c>
      <c r="BQ169" s="182">
        <v>5.0000000000000001E-4</v>
      </c>
      <c r="BR169" s="182">
        <v>5.0000000000000001E-4</v>
      </c>
      <c r="BS169" s="182">
        <v>5.0000000000000001E-4</v>
      </c>
      <c r="BT169" s="182">
        <v>5.0000000000000001E-4</v>
      </c>
      <c r="BU169" s="182">
        <v>5.0000000000000001E-4</v>
      </c>
      <c r="BV169" s="182">
        <v>5.0000000000000001E-4</v>
      </c>
      <c r="BW169" s="182">
        <v>5.0000000000000001E-4</v>
      </c>
      <c r="BX169" s="182">
        <v>5.0000000000000001E-4</v>
      </c>
      <c r="BY169" s="182">
        <v>5.0000000000000001E-4</v>
      </c>
      <c r="BZ169" s="182">
        <v>5.0000000000000001E-4</v>
      </c>
      <c r="CA169" s="182">
        <v>5.0000000000000001E-4</v>
      </c>
      <c r="CB169" s="182">
        <v>5.0000000000000001E-4</v>
      </c>
      <c r="CC169" s="182">
        <v>5.0000000000000001E-4</v>
      </c>
      <c r="CD169" s="182">
        <v>5.0000000000000001E-4</v>
      </c>
      <c r="CE169" s="182">
        <v>5.0000000000000001E-4</v>
      </c>
      <c r="CF169" s="182">
        <v>5.0000000000000001E-4</v>
      </c>
      <c r="CG169" s="182">
        <v>5.0000000000000001E-4</v>
      </c>
      <c r="CH169" s="182">
        <v>5.0000000000000001E-4</v>
      </c>
      <c r="CI169" s="182">
        <v>5.0000000000000001E-4</v>
      </c>
      <c r="CJ169" s="182">
        <v>5.0000000000000001E-4</v>
      </c>
      <c r="CK169" s="182">
        <v>5.0000000000000001E-4</v>
      </c>
      <c r="CL169" s="182">
        <v>5.0000000000000001E-4</v>
      </c>
      <c r="CM169" s="182">
        <v>5.0000000000000001E-4</v>
      </c>
      <c r="CN169" s="182">
        <v>5.0000000000000001E-4</v>
      </c>
      <c r="CO169" s="182">
        <v>5.0000000000000001E-4</v>
      </c>
      <c r="CP169" s="182">
        <v>5.0000000000000001E-4</v>
      </c>
      <c r="CQ169" s="182">
        <v>5.0000000000000001E-4</v>
      </c>
      <c r="CR169" s="182">
        <v>5.0000000000000001E-4</v>
      </c>
      <c r="CS169" s="182">
        <v>5.0000000000000001E-4</v>
      </c>
      <c r="CT169" s="182">
        <v>5.0000000000000001E-4</v>
      </c>
      <c r="CU169" s="182">
        <v>5.0000000000000001E-4</v>
      </c>
      <c r="CV169" s="182">
        <v>5.0000000000000001E-4</v>
      </c>
      <c r="CW169" s="182">
        <v>5.0000000000000001E-4</v>
      </c>
      <c r="CX169" s="182">
        <v>5.0000000000000001E-4</v>
      </c>
      <c r="CY169" s="182">
        <v>5.0000000000000001E-4</v>
      </c>
      <c r="CZ169" s="182">
        <v>5.0000000000000001E-4</v>
      </c>
      <c r="DA169" s="182">
        <v>5.0000000000000001E-4</v>
      </c>
      <c r="DB169" s="182">
        <v>5.0000000000000001E-4</v>
      </c>
      <c r="DC169" s="182">
        <v>5.0000000000000001E-4</v>
      </c>
      <c r="DD169" s="182">
        <v>5.0000000000000001E-4</v>
      </c>
      <c r="DE169" s="182">
        <v>5.0000000000000001E-4</v>
      </c>
      <c r="DF169" s="182">
        <v>5.0000000000000001E-4</v>
      </c>
      <c r="DG169" s="182">
        <v>5.0000000000000001E-4</v>
      </c>
      <c r="DH169" s="182">
        <v>5.0000000000000001E-4</v>
      </c>
      <c r="DI169" s="182">
        <v>5.0000000000000001E-4</v>
      </c>
      <c r="DJ169" s="182">
        <v>5.0000000000000001E-4</v>
      </c>
      <c r="DK169" s="182">
        <v>5.0000000000000001E-4</v>
      </c>
      <c r="DL169" s="182">
        <v>5.0000000000000001E-4</v>
      </c>
      <c r="DM169" s="182">
        <v>5.0000000000000001E-4</v>
      </c>
      <c r="DN169" s="182">
        <v>5.0000000000000001E-4</v>
      </c>
      <c r="DO169" s="182">
        <v>5.0000000000000001E-4</v>
      </c>
      <c r="DP169" s="182">
        <v>5.0000000000000001E-4</v>
      </c>
      <c r="DQ169" s="182">
        <v>5.0000000000000001E-4</v>
      </c>
      <c r="DR169" s="182">
        <v>5.0000000000000001E-4</v>
      </c>
      <c r="DS169" s="182">
        <v>5.0000000000000001E-4</v>
      </c>
      <c r="DT169" s="182">
        <v>5.0000000000000001E-4</v>
      </c>
      <c r="DU169" s="182">
        <v>5.0000000000000001E-4</v>
      </c>
      <c r="DV169" s="182">
        <v>5.0000000000000001E-4</v>
      </c>
      <c r="DW169" s="182">
        <v>5.0000000000000001E-4</v>
      </c>
      <c r="DX169" s="182">
        <v>5.0000000000000001E-4</v>
      </c>
      <c r="DY169" s="182">
        <v>5.0000000000000001E-4</v>
      </c>
      <c r="DZ169" s="182">
        <v>5.0000000000000001E-4</v>
      </c>
      <c r="EA169" s="182">
        <v>5.0000000000000001E-4</v>
      </c>
      <c r="EB169" s="182">
        <v>5.0000000000000001E-4</v>
      </c>
      <c r="EC169" s="182">
        <v>5.0000000000000001E-4</v>
      </c>
      <c r="ED169" s="182">
        <v>5.0000000000000001E-4</v>
      </c>
      <c r="EE169" s="182">
        <v>5.0000000000000001E-4</v>
      </c>
      <c r="EF169" s="182">
        <v>5.0000000000000001E-4</v>
      </c>
      <c r="EG169" s="180"/>
      <c r="EH169" s="180"/>
      <c r="EI169" s="180"/>
      <c r="EJ169" s="180"/>
      <c r="EK169" s="180"/>
      <c r="EL169" s="180"/>
      <c r="EM169" s="180"/>
      <c r="EN169" s="180"/>
      <c r="EO169" s="180"/>
      <c r="EP169" s="180"/>
      <c r="EQ169" s="180"/>
      <c r="ER169" s="180"/>
    </row>
    <row r="170" spans="1:148" s="179" customFormat="1" ht="18" customHeight="1"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182"/>
      <c r="AL170" s="182"/>
      <c r="AM170" s="182"/>
      <c r="AN170" s="182"/>
      <c r="AO170" s="182"/>
      <c r="AP170" s="182"/>
      <c r="AQ170" s="182"/>
      <c r="AR170" s="182"/>
      <c r="AS170" s="182"/>
      <c r="AT170" s="182"/>
      <c r="AU170" s="182"/>
      <c r="AV170" s="182"/>
      <c r="AW170" s="182"/>
      <c r="AX170" s="182"/>
      <c r="AY170" s="182"/>
      <c r="AZ170" s="182"/>
      <c r="BA170" s="182"/>
      <c r="BB170" s="182"/>
      <c r="BC170" s="182"/>
      <c r="BD170" s="182"/>
      <c r="BE170" s="182"/>
      <c r="BF170" s="182"/>
      <c r="BG170" s="182"/>
      <c r="BH170" s="182"/>
      <c r="BI170" s="182"/>
      <c r="BJ170" s="182"/>
      <c r="BK170" s="182"/>
      <c r="BL170" s="182"/>
      <c r="BM170" s="182"/>
      <c r="BN170" s="182"/>
      <c r="BO170" s="182"/>
      <c r="BP170" s="182"/>
      <c r="BQ170" s="182"/>
      <c r="BR170" s="182"/>
      <c r="BS170" s="182"/>
      <c r="BT170" s="182"/>
      <c r="BU170" s="182"/>
      <c r="BV170" s="182"/>
      <c r="BW170" s="182"/>
      <c r="BX170" s="182"/>
      <c r="BY170" s="182"/>
      <c r="BZ170" s="182"/>
      <c r="CA170" s="182"/>
      <c r="CB170" s="182"/>
      <c r="CC170" s="182"/>
      <c r="CD170" s="182"/>
      <c r="CE170" s="182"/>
      <c r="CF170" s="182"/>
      <c r="CG170" s="182"/>
      <c r="CH170" s="182"/>
      <c r="CI170" s="182"/>
      <c r="CJ170" s="182"/>
      <c r="CK170" s="182"/>
      <c r="CL170" s="182"/>
      <c r="CM170" s="182"/>
      <c r="CN170" s="182"/>
      <c r="CO170" s="182"/>
      <c r="CP170" s="182"/>
      <c r="CQ170" s="182"/>
      <c r="CR170" s="182"/>
      <c r="CS170" s="182"/>
      <c r="CT170" s="182"/>
      <c r="CU170" s="182"/>
      <c r="CV170" s="182"/>
      <c r="CW170" s="182"/>
      <c r="CX170" s="182"/>
      <c r="CY170" s="182"/>
      <c r="CZ170" s="182"/>
      <c r="DA170" s="182"/>
      <c r="DB170" s="182"/>
      <c r="DC170" s="182"/>
      <c r="DD170" s="182"/>
      <c r="DE170" s="182"/>
      <c r="DF170" s="182"/>
      <c r="DG170" s="182"/>
      <c r="DH170" s="182"/>
      <c r="DI170" s="182"/>
      <c r="DJ170" s="182"/>
      <c r="DK170" s="182"/>
      <c r="DL170" s="182"/>
      <c r="DM170" s="182"/>
      <c r="DN170" s="182"/>
      <c r="DO170" s="182"/>
      <c r="DP170" s="182"/>
      <c r="DQ170" s="182"/>
      <c r="DR170" s="182"/>
      <c r="DS170" s="182"/>
      <c r="DT170" s="182"/>
      <c r="DU170" s="182"/>
      <c r="DV170" s="182"/>
      <c r="DW170" s="182"/>
      <c r="DX170" s="182"/>
      <c r="DY170" s="182"/>
      <c r="DZ170" s="182"/>
      <c r="EA170" s="182"/>
      <c r="EB170" s="182"/>
      <c r="EC170" s="182"/>
      <c r="ED170" s="182"/>
      <c r="EE170" s="182"/>
      <c r="EF170" s="182"/>
      <c r="EG170" s="180"/>
      <c r="EH170" s="180"/>
      <c r="EI170" s="180"/>
      <c r="EJ170" s="180"/>
      <c r="EK170" s="180"/>
      <c r="EL170" s="180"/>
      <c r="EM170" s="180"/>
      <c r="EN170" s="180"/>
      <c r="EO170" s="180"/>
      <c r="EP170" s="180"/>
      <c r="EQ170" s="180"/>
      <c r="ER170" s="180"/>
    </row>
    <row r="171" spans="1:148" ht="27" customHeight="1">
      <c r="A171" s="284" t="s">
        <v>315</v>
      </c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285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285"/>
      <c r="AL171" s="285"/>
      <c r="AM171" s="285"/>
      <c r="AN171" s="285"/>
      <c r="AO171" s="285"/>
      <c r="AP171" s="285"/>
      <c r="AQ171" s="285"/>
      <c r="AR171" s="285"/>
      <c r="AS171" s="285"/>
      <c r="AT171" s="285"/>
      <c r="AU171" s="285"/>
      <c r="AV171" s="285"/>
      <c r="AW171" s="285"/>
      <c r="AX171" s="285"/>
      <c r="AY171" s="285"/>
      <c r="AZ171" s="285"/>
      <c r="BA171" s="285"/>
      <c r="BB171" s="285"/>
      <c r="BC171" s="285"/>
      <c r="BD171" s="285"/>
      <c r="BE171" s="285"/>
      <c r="BF171" s="285"/>
      <c r="BG171" s="285"/>
      <c r="BH171" s="285"/>
      <c r="BI171" s="285"/>
      <c r="BJ171" s="285"/>
      <c r="BK171" s="285"/>
      <c r="BL171" s="285"/>
      <c r="BM171" s="285"/>
      <c r="BN171" s="285"/>
      <c r="BO171" s="285"/>
      <c r="BP171" s="285"/>
      <c r="BQ171" s="285"/>
      <c r="BR171" s="285"/>
      <c r="BS171" s="285"/>
      <c r="BT171" s="285"/>
      <c r="BU171" s="285"/>
      <c r="BV171" s="285"/>
      <c r="BW171" s="285"/>
      <c r="BX171" s="285"/>
      <c r="BY171" s="285"/>
      <c r="BZ171" s="285"/>
      <c r="CA171" s="285"/>
      <c r="CB171" s="285"/>
      <c r="CC171" s="285"/>
      <c r="CD171" s="285"/>
      <c r="CE171" s="285"/>
      <c r="CF171" s="285"/>
      <c r="CG171" s="285"/>
      <c r="CH171" s="285"/>
      <c r="CI171" s="285"/>
      <c r="CJ171" s="285"/>
      <c r="CK171" s="285"/>
      <c r="CL171" s="285"/>
      <c r="CM171" s="285"/>
      <c r="CN171" s="285"/>
      <c r="CO171" s="285"/>
      <c r="CP171" s="285"/>
      <c r="CQ171" s="285"/>
      <c r="CR171" s="285"/>
      <c r="CS171" s="285"/>
      <c r="CT171" s="285"/>
      <c r="CU171" s="285"/>
      <c r="CV171" s="285"/>
      <c r="CW171" s="285"/>
      <c r="CX171" s="285"/>
      <c r="CY171" s="285"/>
      <c r="CZ171" s="285"/>
      <c r="DA171" s="285"/>
      <c r="DB171" s="285"/>
      <c r="DC171" s="285"/>
      <c r="DD171" s="285"/>
      <c r="DE171" s="285"/>
      <c r="DF171" s="285"/>
      <c r="DG171" s="285"/>
      <c r="DH171" s="285"/>
      <c r="DI171" s="285"/>
      <c r="DJ171" s="285"/>
      <c r="DK171" s="285"/>
      <c r="DL171" s="285"/>
      <c r="DM171" s="285"/>
      <c r="DN171" s="285"/>
      <c r="DO171" s="285"/>
      <c r="DP171" s="285"/>
      <c r="DQ171" s="285"/>
      <c r="DR171" s="285"/>
      <c r="DS171" s="285"/>
      <c r="DT171" s="285"/>
      <c r="DU171" s="285"/>
      <c r="DV171" s="285"/>
      <c r="DW171" s="285"/>
      <c r="DX171" s="285"/>
      <c r="DY171" s="285"/>
      <c r="DZ171" s="285"/>
      <c r="EA171" s="285"/>
      <c r="EB171" s="285"/>
      <c r="EC171" s="285"/>
      <c r="ED171" s="285"/>
      <c r="EE171" s="285"/>
      <c r="EF171" s="285"/>
    </row>
    <row r="188" spans="1:136" s="4" customFormat="1" ht="17.25" customHeight="1">
      <c r="A188" s="13" t="s">
        <v>0</v>
      </c>
      <c r="B188" s="2" t="s">
        <v>12</v>
      </c>
      <c r="C188" s="2" t="s">
        <v>20</v>
      </c>
      <c r="D188" s="2" t="s">
        <v>21</v>
      </c>
      <c r="E188" s="2" t="s">
        <v>22</v>
      </c>
      <c r="F188" s="2" t="s">
        <v>23</v>
      </c>
      <c r="G188" s="2" t="s">
        <v>24</v>
      </c>
      <c r="H188" s="2" t="s">
        <v>25</v>
      </c>
      <c r="I188" s="2" t="s">
        <v>26</v>
      </c>
      <c r="J188" s="2" t="s">
        <v>27</v>
      </c>
      <c r="K188" s="2" t="s">
        <v>28</v>
      </c>
      <c r="L188" s="2" t="s">
        <v>29</v>
      </c>
      <c r="M188" s="2" t="s">
        <v>30</v>
      </c>
      <c r="N188" s="2" t="s">
        <v>11</v>
      </c>
      <c r="O188" s="2" t="s">
        <v>13</v>
      </c>
      <c r="P188" s="2" t="s">
        <v>14</v>
      </c>
      <c r="Q188" s="2" t="s">
        <v>15</v>
      </c>
      <c r="R188" s="2" t="s">
        <v>16</v>
      </c>
      <c r="S188" s="2" t="s">
        <v>17</v>
      </c>
      <c r="T188" s="2">
        <f>'FDB Fan Motor'!T76</f>
        <v>0</v>
      </c>
      <c r="U188" s="2">
        <f>'FDB Fan Motor'!U76</f>
        <v>0</v>
      </c>
      <c r="V188" s="2">
        <f>'FDB Fan Motor'!V76</f>
        <v>0</v>
      </c>
      <c r="W188" s="2">
        <f>'FDB Fan Motor'!W76</f>
        <v>0</v>
      </c>
      <c r="X188" s="2">
        <f>'FDB Fan Motor'!X76</f>
        <v>0</v>
      </c>
      <c r="Y188" s="2">
        <f>'FDB Fan Motor'!Y76</f>
        <v>0</v>
      </c>
      <c r="Z188" s="2">
        <f>'FDB Fan Motor'!Z76</f>
        <v>0</v>
      </c>
      <c r="AA188" s="2">
        <f>'FDB Fan Motor'!AA76</f>
        <v>0</v>
      </c>
      <c r="AB188" s="2">
        <f>'FDB Fan Motor'!AB76</f>
        <v>0</v>
      </c>
      <c r="AC188" s="2">
        <f>'FDB Fan Motor'!AC76</f>
        <v>0</v>
      </c>
      <c r="AD188" s="2">
        <f>'FDB Fan Motor'!AD76</f>
        <v>0</v>
      </c>
      <c r="AE188" s="2">
        <f>'FDB Fan Motor'!AE76</f>
        <v>0</v>
      </c>
      <c r="AF188" s="2">
        <f>'FDB Fan Motor'!AF76</f>
        <v>0</v>
      </c>
      <c r="AG188" s="2">
        <f>'FDB Fan Motor'!AG76</f>
        <v>0</v>
      </c>
      <c r="AH188" s="2">
        <f>'FDB Fan Motor'!AH76</f>
        <v>0</v>
      </c>
      <c r="AI188" s="2">
        <f>'FDB Fan Motor'!AI76</f>
        <v>0</v>
      </c>
      <c r="AJ188" s="2">
        <f>'FDB Fan Motor'!AJ76</f>
        <v>0</v>
      </c>
      <c r="AK188" s="2">
        <f>'FDB Fan Motor'!AK76</f>
        <v>0</v>
      </c>
      <c r="AL188" s="2">
        <f>'FDB Fan Motor'!AL76</f>
        <v>0</v>
      </c>
      <c r="AM188" s="2">
        <f>'FDB Fan Motor'!AM76</f>
        <v>0</v>
      </c>
      <c r="AN188" s="2">
        <f>'FDB Fan Motor'!AN76</f>
        <v>0</v>
      </c>
      <c r="AO188" s="2">
        <f>'FDB Fan Motor'!AO76</f>
        <v>0</v>
      </c>
      <c r="AP188" s="2">
        <f>'FDB Fan Motor'!AP76</f>
        <v>0</v>
      </c>
      <c r="AQ188" s="2">
        <f>'FDB Fan Motor'!AQ76</f>
        <v>1057</v>
      </c>
      <c r="AR188" s="2">
        <f>'FDB Fan Motor'!AR76</f>
        <v>2735</v>
      </c>
      <c r="AS188" s="2" t="s">
        <v>190</v>
      </c>
      <c r="AT188" s="2" t="s">
        <v>195</v>
      </c>
      <c r="AU188" s="2" t="s">
        <v>197</v>
      </c>
      <c r="AV188" s="2" t="s">
        <v>199</v>
      </c>
      <c r="AW188" s="139">
        <f>'FDB Fan Motor'!AW76</f>
        <v>41107</v>
      </c>
      <c r="AX188" s="139" t="s">
        <v>209</v>
      </c>
      <c r="AY188" s="184" t="s">
        <v>213</v>
      </c>
      <c r="AZ188" s="184" t="s">
        <v>215</v>
      </c>
      <c r="BA188" s="184" t="s">
        <v>217</v>
      </c>
      <c r="BB188" s="139" t="s">
        <v>219</v>
      </c>
      <c r="BC188" s="184" t="s">
        <v>221</v>
      </c>
      <c r="BD188" s="184" t="s">
        <v>225</v>
      </c>
      <c r="BE188" s="184" t="s">
        <v>228</v>
      </c>
      <c r="BF188" s="184" t="s">
        <v>234</v>
      </c>
      <c r="BG188" s="184" t="s">
        <v>242</v>
      </c>
      <c r="BH188" s="184" t="s">
        <v>243</v>
      </c>
      <c r="BI188" s="184" t="s">
        <v>244</v>
      </c>
      <c r="BJ188" s="184" t="s">
        <v>245</v>
      </c>
      <c r="BK188" s="139" t="s">
        <v>246</v>
      </c>
      <c r="BL188" s="184" t="s">
        <v>247</v>
      </c>
      <c r="BM188" s="184" t="s">
        <v>249</v>
      </c>
      <c r="BN188" s="184" t="s">
        <v>251</v>
      </c>
      <c r="BO188" s="184" t="s">
        <v>253</v>
      </c>
      <c r="BP188" s="184" t="s">
        <v>257</v>
      </c>
      <c r="BQ188" s="184" t="s">
        <v>259</v>
      </c>
      <c r="BR188" s="184" t="s">
        <v>263</v>
      </c>
      <c r="BS188" s="184" t="s">
        <v>264</v>
      </c>
      <c r="BT188" s="184" t="s">
        <v>265</v>
      </c>
      <c r="BU188" s="184" t="s">
        <v>266</v>
      </c>
      <c r="BV188" s="184" t="s">
        <v>267</v>
      </c>
      <c r="BW188" s="184" t="s">
        <v>270</v>
      </c>
      <c r="BX188" s="184" t="s">
        <v>272</v>
      </c>
      <c r="BY188" s="184" t="s">
        <v>276</v>
      </c>
      <c r="BZ188" s="184" t="s">
        <v>277</v>
      </c>
      <c r="CA188" s="184" t="s">
        <v>279</v>
      </c>
      <c r="CB188" s="184" t="s">
        <v>281</v>
      </c>
      <c r="CC188" s="184" t="s">
        <v>282</v>
      </c>
      <c r="CD188" s="184" t="s">
        <v>288</v>
      </c>
      <c r="CE188" s="184" t="s">
        <v>289</v>
      </c>
      <c r="CF188" s="184" t="s">
        <v>292</v>
      </c>
      <c r="CG188" s="184" t="s">
        <v>294</v>
      </c>
      <c r="CH188" s="184" t="s">
        <v>297</v>
      </c>
      <c r="CI188" s="184" t="s">
        <v>301</v>
      </c>
      <c r="CJ188" s="184" t="s">
        <v>303</v>
      </c>
      <c r="CK188" s="184" t="s">
        <v>308</v>
      </c>
      <c r="CL188" s="184" t="s">
        <v>310</v>
      </c>
      <c r="CM188" s="184" t="s">
        <v>311</v>
      </c>
      <c r="CN188" s="184" t="s">
        <v>313</v>
      </c>
      <c r="CO188" s="184" t="s">
        <v>319</v>
      </c>
      <c r="CP188" s="184" t="s">
        <v>322</v>
      </c>
      <c r="CQ188" s="184" t="s">
        <v>325</v>
      </c>
      <c r="CR188" s="184" t="s">
        <v>330</v>
      </c>
      <c r="CS188" s="184" t="s">
        <v>332</v>
      </c>
      <c r="CT188" s="184" t="s">
        <v>336</v>
      </c>
      <c r="CU188" s="184" t="s">
        <v>339</v>
      </c>
      <c r="CV188" s="184" t="s">
        <v>349</v>
      </c>
      <c r="CW188" s="184" t="s">
        <v>350</v>
      </c>
      <c r="CX188" s="184" t="s">
        <v>351</v>
      </c>
      <c r="CY188" s="184" t="s">
        <v>357</v>
      </c>
      <c r="CZ188" s="184" t="s">
        <v>360</v>
      </c>
      <c r="DA188" s="106" t="str">
        <f>+$DA$246</f>
        <v>Aug'25</v>
      </c>
      <c r="DB188" s="3">
        <v>1</v>
      </c>
      <c r="DC188" s="3">
        <v>2</v>
      </c>
      <c r="DD188" s="3">
        <v>3</v>
      </c>
      <c r="DE188" s="3">
        <v>4</v>
      </c>
      <c r="DF188" s="3">
        <v>5</v>
      </c>
      <c r="DG188" s="3">
        <v>6</v>
      </c>
      <c r="DH188" s="3">
        <v>7</v>
      </c>
      <c r="DI188" s="3">
        <v>8</v>
      </c>
      <c r="DJ188" s="3">
        <v>9</v>
      </c>
      <c r="DK188" s="3">
        <v>10</v>
      </c>
      <c r="DL188" s="3">
        <v>11</v>
      </c>
      <c r="DM188" s="3">
        <v>12</v>
      </c>
      <c r="DN188" s="3">
        <v>13</v>
      </c>
      <c r="DO188" s="3">
        <v>14</v>
      </c>
      <c r="DP188" s="3">
        <v>15</v>
      </c>
      <c r="DQ188" s="3">
        <v>16</v>
      </c>
      <c r="DR188" s="3">
        <v>17</v>
      </c>
      <c r="DS188" s="3">
        <v>18</v>
      </c>
      <c r="DT188" s="3">
        <v>19</v>
      </c>
      <c r="DU188" s="3">
        <v>20</v>
      </c>
      <c r="DV188" s="3">
        <v>21</v>
      </c>
      <c r="DW188" s="3">
        <v>22</v>
      </c>
      <c r="DX188" s="3">
        <v>23</v>
      </c>
      <c r="DY188" s="3">
        <v>24</v>
      </c>
      <c r="DZ188" s="3">
        <v>25</v>
      </c>
      <c r="EA188" s="3">
        <v>26</v>
      </c>
      <c r="EB188" s="3">
        <v>27</v>
      </c>
      <c r="EC188" s="3">
        <v>28</v>
      </c>
      <c r="ED188" s="3">
        <v>29</v>
      </c>
      <c r="EE188" s="3">
        <v>30</v>
      </c>
      <c r="EF188" s="3">
        <v>31</v>
      </c>
    </row>
    <row r="189" spans="1:136" s="8" customFormat="1" ht="17.25" customHeight="1">
      <c r="A189" s="5" t="s">
        <v>1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>
        <v>105522</v>
      </c>
      <c r="CO189" s="6">
        <v>175053</v>
      </c>
      <c r="CP189" s="6">
        <v>176739</v>
      </c>
      <c r="CQ189" s="6">
        <v>148549</v>
      </c>
      <c r="CR189" s="6">
        <v>153179</v>
      </c>
      <c r="CS189" s="6">
        <v>71100</v>
      </c>
      <c r="CT189" s="6">
        <v>107557</v>
      </c>
      <c r="CU189" s="6">
        <v>85818</v>
      </c>
      <c r="CV189" s="6">
        <v>52187</v>
      </c>
      <c r="CW189" s="6">
        <v>65569</v>
      </c>
      <c r="CX189" s="6">
        <v>110195</v>
      </c>
      <c r="CY189" s="6">
        <v>73156</v>
      </c>
      <c r="CZ189" s="6">
        <v>26628</v>
      </c>
      <c r="DA189" s="7">
        <f>SUM(DB189:EF189)</f>
        <v>36841</v>
      </c>
      <c r="DB189" s="7">
        <f>+'X3092'!F13</f>
        <v>691</v>
      </c>
      <c r="DC189" s="7">
        <f>+'X3092'!G13</f>
        <v>236</v>
      </c>
      <c r="DD189" s="7">
        <f>+'X3092'!H13</f>
        <v>0</v>
      </c>
      <c r="DE189" s="7">
        <f>+'X3092'!I13</f>
        <v>0</v>
      </c>
      <c r="DF189" s="7">
        <f>+'X3092'!J13</f>
        <v>0</v>
      </c>
      <c r="DG189" s="7">
        <f>+'X3092'!K13</f>
        <v>5</v>
      </c>
      <c r="DH189" s="7">
        <f>+'X3092'!L13</f>
        <v>0</v>
      </c>
      <c r="DI189" s="7">
        <f>+'X3092'!M13</f>
        <v>0</v>
      </c>
      <c r="DJ189" s="7">
        <f>+'X3092'!N13</f>
        <v>5488</v>
      </c>
      <c r="DK189" s="7">
        <f>+'X3092'!O13</f>
        <v>0</v>
      </c>
      <c r="DL189" s="7">
        <f>+'X3092'!P13</f>
        <v>684</v>
      </c>
      <c r="DM189" s="7">
        <f>+'X3092'!Q13</f>
        <v>0</v>
      </c>
      <c r="DN189" s="7">
        <f>+'X3092'!R13</f>
        <v>-4</v>
      </c>
      <c r="DO189" s="7">
        <f>+'X3092'!S13</f>
        <v>0</v>
      </c>
      <c r="DP189" s="7">
        <f>+'X3092'!T13</f>
        <v>1144</v>
      </c>
      <c r="DQ189" s="7">
        <f>+'X3092'!U13</f>
        <v>4449</v>
      </c>
      <c r="DR189" s="7">
        <f>+'X3092'!V13</f>
        <v>0</v>
      </c>
      <c r="DS189" s="7">
        <f>+'X3092'!W13</f>
        <v>2751</v>
      </c>
      <c r="DT189" s="7">
        <f>+'X3092'!X13</f>
        <v>6992</v>
      </c>
      <c r="DU189" s="7">
        <f>+'X3092'!Y13</f>
        <v>5345</v>
      </c>
      <c r="DV189" s="7">
        <f>+'X3092'!Z13</f>
        <v>5135</v>
      </c>
      <c r="DW189" s="7">
        <f>+'X3092'!AA13</f>
        <v>0</v>
      </c>
      <c r="DX189" s="7">
        <f>+'X3092'!AB13</f>
        <v>3925</v>
      </c>
      <c r="DY189" s="7">
        <f>+'X3092'!AC13</f>
        <v>0</v>
      </c>
      <c r="DZ189" s="7">
        <f>+'X3092'!AD13</f>
        <v>0</v>
      </c>
      <c r="EA189" s="7">
        <f>+'X3092'!AE13</f>
        <v>0</v>
      </c>
      <c r="EB189" s="7">
        <f>+'X3092'!AF13</f>
        <v>0</v>
      </c>
      <c r="EC189" s="7">
        <f>+'X3092'!AG13</f>
        <v>0</v>
      </c>
      <c r="ED189" s="7">
        <f>+'X3092'!AH13</f>
        <v>0</v>
      </c>
      <c r="EE189" s="7">
        <f>+'X3092'!AI13</f>
        <v>0</v>
      </c>
      <c r="EF189" s="7">
        <f>+'X3092'!AJ13</f>
        <v>0</v>
      </c>
    </row>
    <row r="190" spans="1:136" s="8" customFormat="1" ht="17.25" customHeight="1">
      <c r="A190" s="5" t="s">
        <v>2</v>
      </c>
      <c r="B190" s="6">
        <f>B189-B191</f>
        <v>0</v>
      </c>
      <c r="C190" s="6">
        <f t="shared" ref="C190:BN190" si="90">C189-C191</f>
        <v>0</v>
      </c>
      <c r="D190" s="6">
        <f t="shared" si="90"/>
        <v>0</v>
      </c>
      <c r="E190" s="6">
        <f t="shared" si="90"/>
        <v>0</v>
      </c>
      <c r="F190" s="6">
        <f t="shared" si="90"/>
        <v>0</v>
      </c>
      <c r="G190" s="6">
        <f t="shared" si="90"/>
        <v>0</v>
      </c>
      <c r="H190" s="6">
        <f t="shared" si="90"/>
        <v>0</v>
      </c>
      <c r="I190" s="6">
        <f t="shared" si="90"/>
        <v>0</v>
      </c>
      <c r="J190" s="6">
        <f t="shared" si="90"/>
        <v>0</v>
      </c>
      <c r="K190" s="6">
        <f t="shared" si="90"/>
        <v>0</v>
      </c>
      <c r="L190" s="6">
        <f t="shared" si="90"/>
        <v>0</v>
      </c>
      <c r="M190" s="6">
        <f t="shared" si="90"/>
        <v>0</v>
      </c>
      <c r="N190" s="6">
        <f t="shared" si="90"/>
        <v>0</v>
      </c>
      <c r="O190" s="6">
        <f t="shared" si="90"/>
        <v>0</v>
      </c>
      <c r="P190" s="6">
        <f t="shared" si="90"/>
        <v>0</v>
      </c>
      <c r="Q190" s="6">
        <f t="shared" si="90"/>
        <v>0</v>
      </c>
      <c r="R190" s="6">
        <f t="shared" si="90"/>
        <v>0</v>
      </c>
      <c r="S190" s="6">
        <f t="shared" si="90"/>
        <v>0</v>
      </c>
      <c r="T190" s="6">
        <f t="shared" si="90"/>
        <v>0</v>
      </c>
      <c r="U190" s="6">
        <f t="shared" si="90"/>
        <v>0</v>
      </c>
      <c r="V190" s="6">
        <f t="shared" si="90"/>
        <v>0</v>
      </c>
      <c r="W190" s="6">
        <f t="shared" si="90"/>
        <v>0</v>
      </c>
      <c r="X190" s="6">
        <f t="shared" si="90"/>
        <v>0</v>
      </c>
      <c r="Y190" s="6">
        <f t="shared" si="90"/>
        <v>0</v>
      </c>
      <c r="Z190" s="6">
        <f t="shared" si="90"/>
        <v>0</v>
      </c>
      <c r="AA190" s="6">
        <f t="shared" si="90"/>
        <v>0</v>
      </c>
      <c r="AB190" s="6">
        <f t="shared" si="90"/>
        <v>0</v>
      </c>
      <c r="AC190" s="6">
        <f t="shared" si="90"/>
        <v>0</v>
      </c>
      <c r="AD190" s="6">
        <f t="shared" si="90"/>
        <v>0</v>
      </c>
      <c r="AE190" s="6">
        <f t="shared" si="90"/>
        <v>0</v>
      </c>
      <c r="AF190" s="6">
        <f t="shared" si="90"/>
        <v>0</v>
      </c>
      <c r="AG190" s="6">
        <f t="shared" si="90"/>
        <v>0</v>
      </c>
      <c r="AH190" s="6">
        <f t="shared" si="90"/>
        <v>0</v>
      </c>
      <c r="AI190" s="6">
        <f t="shared" si="90"/>
        <v>0</v>
      </c>
      <c r="AJ190" s="6">
        <f t="shared" si="90"/>
        <v>0</v>
      </c>
      <c r="AK190" s="6">
        <f t="shared" si="90"/>
        <v>0</v>
      </c>
      <c r="AL190" s="6">
        <f t="shared" si="90"/>
        <v>0</v>
      </c>
      <c r="AM190" s="6">
        <f t="shared" si="90"/>
        <v>0</v>
      </c>
      <c r="AN190" s="6">
        <f t="shared" si="90"/>
        <v>0</v>
      </c>
      <c r="AO190" s="6">
        <f t="shared" si="90"/>
        <v>0</v>
      </c>
      <c r="AP190" s="6">
        <f t="shared" si="90"/>
        <v>0</v>
      </c>
      <c r="AQ190" s="6">
        <f t="shared" si="90"/>
        <v>0</v>
      </c>
      <c r="AR190" s="6">
        <f t="shared" si="90"/>
        <v>0</v>
      </c>
      <c r="AS190" s="6">
        <f t="shared" si="90"/>
        <v>0</v>
      </c>
      <c r="AT190" s="6">
        <f t="shared" si="90"/>
        <v>0</v>
      </c>
      <c r="AU190" s="6">
        <f t="shared" si="90"/>
        <v>0</v>
      </c>
      <c r="AV190" s="6">
        <f t="shared" si="90"/>
        <v>0</v>
      </c>
      <c r="AW190" s="6">
        <f t="shared" si="90"/>
        <v>0</v>
      </c>
      <c r="AX190" s="6">
        <f t="shared" si="90"/>
        <v>0</v>
      </c>
      <c r="AY190" s="6">
        <f t="shared" si="90"/>
        <v>0</v>
      </c>
      <c r="AZ190" s="6">
        <f t="shared" si="90"/>
        <v>0</v>
      </c>
      <c r="BA190" s="6">
        <f t="shared" si="90"/>
        <v>0</v>
      </c>
      <c r="BB190" s="6">
        <f t="shared" si="90"/>
        <v>0</v>
      </c>
      <c r="BC190" s="6">
        <f t="shared" si="90"/>
        <v>0</v>
      </c>
      <c r="BD190" s="6">
        <f t="shared" si="90"/>
        <v>0</v>
      </c>
      <c r="BE190" s="6">
        <f t="shared" si="90"/>
        <v>0</v>
      </c>
      <c r="BF190" s="6">
        <f t="shared" si="90"/>
        <v>0</v>
      </c>
      <c r="BG190" s="6">
        <f t="shared" si="90"/>
        <v>0</v>
      </c>
      <c r="BH190" s="6">
        <f t="shared" si="90"/>
        <v>0</v>
      </c>
      <c r="BI190" s="6">
        <f t="shared" si="90"/>
        <v>0</v>
      </c>
      <c r="BJ190" s="6">
        <f t="shared" si="90"/>
        <v>0</v>
      </c>
      <c r="BK190" s="6">
        <f t="shared" si="90"/>
        <v>0</v>
      </c>
      <c r="BL190" s="6">
        <f t="shared" si="90"/>
        <v>0</v>
      </c>
      <c r="BM190" s="6">
        <f t="shared" si="90"/>
        <v>0</v>
      </c>
      <c r="BN190" s="6">
        <f t="shared" si="90"/>
        <v>0</v>
      </c>
      <c r="BO190" s="6">
        <f t="shared" ref="BO190:BW190" si="91">BO189-BO191</f>
        <v>0</v>
      </c>
      <c r="BP190" s="6">
        <f t="shared" si="91"/>
        <v>0</v>
      </c>
      <c r="BQ190" s="6">
        <f t="shared" si="91"/>
        <v>0</v>
      </c>
      <c r="BR190" s="6">
        <f t="shared" si="91"/>
        <v>0</v>
      </c>
      <c r="BS190" s="6">
        <f t="shared" si="91"/>
        <v>0</v>
      </c>
      <c r="BT190" s="6">
        <f t="shared" si="91"/>
        <v>0</v>
      </c>
      <c r="BU190" s="6">
        <f t="shared" si="91"/>
        <v>0</v>
      </c>
      <c r="BV190" s="6">
        <f t="shared" si="91"/>
        <v>0</v>
      </c>
      <c r="BW190" s="6">
        <f t="shared" si="91"/>
        <v>0</v>
      </c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>
        <v>105089</v>
      </c>
      <c r="CO190" s="6">
        <v>174457</v>
      </c>
      <c r="CP190" s="6">
        <v>176468</v>
      </c>
      <c r="CQ190" s="6">
        <v>148330</v>
      </c>
      <c r="CR190" s="6">
        <v>153019</v>
      </c>
      <c r="CS190" s="6">
        <v>71066</v>
      </c>
      <c r="CT190" s="6">
        <v>107524</v>
      </c>
      <c r="CU190" s="6">
        <v>85817</v>
      </c>
      <c r="CV190" s="6">
        <v>52178</v>
      </c>
      <c r="CW190" s="6">
        <v>65346</v>
      </c>
      <c r="CX190" s="6">
        <v>110104</v>
      </c>
      <c r="CY190" s="6">
        <v>73131</v>
      </c>
      <c r="CZ190" s="6">
        <v>26623</v>
      </c>
      <c r="DA190" s="7">
        <f t="shared" ref="DA190:EF190" si="92">DA189-DA191</f>
        <v>36815</v>
      </c>
      <c r="DB190" s="7">
        <f t="shared" si="92"/>
        <v>691</v>
      </c>
      <c r="DC190" s="7">
        <f t="shared" si="92"/>
        <v>234</v>
      </c>
      <c r="DD190" s="7">
        <f t="shared" si="92"/>
        <v>0</v>
      </c>
      <c r="DE190" s="7">
        <f t="shared" si="92"/>
        <v>0</v>
      </c>
      <c r="DF190" s="7">
        <f t="shared" si="92"/>
        <v>0</v>
      </c>
      <c r="DG190" s="7">
        <f t="shared" si="92"/>
        <v>5</v>
      </c>
      <c r="DH190" s="7">
        <f t="shared" si="92"/>
        <v>0</v>
      </c>
      <c r="DI190" s="7">
        <f t="shared" si="92"/>
        <v>0</v>
      </c>
      <c r="DJ190" s="7">
        <f t="shared" si="92"/>
        <v>5488</v>
      </c>
      <c r="DK190" s="7">
        <f t="shared" si="92"/>
        <v>0</v>
      </c>
      <c r="DL190" s="7">
        <f t="shared" si="92"/>
        <v>683</v>
      </c>
      <c r="DM190" s="7">
        <f t="shared" si="92"/>
        <v>0</v>
      </c>
      <c r="DN190" s="7">
        <f t="shared" si="92"/>
        <v>-4</v>
      </c>
      <c r="DO190" s="7">
        <f t="shared" si="92"/>
        <v>0</v>
      </c>
      <c r="DP190" s="7">
        <f t="shared" si="92"/>
        <v>1138</v>
      </c>
      <c r="DQ190" s="7">
        <f t="shared" si="92"/>
        <v>4445</v>
      </c>
      <c r="DR190" s="7">
        <f t="shared" si="92"/>
        <v>0</v>
      </c>
      <c r="DS190" s="7">
        <f t="shared" si="92"/>
        <v>2750</v>
      </c>
      <c r="DT190" s="7">
        <f t="shared" si="92"/>
        <v>6990</v>
      </c>
      <c r="DU190" s="7">
        <f t="shared" si="92"/>
        <v>5336</v>
      </c>
      <c r="DV190" s="7">
        <f t="shared" si="92"/>
        <v>5134</v>
      </c>
      <c r="DW190" s="7">
        <f t="shared" si="92"/>
        <v>0</v>
      </c>
      <c r="DX190" s="7">
        <f t="shared" si="92"/>
        <v>3925</v>
      </c>
      <c r="DY190" s="7">
        <f t="shared" si="92"/>
        <v>0</v>
      </c>
      <c r="DZ190" s="7">
        <f t="shared" si="92"/>
        <v>0</v>
      </c>
      <c r="EA190" s="7">
        <f t="shared" si="92"/>
        <v>0</v>
      </c>
      <c r="EB190" s="7">
        <f t="shared" si="92"/>
        <v>0</v>
      </c>
      <c r="EC190" s="7">
        <f t="shared" si="92"/>
        <v>0</v>
      </c>
      <c r="ED190" s="7">
        <f t="shared" si="92"/>
        <v>0</v>
      </c>
      <c r="EE190" s="7">
        <f t="shared" si="92"/>
        <v>0</v>
      </c>
      <c r="EF190" s="7">
        <f t="shared" si="92"/>
        <v>0</v>
      </c>
    </row>
    <row r="191" spans="1:136" s="8" customFormat="1" ht="17.25" customHeight="1">
      <c r="A191" s="5" t="s">
        <v>3</v>
      </c>
      <c r="B191" s="6">
        <f>SUM(B194:B197)</f>
        <v>0</v>
      </c>
      <c r="C191" s="6">
        <f t="shared" ref="C191:BN191" si="93">SUM(C194:C197)</f>
        <v>0</v>
      </c>
      <c r="D191" s="6">
        <f t="shared" si="93"/>
        <v>0</v>
      </c>
      <c r="E191" s="6">
        <f t="shared" si="93"/>
        <v>0</v>
      </c>
      <c r="F191" s="6">
        <f t="shared" si="93"/>
        <v>0</v>
      </c>
      <c r="G191" s="6">
        <f t="shared" si="93"/>
        <v>0</v>
      </c>
      <c r="H191" s="6">
        <f t="shared" si="93"/>
        <v>0</v>
      </c>
      <c r="I191" s="6">
        <f t="shared" si="93"/>
        <v>0</v>
      </c>
      <c r="J191" s="6">
        <f t="shared" si="93"/>
        <v>0</v>
      </c>
      <c r="K191" s="6">
        <f t="shared" si="93"/>
        <v>0</v>
      </c>
      <c r="L191" s="6">
        <f t="shared" si="93"/>
        <v>0</v>
      </c>
      <c r="M191" s="6">
        <f t="shared" si="93"/>
        <v>0</v>
      </c>
      <c r="N191" s="6">
        <f t="shared" si="93"/>
        <v>0</v>
      </c>
      <c r="O191" s="6">
        <f t="shared" si="93"/>
        <v>0</v>
      </c>
      <c r="P191" s="6">
        <f t="shared" si="93"/>
        <v>0</v>
      </c>
      <c r="Q191" s="6">
        <f t="shared" si="93"/>
        <v>0</v>
      </c>
      <c r="R191" s="6">
        <f t="shared" si="93"/>
        <v>0</v>
      </c>
      <c r="S191" s="6">
        <f t="shared" si="93"/>
        <v>0</v>
      </c>
      <c r="T191" s="6">
        <f t="shared" si="93"/>
        <v>0</v>
      </c>
      <c r="U191" s="6">
        <f t="shared" si="93"/>
        <v>0</v>
      </c>
      <c r="V191" s="6">
        <f t="shared" si="93"/>
        <v>0</v>
      </c>
      <c r="W191" s="6">
        <f t="shared" si="93"/>
        <v>0</v>
      </c>
      <c r="X191" s="6">
        <f t="shared" si="93"/>
        <v>0</v>
      </c>
      <c r="Y191" s="6">
        <f t="shared" si="93"/>
        <v>0</v>
      </c>
      <c r="Z191" s="6">
        <f t="shared" si="93"/>
        <v>0</v>
      </c>
      <c r="AA191" s="6">
        <f t="shared" si="93"/>
        <v>0</v>
      </c>
      <c r="AB191" s="6">
        <f t="shared" si="93"/>
        <v>0</v>
      </c>
      <c r="AC191" s="6">
        <f t="shared" si="93"/>
        <v>0</v>
      </c>
      <c r="AD191" s="6">
        <f t="shared" si="93"/>
        <v>0</v>
      </c>
      <c r="AE191" s="6">
        <f t="shared" si="93"/>
        <v>0</v>
      </c>
      <c r="AF191" s="6">
        <f t="shared" si="93"/>
        <v>0</v>
      </c>
      <c r="AG191" s="6">
        <f t="shared" si="93"/>
        <v>0</v>
      </c>
      <c r="AH191" s="6">
        <f t="shared" si="93"/>
        <v>0</v>
      </c>
      <c r="AI191" s="6">
        <f t="shared" si="93"/>
        <v>0</v>
      </c>
      <c r="AJ191" s="6">
        <f t="shared" si="93"/>
        <v>0</v>
      </c>
      <c r="AK191" s="6">
        <f t="shared" si="93"/>
        <v>0</v>
      </c>
      <c r="AL191" s="6">
        <f t="shared" si="93"/>
        <v>0</v>
      </c>
      <c r="AM191" s="6">
        <f t="shared" si="93"/>
        <v>0</v>
      </c>
      <c r="AN191" s="6">
        <f t="shared" si="93"/>
        <v>0</v>
      </c>
      <c r="AO191" s="6">
        <f t="shared" si="93"/>
        <v>0</v>
      </c>
      <c r="AP191" s="6">
        <f t="shared" si="93"/>
        <v>0</v>
      </c>
      <c r="AQ191" s="6">
        <f t="shared" si="93"/>
        <v>0</v>
      </c>
      <c r="AR191" s="6">
        <f t="shared" si="93"/>
        <v>0</v>
      </c>
      <c r="AS191" s="6">
        <f t="shared" si="93"/>
        <v>0</v>
      </c>
      <c r="AT191" s="6">
        <f t="shared" si="93"/>
        <v>0</v>
      </c>
      <c r="AU191" s="6">
        <f t="shared" si="93"/>
        <v>0</v>
      </c>
      <c r="AV191" s="6">
        <f t="shared" si="93"/>
        <v>0</v>
      </c>
      <c r="AW191" s="6">
        <f t="shared" si="93"/>
        <v>0</v>
      </c>
      <c r="AX191" s="6">
        <f t="shared" si="93"/>
        <v>0</v>
      </c>
      <c r="AY191" s="6">
        <f t="shared" si="93"/>
        <v>0</v>
      </c>
      <c r="AZ191" s="6">
        <f t="shared" si="93"/>
        <v>0</v>
      </c>
      <c r="BA191" s="6">
        <f t="shared" si="93"/>
        <v>0</v>
      </c>
      <c r="BB191" s="6">
        <f t="shared" si="93"/>
        <v>0</v>
      </c>
      <c r="BC191" s="6">
        <f t="shared" si="93"/>
        <v>0</v>
      </c>
      <c r="BD191" s="6">
        <f t="shared" si="93"/>
        <v>0</v>
      </c>
      <c r="BE191" s="6">
        <f t="shared" si="93"/>
        <v>0</v>
      </c>
      <c r="BF191" s="6">
        <f t="shared" si="93"/>
        <v>0</v>
      </c>
      <c r="BG191" s="6">
        <f t="shared" si="93"/>
        <v>0</v>
      </c>
      <c r="BH191" s="6">
        <f t="shared" si="93"/>
        <v>0</v>
      </c>
      <c r="BI191" s="6">
        <f t="shared" si="93"/>
        <v>0</v>
      </c>
      <c r="BJ191" s="6">
        <f t="shared" si="93"/>
        <v>0</v>
      </c>
      <c r="BK191" s="6">
        <f t="shared" si="93"/>
        <v>0</v>
      </c>
      <c r="BL191" s="6">
        <f t="shared" si="93"/>
        <v>0</v>
      </c>
      <c r="BM191" s="6">
        <f t="shared" si="93"/>
        <v>0</v>
      </c>
      <c r="BN191" s="6">
        <f t="shared" si="93"/>
        <v>0</v>
      </c>
      <c r="BO191" s="6">
        <f t="shared" ref="BO191:BW191" si="94">SUM(BO194:BO197)</f>
        <v>0</v>
      </c>
      <c r="BP191" s="6">
        <f t="shared" si="94"/>
        <v>0</v>
      </c>
      <c r="BQ191" s="6">
        <f t="shared" si="94"/>
        <v>0</v>
      </c>
      <c r="BR191" s="6">
        <f t="shared" si="94"/>
        <v>0</v>
      </c>
      <c r="BS191" s="6">
        <f t="shared" si="94"/>
        <v>0</v>
      </c>
      <c r="BT191" s="6">
        <f t="shared" si="94"/>
        <v>0</v>
      </c>
      <c r="BU191" s="6">
        <f t="shared" si="94"/>
        <v>0</v>
      </c>
      <c r="BV191" s="6">
        <f t="shared" si="94"/>
        <v>0</v>
      </c>
      <c r="BW191" s="6">
        <f t="shared" si="94"/>
        <v>0</v>
      </c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>
        <v>433</v>
      </c>
      <c r="CO191" s="6">
        <v>596</v>
      </c>
      <c r="CP191" s="6">
        <v>271</v>
      </c>
      <c r="CQ191" s="6">
        <v>219</v>
      </c>
      <c r="CR191" s="6">
        <v>160</v>
      </c>
      <c r="CS191" s="6">
        <v>34</v>
      </c>
      <c r="CT191" s="6">
        <v>33</v>
      </c>
      <c r="CU191" s="6">
        <v>1</v>
      </c>
      <c r="CV191" s="6">
        <v>9</v>
      </c>
      <c r="CW191" s="6">
        <v>223</v>
      </c>
      <c r="CX191" s="6">
        <v>91</v>
      </c>
      <c r="CY191" s="6">
        <v>25</v>
      </c>
      <c r="CZ191" s="6">
        <v>5</v>
      </c>
      <c r="DA191" s="7">
        <f t="shared" ref="DA191" si="95">SUM(DA194:DA197)</f>
        <v>26</v>
      </c>
      <c r="DB191" s="7">
        <f>SUM(DB194:DB197)</f>
        <v>0</v>
      </c>
      <c r="DC191" s="7">
        <f t="shared" ref="DC191:EF191" si="96">SUM(DC194:DC197)</f>
        <v>2</v>
      </c>
      <c r="DD191" s="7">
        <f t="shared" si="96"/>
        <v>0</v>
      </c>
      <c r="DE191" s="7">
        <f t="shared" si="96"/>
        <v>0</v>
      </c>
      <c r="DF191" s="7">
        <f t="shared" si="96"/>
        <v>0</v>
      </c>
      <c r="DG191" s="7">
        <f t="shared" si="96"/>
        <v>0</v>
      </c>
      <c r="DH191" s="7">
        <f t="shared" si="96"/>
        <v>0</v>
      </c>
      <c r="DI191" s="7">
        <f t="shared" si="96"/>
        <v>0</v>
      </c>
      <c r="DJ191" s="7">
        <f t="shared" si="96"/>
        <v>0</v>
      </c>
      <c r="DK191" s="7">
        <f t="shared" si="96"/>
        <v>0</v>
      </c>
      <c r="DL191" s="7">
        <f t="shared" si="96"/>
        <v>1</v>
      </c>
      <c r="DM191" s="7">
        <f t="shared" si="96"/>
        <v>0</v>
      </c>
      <c r="DN191" s="7">
        <f t="shared" si="96"/>
        <v>0</v>
      </c>
      <c r="DO191" s="7">
        <f t="shared" si="96"/>
        <v>0</v>
      </c>
      <c r="DP191" s="7">
        <f t="shared" si="96"/>
        <v>6</v>
      </c>
      <c r="DQ191" s="7">
        <f t="shared" si="96"/>
        <v>4</v>
      </c>
      <c r="DR191" s="7">
        <f t="shared" si="96"/>
        <v>0</v>
      </c>
      <c r="DS191" s="7">
        <f t="shared" si="96"/>
        <v>1</v>
      </c>
      <c r="DT191" s="7">
        <f t="shared" si="96"/>
        <v>2</v>
      </c>
      <c r="DU191" s="7">
        <f t="shared" si="96"/>
        <v>9</v>
      </c>
      <c r="DV191" s="7">
        <f t="shared" si="96"/>
        <v>1</v>
      </c>
      <c r="DW191" s="7">
        <f t="shared" si="96"/>
        <v>0</v>
      </c>
      <c r="DX191" s="7">
        <f t="shared" si="96"/>
        <v>0</v>
      </c>
      <c r="DY191" s="7">
        <f t="shared" si="96"/>
        <v>0</v>
      </c>
      <c r="DZ191" s="7">
        <f t="shared" si="96"/>
        <v>0</v>
      </c>
      <c r="EA191" s="7">
        <f t="shared" si="96"/>
        <v>0</v>
      </c>
      <c r="EB191" s="7">
        <f t="shared" si="96"/>
        <v>0</v>
      </c>
      <c r="EC191" s="7">
        <f t="shared" si="96"/>
        <v>0</v>
      </c>
      <c r="ED191" s="7">
        <f t="shared" si="96"/>
        <v>0</v>
      </c>
      <c r="EE191" s="7">
        <f t="shared" si="96"/>
        <v>0</v>
      </c>
      <c r="EF191" s="7">
        <f t="shared" si="96"/>
        <v>0</v>
      </c>
    </row>
    <row r="192" spans="1:136" s="8" customFormat="1" ht="17.25" customHeight="1">
      <c r="A192" s="5" t="s">
        <v>10</v>
      </c>
      <c r="B192" s="9" t="e">
        <f>B191/B189</f>
        <v>#DIV/0!</v>
      </c>
      <c r="C192" s="9" t="e">
        <f t="shared" ref="C192:BN192" si="97">C191/C189</f>
        <v>#DIV/0!</v>
      </c>
      <c r="D192" s="9" t="e">
        <f t="shared" si="97"/>
        <v>#DIV/0!</v>
      </c>
      <c r="E192" s="9" t="e">
        <f t="shared" si="97"/>
        <v>#DIV/0!</v>
      </c>
      <c r="F192" s="9" t="e">
        <f t="shared" si="97"/>
        <v>#DIV/0!</v>
      </c>
      <c r="G192" s="9" t="e">
        <f t="shared" si="97"/>
        <v>#DIV/0!</v>
      </c>
      <c r="H192" s="9" t="e">
        <f t="shared" si="97"/>
        <v>#DIV/0!</v>
      </c>
      <c r="I192" s="9" t="e">
        <f t="shared" si="97"/>
        <v>#DIV/0!</v>
      </c>
      <c r="J192" s="9" t="e">
        <f t="shared" si="97"/>
        <v>#DIV/0!</v>
      </c>
      <c r="K192" s="9" t="e">
        <f t="shared" si="97"/>
        <v>#DIV/0!</v>
      </c>
      <c r="L192" s="9" t="e">
        <f t="shared" si="97"/>
        <v>#DIV/0!</v>
      </c>
      <c r="M192" s="9" t="e">
        <f t="shared" si="97"/>
        <v>#DIV/0!</v>
      </c>
      <c r="N192" s="9" t="e">
        <f t="shared" si="97"/>
        <v>#DIV/0!</v>
      </c>
      <c r="O192" s="9" t="e">
        <f t="shared" si="97"/>
        <v>#DIV/0!</v>
      </c>
      <c r="P192" s="9" t="e">
        <f t="shared" si="97"/>
        <v>#DIV/0!</v>
      </c>
      <c r="Q192" s="9" t="e">
        <f t="shared" si="97"/>
        <v>#DIV/0!</v>
      </c>
      <c r="R192" s="9" t="e">
        <f t="shared" si="97"/>
        <v>#DIV/0!</v>
      </c>
      <c r="S192" s="9" t="e">
        <f t="shared" si="97"/>
        <v>#DIV/0!</v>
      </c>
      <c r="T192" s="9" t="e">
        <f t="shared" si="97"/>
        <v>#DIV/0!</v>
      </c>
      <c r="U192" s="9" t="e">
        <f t="shared" si="97"/>
        <v>#DIV/0!</v>
      </c>
      <c r="V192" s="9" t="e">
        <f t="shared" si="97"/>
        <v>#DIV/0!</v>
      </c>
      <c r="W192" s="9" t="e">
        <f t="shared" si="97"/>
        <v>#DIV/0!</v>
      </c>
      <c r="X192" s="9" t="e">
        <f t="shared" si="97"/>
        <v>#DIV/0!</v>
      </c>
      <c r="Y192" s="9" t="e">
        <f t="shared" si="97"/>
        <v>#DIV/0!</v>
      </c>
      <c r="Z192" s="9" t="e">
        <f t="shared" si="97"/>
        <v>#DIV/0!</v>
      </c>
      <c r="AA192" s="9" t="e">
        <f t="shared" si="97"/>
        <v>#DIV/0!</v>
      </c>
      <c r="AB192" s="9" t="e">
        <f t="shared" si="97"/>
        <v>#DIV/0!</v>
      </c>
      <c r="AC192" s="9" t="e">
        <f t="shared" si="97"/>
        <v>#DIV/0!</v>
      </c>
      <c r="AD192" s="9" t="e">
        <f t="shared" si="97"/>
        <v>#DIV/0!</v>
      </c>
      <c r="AE192" s="9" t="e">
        <f t="shared" si="97"/>
        <v>#DIV/0!</v>
      </c>
      <c r="AF192" s="9" t="e">
        <f t="shared" si="97"/>
        <v>#DIV/0!</v>
      </c>
      <c r="AG192" s="9" t="e">
        <f t="shared" si="97"/>
        <v>#DIV/0!</v>
      </c>
      <c r="AH192" s="9" t="e">
        <f t="shared" si="97"/>
        <v>#DIV/0!</v>
      </c>
      <c r="AI192" s="9" t="e">
        <f t="shared" si="97"/>
        <v>#DIV/0!</v>
      </c>
      <c r="AJ192" s="9" t="e">
        <f t="shared" si="97"/>
        <v>#DIV/0!</v>
      </c>
      <c r="AK192" s="9" t="e">
        <f t="shared" si="97"/>
        <v>#DIV/0!</v>
      </c>
      <c r="AL192" s="9" t="e">
        <f t="shared" si="97"/>
        <v>#DIV/0!</v>
      </c>
      <c r="AM192" s="9" t="e">
        <f t="shared" si="97"/>
        <v>#DIV/0!</v>
      </c>
      <c r="AN192" s="9" t="e">
        <f t="shared" si="97"/>
        <v>#DIV/0!</v>
      </c>
      <c r="AO192" s="9" t="e">
        <f t="shared" si="97"/>
        <v>#DIV/0!</v>
      </c>
      <c r="AP192" s="9" t="e">
        <f t="shared" si="97"/>
        <v>#DIV/0!</v>
      </c>
      <c r="AQ192" s="9" t="e">
        <f t="shared" si="97"/>
        <v>#DIV/0!</v>
      </c>
      <c r="AR192" s="9" t="e">
        <f t="shared" si="97"/>
        <v>#DIV/0!</v>
      </c>
      <c r="AS192" s="9" t="e">
        <f t="shared" si="97"/>
        <v>#DIV/0!</v>
      </c>
      <c r="AT192" s="9" t="e">
        <f t="shared" si="97"/>
        <v>#DIV/0!</v>
      </c>
      <c r="AU192" s="9" t="e">
        <f t="shared" si="97"/>
        <v>#DIV/0!</v>
      </c>
      <c r="AV192" s="9" t="e">
        <f t="shared" si="97"/>
        <v>#DIV/0!</v>
      </c>
      <c r="AW192" s="9" t="e">
        <f t="shared" si="97"/>
        <v>#DIV/0!</v>
      </c>
      <c r="AX192" s="9" t="e">
        <f t="shared" si="97"/>
        <v>#DIV/0!</v>
      </c>
      <c r="AY192" s="9" t="e">
        <f t="shared" si="97"/>
        <v>#DIV/0!</v>
      </c>
      <c r="AZ192" s="9" t="e">
        <f t="shared" si="97"/>
        <v>#DIV/0!</v>
      </c>
      <c r="BA192" s="9" t="e">
        <f t="shared" si="97"/>
        <v>#DIV/0!</v>
      </c>
      <c r="BB192" s="9" t="e">
        <f t="shared" si="97"/>
        <v>#DIV/0!</v>
      </c>
      <c r="BC192" s="9" t="e">
        <f t="shared" si="97"/>
        <v>#DIV/0!</v>
      </c>
      <c r="BD192" s="9" t="e">
        <f t="shared" si="97"/>
        <v>#DIV/0!</v>
      </c>
      <c r="BE192" s="9" t="e">
        <f t="shared" si="97"/>
        <v>#DIV/0!</v>
      </c>
      <c r="BF192" s="9" t="e">
        <f t="shared" si="97"/>
        <v>#DIV/0!</v>
      </c>
      <c r="BG192" s="9" t="e">
        <f t="shared" si="97"/>
        <v>#DIV/0!</v>
      </c>
      <c r="BH192" s="9" t="e">
        <f t="shared" si="97"/>
        <v>#DIV/0!</v>
      </c>
      <c r="BI192" s="9" t="e">
        <f t="shared" si="97"/>
        <v>#DIV/0!</v>
      </c>
      <c r="BJ192" s="9" t="e">
        <f t="shared" si="97"/>
        <v>#DIV/0!</v>
      </c>
      <c r="BK192" s="9" t="e">
        <f t="shared" si="97"/>
        <v>#DIV/0!</v>
      </c>
      <c r="BL192" s="9" t="e">
        <f t="shared" si="97"/>
        <v>#DIV/0!</v>
      </c>
      <c r="BM192" s="9" t="e">
        <f t="shared" si="97"/>
        <v>#DIV/0!</v>
      </c>
      <c r="BN192" s="9" t="e">
        <f t="shared" si="97"/>
        <v>#DIV/0!</v>
      </c>
      <c r="BO192" s="9" t="e">
        <f t="shared" ref="BO192:CM192" si="98">BO191/BO189</f>
        <v>#DIV/0!</v>
      </c>
      <c r="BP192" s="9" t="e">
        <f t="shared" si="98"/>
        <v>#DIV/0!</v>
      </c>
      <c r="BQ192" s="9" t="e">
        <f t="shared" si="98"/>
        <v>#DIV/0!</v>
      </c>
      <c r="BR192" s="9" t="e">
        <f t="shared" si="98"/>
        <v>#DIV/0!</v>
      </c>
      <c r="BS192" s="9" t="e">
        <f t="shared" si="98"/>
        <v>#DIV/0!</v>
      </c>
      <c r="BT192" s="9" t="e">
        <f t="shared" si="98"/>
        <v>#DIV/0!</v>
      </c>
      <c r="BU192" s="9" t="e">
        <f t="shared" si="98"/>
        <v>#DIV/0!</v>
      </c>
      <c r="BV192" s="9" t="e">
        <f t="shared" si="98"/>
        <v>#DIV/0!</v>
      </c>
      <c r="BW192" s="9" t="e">
        <f t="shared" si="98"/>
        <v>#DIV/0!</v>
      </c>
      <c r="BX192" s="9" t="e">
        <f t="shared" si="98"/>
        <v>#DIV/0!</v>
      </c>
      <c r="BY192" s="9" t="e">
        <f t="shared" si="98"/>
        <v>#DIV/0!</v>
      </c>
      <c r="BZ192" s="9" t="e">
        <f t="shared" si="98"/>
        <v>#DIV/0!</v>
      </c>
      <c r="CA192" s="9" t="e">
        <f t="shared" si="98"/>
        <v>#DIV/0!</v>
      </c>
      <c r="CB192" s="9" t="e">
        <f t="shared" si="98"/>
        <v>#DIV/0!</v>
      </c>
      <c r="CC192" s="9" t="e">
        <f t="shared" si="98"/>
        <v>#DIV/0!</v>
      </c>
      <c r="CD192" s="9" t="e">
        <f t="shared" si="98"/>
        <v>#DIV/0!</v>
      </c>
      <c r="CE192" s="9" t="e">
        <f t="shared" si="98"/>
        <v>#DIV/0!</v>
      </c>
      <c r="CF192" s="9" t="e">
        <f t="shared" si="98"/>
        <v>#DIV/0!</v>
      </c>
      <c r="CG192" s="9" t="e">
        <f t="shared" si="98"/>
        <v>#DIV/0!</v>
      </c>
      <c r="CH192" s="9" t="e">
        <f t="shared" si="98"/>
        <v>#DIV/0!</v>
      </c>
      <c r="CI192" s="9" t="e">
        <f t="shared" si="98"/>
        <v>#DIV/0!</v>
      </c>
      <c r="CJ192" s="9" t="e">
        <f t="shared" si="98"/>
        <v>#DIV/0!</v>
      </c>
      <c r="CK192" s="9" t="e">
        <f t="shared" si="98"/>
        <v>#DIV/0!</v>
      </c>
      <c r="CL192" s="9" t="e">
        <f t="shared" si="98"/>
        <v>#DIV/0!</v>
      </c>
      <c r="CM192" s="9" t="e">
        <f t="shared" si="98"/>
        <v>#DIV/0!</v>
      </c>
      <c r="CN192" s="9">
        <v>4.1034097155095619E-3</v>
      </c>
      <c r="CO192" s="9">
        <v>3.4046831531022032E-3</v>
      </c>
      <c r="CP192" s="9">
        <v>1.5333344649454846E-3</v>
      </c>
      <c r="CQ192" s="9">
        <v>1.4742610182498705E-3</v>
      </c>
      <c r="CR192" s="9">
        <v>1.0445296026217693E-3</v>
      </c>
      <c r="CS192" s="9">
        <v>4.7819971870604781E-4</v>
      </c>
      <c r="CT192" s="9">
        <v>3.0681406138140704E-4</v>
      </c>
      <c r="CU192" s="9">
        <v>1.1652567060523434E-5</v>
      </c>
      <c r="CV192" s="9">
        <v>1.7245674210052313E-4</v>
      </c>
      <c r="CW192" s="9">
        <v>3.4009974225624913E-3</v>
      </c>
      <c r="CX192" s="9">
        <v>8.2580879350242753E-4</v>
      </c>
      <c r="CY192" s="9">
        <v>3.417354694078408E-4</v>
      </c>
      <c r="CZ192" s="9">
        <v>1.8777226979119723E-4</v>
      </c>
      <c r="DA192" s="10">
        <f t="shared" ref="DA192" si="99">DA191/DA189</f>
        <v>7.0573545777801903E-4</v>
      </c>
      <c r="DB192" s="10">
        <f>DB191/DB189</f>
        <v>0</v>
      </c>
      <c r="DC192" s="10">
        <f t="shared" ref="DC192:EF192" si="100">DC191/DC189</f>
        <v>8.4745762711864406E-3</v>
      </c>
      <c r="DD192" s="10" t="e">
        <f t="shared" si="100"/>
        <v>#DIV/0!</v>
      </c>
      <c r="DE192" s="10" t="e">
        <f t="shared" si="100"/>
        <v>#DIV/0!</v>
      </c>
      <c r="DF192" s="10" t="e">
        <f t="shared" si="100"/>
        <v>#DIV/0!</v>
      </c>
      <c r="DG192" s="10">
        <f t="shared" si="100"/>
        <v>0</v>
      </c>
      <c r="DH192" s="10" t="e">
        <f t="shared" si="100"/>
        <v>#DIV/0!</v>
      </c>
      <c r="DI192" s="10" t="e">
        <f t="shared" si="100"/>
        <v>#DIV/0!</v>
      </c>
      <c r="DJ192" s="10">
        <f t="shared" si="100"/>
        <v>0</v>
      </c>
      <c r="DK192" s="10" t="e">
        <f t="shared" si="100"/>
        <v>#DIV/0!</v>
      </c>
      <c r="DL192" s="10">
        <f t="shared" si="100"/>
        <v>1.4619883040935672E-3</v>
      </c>
      <c r="DM192" s="10" t="e">
        <f t="shared" si="100"/>
        <v>#DIV/0!</v>
      </c>
      <c r="DN192" s="10">
        <f t="shared" si="100"/>
        <v>0</v>
      </c>
      <c r="DO192" s="10" t="e">
        <f t="shared" si="100"/>
        <v>#DIV/0!</v>
      </c>
      <c r="DP192" s="10">
        <f t="shared" si="100"/>
        <v>5.244755244755245E-3</v>
      </c>
      <c r="DQ192" s="10">
        <f t="shared" si="100"/>
        <v>8.9907844459429084E-4</v>
      </c>
      <c r="DR192" s="10" t="e">
        <f t="shared" si="100"/>
        <v>#DIV/0!</v>
      </c>
      <c r="DS192" s="10">
        <f t="shared" si="100"/>
        <v>3.6350418029807341E-4</v>
      </c>
      <c r="DT192" s="10">
        <f t="shared" si="100"/>
        <v>2.8604118993135012E-4</v>
      </c>
      <c r="DU192" s="10">
        <f t="shared" si="100"/>
        <v>1.6838166510757717E-3</v>
      </c>
      <c r="DV192" s="10">
        <f t="shared" si="100"/>
        <v>1.9474196689386563E-4</v>
      </c>
      <c r="DW192" s="10" t="e">
        <f t="shared" si="100"/>
        <v>#DIV/0!</v>
      </c>
      <c r="DX192" s="10">
        <f t="shared" si="100"/>
        <v>0</v>
      </c>
      <c r="DY192" s="10" t="e">
        <f t="shared" si="100"/>
        <v>#DIV/0!</v>
      </c>
      <c r="DZ192" s="10" t="e">
        <f t="shared" si="100"/>
        <v>#DIV/0!</v>
      </c>
      <c r="EA192" s="10" t="e">
        <f t="shared" si="100"/>
        <v>#DIV/0!</v>
      </c>
      <c r="EB192" s="10" t="e">
        <f t="shared" si="100"/>
        <v>#DIV/0!</v>
      </c>
      <c r="EC192" s="10" t="e">
        <f t="shared" si="100"/>
        <v>#DIV/0!</v>
      </c>
      <c r="ED192" s="10" t="e">
        <f t="shared" si="100"/>
        <v>#DIV/0!</v>
      </c>
      <c r="EE192" s="10" t="e">
        <f t="shared" si="100"/>
        <v>#DIV/0!</v>
      </c>
      <c r="EF192" s="10" t="e">
        <f t="shared" si="100"/>
        <v>#DIV/0!</v>
      </c>
    </row>
    <row r="193" spans="1:148" ht="12" customHeight="1">
      <c r="A193" s="11" t="s">
        <v>5</v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</row>
    <row r="194" spans="1:148" s="8" customFormat="1" ht="17.25" customHeight="1">
      <c r="A194" s="12" t="s">
        <v>6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0"/>
      <c r="BY194" s="260"/>
      <c r="BZ194" s="260"/>
      <c r="CA194" s="260"/>
      <c r="CB194" s="260"/>
      <c r="CC194" s="260"/>
      <c r="CD194" s="260"/>
      <c r="CE194" s="260"/>
      <c r="CF194" s="260"/>
      <c r="CG194" s="260"/>
      <c r="CH194" s="260"/>
      <c r="CI194" s="260"/>
      <c r="CJ194" s="260">
        <v>0</v>
      </c>
      <c r="CK194" s="260">
        <v>0</v>
      </c>
      <c r="CL194" s="260">
        <v>0</v>
      </c>
      <c r="CM194" s="260">
        <v>0</v>
      </c>
      <c r="CN194" s="260">
        <v>427</v>
      </c>
      <c r="CO194" s="260">
        <v>583</v>
      </c>
      <c r="CP194" s="260">
        <v>199</v>
      </c>
      <c r="CQ194" s="260">
        <v>98</v>
      </c>
      <c r="CR194" s="260">
        <v>132</v>
      </c>
      <c r="CS194" s="260">
        <v>33</v>
      </c>
      <c r="CT194" s="260">
        <v>33</v>
      </c>
      <c r="CU194" s="260">
        <v>0</v>
      </c>
      <c r="CV194" s="260">
        <v>8</v>
      </c>
      <c r="CW194" s="260">
        <v>222</v>
      </c>
      <c r="CX194" s="260">
        <v>89</v>
      </c>
      <c r="CY194" s="260">
        <v>22</v>
      </c>
      <c r="CZ194" s="260">
        <v>1</v>
      </c>
      <c r="DA194" s="25">
        <f>SUM(DB194:EF194)</f>
        <v>12</v>
      </c>
      <c r="DB194" s="25">
        <f>+'X3092'!F30</f>
        <v>0</v>
      </c>
      <c r="DC194" s="25">
        <f>+'X3092'!G30</f>
        <v>2</v>
      </c>
      <c r="DD194" s="25">
        <f>+'X3092'!H30</f>
        <v>0</v>
      </c>
      <c r="DE194" s="25">
        <f>+'X3092'!I30</f>
        <v>0</v>
      </c>
      <c r="DF194" s="25">
        <f>+'X3092'!J30</f>
        <v>0</v>
      </c>
      <c r="DG194" s="25">
        <f>+'X3092'!K30</f>
        <v>0</v>
      </c>
      <c r="DH194" s="25">
        <f>+'X3092'!L30</f>
        <v>0</v>
      </c>
      <c r="DI194" s="25">
        <f>+'X3092'!M30</f>
        <v>0</v>
      </c>
      <c r="DJ194" s="25">
        <f>+'X3092'!N30</f>
        <v>0</v>
      </c>
      <c r="DK194" s="25">
        <f>+'X3092'!O30</f>
        <v>0</v>
      </c>
      <c r="DL194" s="25">
        <f>+'X3092'!P30</f>
        <v>0</v>
      </c>
      <c r="DM194" s="25">
        <f>+'X3092'!Q30</f>
        <v>0</v>
      </c>
      <c r="DN194" s="25">
        <f>+'X3092'!R30</f>
        <v>0</v>
      </c>
      <c r="DO194" s="25">
        <f>+'X3092'!S30</f>
        <v>0</v>
      </c>
      <c r="DP194" s="25">
        <f>+'X3092'!T30</f>
        <v>0</v>
      </c>
      <c r="DQ194" s="25">
        <f>+'X3092'!U30</f>
        <v>2</v>
      </c>
      <c r="DR194" s="25">
        <f>+'X3092'!V30</f>
        <v>0</v>
      </c>
      <c r="DS194" s="25">
        <f>+'X3092'!W30</f>
        <v>0</v>
      </c>
      <c r="DT194" s="25">
        <f>+'X3092'!X30</f>
        <v>2</v>
      </c>
      <c r="DU194" s="25">
        <f>+'X3092'!Y30</f>
        <v>6</v>
      </c>
      <c r="DV194" s="25">
        <f>+'X3092'!Z30</f>
        <v>0</v>
      </c>
      <c r="DW194" s="25">
        <f>+'X3092'!AA30</f>
        <v>0</v>
      </c>
      <c r="DX194" s="25">
        <f>+'X3092'!AB30</f>
        <v>0</v>
      </c>
      <c r="DY194" s="25">
        <f>+'X3092'!AC30</f>
        <v>0</v>
      </c>
      <c r="DZ194" s="25">
        <f>+'X3092'!AD30</f>
        <v>0</v>
      </c>
      <c r="EA194" s="25">
        <f>+'X3092'!AE30</f>
        <v>0</v>
      </c>
      <c r="EB194" s="25">
        <f>+'X3092'!AF30</f>
        <v>0</v>
      </c>
      <c r="EC194" s="25">
        <f>+'X3092'!AG30</f>
        <v>0</v>
      </c>
      <c r="ED194" s="25">
        <f>+'X3092'!AH30</f>
        <v>0</v>
      </c>
      <c r="EE194" s="25">
        <f>+'X3092'!AI30</f>
        <v>0</v>
      </c>
      <c r="EF194" s="25">
        <f>+'X3092'!AJ30</f>
        <v>0</v>
      </c>
    </row>
    <row r="195" spans="1:148" s="8" customFormat="1" ht="17.25" customHeight="1">
      <c r="A195" s="12" t="s">
        <v>7</v>
      </c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0"/>
      <c r="CJ195" s="260">
        <v>0</v>
      </c>
      <c r="CK195" s="260">
        <v>0</v>
      </c>
      <c r="CL195" s="260">
        <v>0</v>
      </c>
      <c r="CM195" s="260">
        <v>0</v>
      </c>
      <c r="CN195" s="260">
        <v>5</v>
      </c>
      <c r="CO195" s="260">
        <v>9</v>
      </c>
      <c r="CP195" s="260">
        <v>71</v>
      </c>
      <c r="CQ195" s="260">
        <v>118</v>
      </c>
      <c r="CR195" s="260">
        <v>20</v>
      </c>
      <c r="CS195" s="260">
        <v>1</v>
      </c>
      <c r="CT195" s="260">
        <v>0</v>
      </c>
      <c r="CU195" s="260">
        <v>1</v>
      </c>
      <c r="CV195" s="260">
        <v>1</v>
      </c>
      <c r="CW195" s="260">
        <v>1</v>
      </c>
      <c r="CX195" s="260">
        <v>1</v>
      </c>
      <c r="CY195" s="260">
        <v>2</v>
      </c>
      <c r="CZ195" s="260">
        <v>3</v>
      </c>
      <c r="DA195" s="25">
        <f>SUM(DB195:EF195)</f>
        <v>13</v>
      </c>
      <c r="DB195" s="25">
        <f>+'X3092'!F31</f>
        <v>0</v>
      </c>
      <c r="DC195" s="25">
        <f>+'X3092'!G31</f>
        <v>0</v>
      </c>
      <c r="DD195" s="25">
        <f>+'X3092'!H31</f>
        <v>0</v>
      </c>
      <c r="DE195" s="25">
        <f>+'X3092'!I31</f>
        <v>0</v>
      </c>
      <c r="DF195" s="25">
        <f>+'X3092'!J31</f>
        <v>0</v>
      </c>
      <c r="DG195" s="25">
        <f>+'X3092'!K31</f>
        <v>0</v>
      </c>
      <c r="DH195" s="25">
        <f>+'X3092'!L31</f>
        <v>0</v>
      </c>
      <c r="DI195" s="25">
        <f>+'X3092'!M31</f>
        <v>0</v>
      </c>
      <c r="DJ195" s="25">
        <f>+'X3092'!N31</f>
        <v>0</v>
      </c>
      <c r="DK195" s="25">
        <f>+'X3092'!O31</f>
        <v>0</v>
      </c>
      <c r="DL195" s="25">
        <f>+'X3092'!P31</f>
        <v>1</v>
      </c>
      <c r="DM195" s="25">
        <f>+'X3092'!Q31</f>
        <v>0</v>
      </c>
      <c r="DN195" s="25">
        <f>+'X3092'!R31</f>
        <v>0</v>
      </c>
      <c r="DO195" s="25">
        <f>+'X3092'!S31</f>
        <v>0</v>
      </c>
      <c r="DP195" s="25">
        <f>+'X3092'!T31</f>
        <v>6</v>
      </c>
      <c r="DQ195" s="25">
        <f>+'X3092'!U31</f>
        <v>1</v>
      </c>
      <c r="DR195" s="25">
        <f>+'X3092'!V31</f>
        <v>0</v>
      </c>
      <c r="DS195" s="25">
        <f>+'X3092'!W31</f>
        <v>1</v>
      </c>
      <c r="DT195" s="25">
        <f>+'X3092'!X31</f>
        <v>0</v>
      </c>
      <c r="DU195" s="25">
        <f>+'X3092'!Y31</f>
        <v>3</v>
      </c>
      <c r="DV195" s="25">
        <f>+'X3092'!Z31</f>
        <v>1</v>
      </c>
      <c r="DW195" s="25">
        <f>+'X3092'!AA31</f>
        <v>0</v>
      </c>
      <c r="DX195" s="25">
        <f>+'X3092'!AB31</f>
        <v>0</v>
      </c>
      <c r="DY195" s="25">
        <f>+'X3092'!AC31</f>
        <v>0</v>
      </c>
      <c r="DZ195" s="25">
        <f>+'X3092'!AD31</f>
        <v>0</v>
      </c>
      <c r="EA195" s="25">
        <f>+'X3092'!AE31</f>
        <v>0</v>
      </c>
      <c r="EB195" s="25">
        <f>+'X3092'!AF31</f>
        <v>0</v>
      </c>
      <c r="EC195" s="25">
        <f>+'X3092'!AG31</f>
        <v>0</v>
      </c>
      <c r="ED195" s="25">
        <f>+'X3092'!AH31</f>
        <v>0</v>
      </c>
      <c r="EE195" s="25">
        <f>+'X3092'!AI31</f>
        <v>0</v>
      </c>
      <c r="EF195" s="25">
        <f>+'X3092'!AJ31</f>
        <v>0</v>
      </c>
    </row>
    <row r="196" spans="1:148" s="8" customFormat="1" ht="17.25" customHeight="1">
      <c r="A196" s="12" t="s">
        <v>8</v>
      </c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0"/>
      <c r="CJ196" s="260">
        <v>0</v>
      </c>
      <c r="CK196" s="260">
        <v>0</v>
      </c>
      <c r="CL196" s="260">
        <v>0</v>
      </c>
      <c r="CM196" s="260">
        <v>0</v>
      </c>
      <c r="CN196" s="260">
        <v>0</v>
      </c>
      <c r="CO196" s="260">
        <v>0</v>
      </c>
      <c r="CP196" s="260">
        <v>0</v>
      </c>
      <c r="CQ196" s="260">
        <v>0</v>
      </c>
      <c r="CR196" s="260">
        <v>0</v>
      </c>
      <c r="CS196" s="260">
        <v>0</v>
      </c>
      <c r="CT196" s="260">
        <v>0</v>
      </c>
      <c r="CU196" s="260">
        <v>0</v>
      </c>
      <c r="CV196" s="260">
        <v>0</v>
      </c>
      <c r="CW196" s="260">
        <v>0</v>
      </c>
      <c r="CX196" s="260">
        <v>0</v>
      </c>
      <c r="CY196" s="260">
        <v>0</v>
      </c>
      <c r="CZ196" s="260">
        <v>0</v>
      </c>
      <c r="DA196" s="25">
        <f>SUM(DB196:EF196)</f>
        <v>0</v>
      </c>
      <c r="DB196" s="25">
        <f>+'X3092'!F32</f>
        <v>0</v>
      </c>
      <c r="DC196" s="25">
        <f>+'X3092'!G32</f>
        <v>0</v>
      </c>
      <c r="DD196" s="25">
        <f>+'X3092'!H32</f>
        <v>0</v>
      </c>
      <c r="DE196" s="25">
        <f>+'X3092'!I32</f>
        <v>0</v>
      </c>
      <c r="DF196" s="25">
        <f>+'X3092'!J32</f>
        <v>0</v>
      </c>
      <c r="DG196" s="25">
        <f>+'X3092'!K32</f>
        <v>0</v>
      </c>
      <c r="DH196" s="25">
        <f>+'X3092'!L32</f>
        <v>0</v>
      </c>
      <c r="DI196" s="25">
        <f>+'X3092'!M32</f>
        <v>0</v>
      </c>
      <c r="DJ196" s="25">
        <f>+'X3092'!N32</f>
        <v>0</v>
      </c>
      <c r="DK196" s="25">
        <f>+'X3092'!O32</f>
        <v>0</v>
      </c>
      <c r="DL196" s="25">
        <f>+'X3092'!P32</f>
        <v>0</v>
      </c>
      <c r="DM196" s="25">
        <f>+'X3092'!Q32</f>
        <v>0</v>
      </c>
      <c r="DN196" s="25">
        <f>+'X3092'!R32</f>
        <v>0</v>
      </c>
      <c r="DO196" s="25">
        <f>+'X3092'!S32</f>
        <v>0</v>
      </c>
      <c r="DP196" s="25">
        <f>+'X3092'!T32</f>
        <v>0</v>
      </c>
      <c r="DQ196" s="25">
        <f>+'X3092'!U32</f>
        <v>0</v>
      </c>
      <c r="DR196" s="25">
        <f>+'X3092'!V32</f>
        <v>0</v>
      </c>
      <c r="DS196" s="25">
        <f>+'X3092'!W32</f>
        <v>0</v>
      </c>
      <c r="DT196" s="25">
        <f>+'X3092'!X32</f>
        <v>0</v>
      </c>
      <c r="DU196" s="25">
        <f>+'X3092'!Y32</f>
        <v>0</v>
      </c>
      <c r="DV196" s="25">
        <f>+'X3092'!Z32</f>
        <v>0</v>
      </c>
      <c r="DW196" s="25">
        <f>+'X3092'!AA32</f>
        <v>0</v>
      </c>
      <c r="DX196" s="25">
        <f>+'X3092'!AB32</f>
        <v>0</v>
      </c>
      <c r="DY196" s="25">
        <f>+'X3092'!AC32</f>
        <v>0</v>
      </c>
      <c r="DZ196" s="25">
        <f>+'X3092'!AD32</f>
        <v>0</v>
      </c>
      <c r="EA196" s="25">
        <f>+'X3092'!AE32</f>
        <v>0</v>
      </c>
      <c r="EB196" s="25">
        <f>+'X3092'!AF32</f>
        <v>0</v>
      </c>
      <c r="EC196" s="25">
        <f>+'X3092'!AG32</f>
        <v>0</v>
      </c>
      <c r="ED196" s="25">
        <f>+'X3092'!AH32</f>
        <v>0</v>
      </c>
      <c r="EE196" s="25">
        <f>+'X3092'!AI32</f>
        <v>0</v>
      </c>
      <c r="EF196" s="25">
        <f>+'X3092'!AJ32</f>
        <v>0</v>
      </c>
    </row>
    <row r="197" spans="1:148" s="8" customFormat="1" ht="17.25" customHeight="1">
      <c r="A197" s="12" t="s">
        <v>9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0"/>
      <c r="BY197" s="260"/>
      <c r="BZ197" s="260"/>
      <c r="CA197" s="260"/>
      <c r="CB197" s="260"/>
      <c r="CC197" s="260"/>
      <c r="CD197" s="260"/>
      <c r="CE197" s="260"/>
      <c r="CF197" s="260"/>
      <c r="CG197" s="260"/>
      <c r="CH197" s="260"/>
      <c r="CI197" s="260"/>
      <c r="CJ197" s="260">
        <v>0</v>
      </c>
      <c r="CK197" s="260">
        <v>0</v>
      </c>
      <c r="CL197" s="260">
        <v>0</v>
      </c>
      <c r="CM197" s="260">
        <v>0</v>
      </c>
      <c r="CN197" s="260">
        <v>1</v>
      </c>
      <c r="CO197" s="260">
        <v>4</v>
      </c>
      <c r="CP197" s="260">
        <v>1</v>
      </c>
      <c r="CQ197" s="260">
        <v>3</v>
      </c>
      <c r="CR197" s="260">
        <v>8</v>
      </c>
      <c r="CS197" s="260">
        <v>0</v>
      </c>
      <c r="CT197" s="260">
        <v>0</v>
      </c>
      <c r="CU197" s="260">
        <v>0</v>
      </c>
      <c r="CV197" s="260">
        <v>0</v>
      </c>
      <c r="CW197" s="260">
        <v>0</v>
      </c>
      <c r="CX197" s="260">
        <v>1</v>
      </c>
      <c r="CY197" s="260">
        <v>1</v>
      </c>
      <c r="CZ197" s="260">
        <v>1</v>
      </c>
      <c r="DA197" s="25">
        <f>SUM(DB197:EF197)</f>
        <v>1</v>
      </c>
      <c r="DB197" s="25">
        <f>+'X3092'!F33</f>
        <v>0</v>
      </c>
      <c r="DC197" s="25">
        <f>+'X3092'!G33</f>
        <v>0</v>
      </c>
      <c r="DD197" s="25">
        <f>+'X3092'!H33</f>
        <v>0</v>
      </c>
      <c r="DE197" s="25">
        <f>+'X3092'!I33</f>
        <v>0</v>
      </c>
      <c r="DF197" s="25">
        <f>+'X3092'!J33</f>
        <v>0</v>
      </c>
      <c r="DG197" s="25">
        <f>+'X3092'!K33</f>
        <v>0</v>
      </c>
      <c r="DH197" s="25">
        <f>+'X3092'!L33</f>
        <v>0</v>
      </c>
      <c r="DI197" s="25">
        <f>+'X3092'!M33</f>
        <v>0</v>
      </c>
      <c r="DJ197" s="25">
        <f>+'X3092'!N33</f>
        <v>0</v>
      </c>
      <c r="DK197" s="25">
        <f>+'X3092'!O33</f>
        <v>0</v>
      </c>
      <c r="DL197" s="25">
        <f>+'X3092'!P33</f>
        <v>0</v>
      </c>
      <c r="DM197" s="25">
        <f>+'X3092'!Q33</f>
        <v>0</v>
      </c>
      <c r="DN197" s="25">
        <f>+'X3092'!R33</f>
        <v>0</v>
      </c>
      <c r="DO197" s="25">
        <f>+'X3092'!S33</f>
        <v>0</v>
      </c>
      <c r="DP197" s="25">
        <f>+'X3092'!T33</f>
        <v>0</v>
      </c>
      <c r="DQ197" s="25">
        <f>+'X3092'!U33</f>
        <v>1</v>
      </c>
      <c r="DR197" s="25">
        <f>+'X3092'!V33</f>
        <v>0</v>
      </c>
      <c r="DS197" s="25">
        <f>+'X3092'!W33</f>
        <v>0</v>
      </c>
      <c r="DT197" s="25">
        <f>+'X3092'!X33</f>
        <v>0</v>
      </c>
      <c r="DU197" s="25">
        <f>+'X3092'!Y33</f>
        <v>0</v>
      </c>
      <c r="DV197" s="25">
        <f>+'X3092'!Z33</f>
        <v>0</v>
      </c>
      <c r="DW197" s="25">
        <f>+'X3092'!AA33</f>
        <v>0</v>
      </c>
      <c r="DX197" s="25">
        <f>+'X3092'!AB33</f>
        <v>0</v>
      </c>
      <c r="DY197" s="25">
        <f>+'X3092'!AC33</f>
        <v>0</v>
      </c>
      <c r="DZ197" s="25">
        <f>+'X3092'!AD33</f>
        <v>0</v>
      </c>
      <c r="EA197" s="25">
        <f>+'X3092'!AE33</f>
        <v>0</v>
      </c>
      <c r="EB197" s="25">
        <f>+'X3092'!AF33</f>
        <v>0</v>
      </c>
      <c r="EC197" s="25">
        <f>+'X3092'!AG33</f>
        <v>0</v>
      </c>
      <c r="ED197" s="25">
        <f>+'X3092'!AH33</f>
        <v>0</v>
      </c>
      <c r="EE197" s="25">
        <f>+'X3092'!AI33</f>
        <v>0</v>
      </c>
      <c r="EF197" s="25">
        <f>+'X3092'!AJ33</f>
        <v>0</v>
      </c>
    </row>
    <row r="198" spans="1:148" s="179" customFormat="1" ht="18" customHeight="1">
      <c r="A198" s="179" t="s">
        <v>214</v>
      </c>
      <c r="Z198" s="182">
        <v>2E-3</v>
      </c>
      <c r="AA198" s="182">
        <v>2E-3</v>
      </c>
      <c r="AB198" s="182">
        <v>2E-3</v>
      </c>
      <c r="AC198" s="182">
        <v>2E-3</v>
      </c>
      <c r="AD198" s="182">
        <v>2E-3</v>
      </c>
      <c r="AE198" s="182">
        <v>2E-3</v>
      </c>
      <c r="AF198" s="182">
        <v>2E-3</v>
      </c>
      <c r="AG198" s="182">
        <v>2E-3</v>
      </c>
      <c r="AH198" s="182">
        <v>2E-3</v>
      </c>
      <c r="AI198" s="182">
        <v>2E-3</v>
      </c>
      <c r="AJ198" s="182">
        <v>2E-3</v>
      </c>
      <c r="AK198" s="182">
        <v>2E-3</v>
      </c>
      <c r="AL198" s="182">
        <v>5.0000000000000001E-3</v>
      </c>
      <c r="AM198" s="182">
        <v>5.0000000000000001E-3</v>
      </c>
      <c r="AN198" s="182">
        <v>5.0000000000000001E-3</v>
      </c>
      <c r="AO198" s="182">
        <v>5.0000000000000001E-3</v>
      </c>
      <c r="AP198" s="182">
        <v>5.0000000000000001E-3</v>
      </c>
      <c r="AQ198" s="182">
        <v>5.0000000000000001E-3</v>
      </c>
      <c r="AR198" s="182">
        <v>5.0000000000000001E-3</v>
      </c>
      <c r="AS198" s="182">
        <v>5.0000000000000001E-3</v>
      </c>
      <c r="AT198" s="182">
        <v>5.0000000000000001E-3</v>
      </c>
      <c r="AU198" s="182">
        <v>5.0000000000000001E-3</v>
      </c>
      <c r="AV198" s="182">
        <v>5.0000000000000001E-3</v>
      </c>
      <c r="AW198" s="182">
        <v>5.0000000000000001E-3</v>
      </c>
      <c r="AX198" s="182">
        <v>2E-3</v>
      </c>
      <c r="AY198" s="182">
        <v>2E-3</v>
      </c>
      <c r="AZ198" s="182">
        <v>2E-3</v>
      </c>
      <c r="BA198" s="182">
        <v>2E-3</v>
      </c>
      <c r="BB198" s="182">
        <v>2E-3</v>
      </c>
      <c r="BC198" s="182">
        <v>2E-3</v>
      </c>
      <c r="BD198" s="182">
        <v>2E-3</v>
      </c>
      <c r="BE198" s="182">
        <v>2E-3</v>
      </c>
      <c r="BF198" s="182">
        <v>2E-3</v>
      </c>
      <c r="BG198" s="182">
        <v>2E-3</v>
      </c>
      <c r="BH198" s="182">
        <v>2E-3</v>
      </c>
      <c r="BI198" s="182">
        <v>2E-3</v>
      </c>
      <c r="BJ198" s="182">
        <v>2E-3</v>
      </c>
      <c r="BK198" s="182">
        <v>2E-3</v>
      </c>
      <c r="BL198" s="182">
        <v>2E-3</v>
      </c>
      <c r="BM198" s="182">
        <v>5.0000000000000001E-4</v>
      </c>
      <c r="BN198" s="182">
        <v>5.0000000000000001E-4</v>
      </c>
      <c r="BO198" s="182">
        <v>5.0000000000000001E-4</v>
      </c>
      <c r="BP198" s="182">
        <v>5.0000000000000001E-4</v>
      </c>
      <c r="BQ198" s="182">
        <v>5.0000000000000001E-4</v>
      </c>
      <c r="BR198" s="182">
        <v>5.0000000000000001E-4</v>
      </c>
      <c r="BS198" s="182">
        <v>5.0000000000000001E-4</v>
      </c>
      <c r="BT198" s="182">
        <v>5.0000000000000001E-4</v>
      </c>
      <c r="BU198" s="182">
        <v>5.0000000000000001E-4</v>
      </c>
      <c r="BV198" s="182">
        <v>5.0000000000000001E-4</v>
      </c>
      <c r="BW198" s="182">
        <v>5.0000000000000001E-4</v>
      </c>
      <c r="BX198" s="182">
        <v>5.0000000000000001E-4</v>
      </c>
      <c r="BY198" s="182">
        <v>5.0000000000000001E-4</v>
      </c>
      <c r="BZ198" s="182">
        <v>5.0000000000000001E-4</v>
      </c>
      <c r="CA198" s="182">
        <v>5.0000000000000001E-4</v>
      </c>
      <c r="CB198" s="182">
        <v>5.0000000000000001E-4</v>
      </c>
      <c r="CC198" s="182">
        <v>5.0000000000000001E-4</v>
      </c>
      <c r="CD198" s="182">
        <v>5.0000000000000001E-4</v>
      </c>
      <c r="CE198" s="182">
        <v>5.0000000000000001E-4</v>
      </c>
      <c r="CF198" s="182">
        <v>5.0000000000000001E-4</v>
      </c>
      <c r="CG198" s="182">
        <v>5.0000000000000001E-4</v>
      </c>
      <c r="CH198" s="182">
        <v>5.0000000000000001E-4</v>
      </c>
      <c r="CI198" s="182">
        <v>5.0000000000000001E-4</v>
      </c>
      <c r="CJ198" s="182">
        <v>5.0000000000000001E-4</v>
      </c>
      <c r="CK198" s="182">
        <v>5.0000000000000001E-4</v>
      </c>
      <c r="CL198" s="182">
        <v>5.0000000000000001E-4</v>
      </c>
      <c r="CM198" s="182">
        <v>5.0000000000000001E-4</v>
      </c>
      <c r="CN198" s="182">
        <v>5.0000000000000001E-4</v>
      </c>
      <c r="CO198" s="182">
        <v>5.0000000000000001E-4</v>
      </c>
      <c r="CP198" s="182">
        <v>5.0000000000000001E-4</v>
      </c>
      <c r="CQ198" s="182">
        <v>5.0000000000000001E-4</v>
      </c>
      <c r="CR198" s="182">
        <v>5.0000000000000001E-4</v>
      </c>
      <c r="CS198" s="182">
        <v>5.0000000000000001E-4</v>
      </c>
      <c r="CT198" s="182">
        <v>5.0000000000000001E-4</v>
      </c>
      <c r="CU198" s="182">
        <v>5.0000000000000001E-4</v>
      </c>
      <c r="CV198" s="182">
        <v>5.0000000000000001E-4</v>
      </c>
      <c r="CW198" s="182">
        <v>5.0000000000000001E-4</v>
      </c>
      <c r="CX198" s="182">
        <v>5.0000000000000001E-4</v>
      </c>
      <c r="CY198" s="182">
        <v>5.0000000000000001E-4</v>
      </c>
      <c r="CZ198" s="182">
        <v>5.0000000000000001E-4</v>
      </c>
      <c r="DA198" s="182">
        <v>5.0000000000000001E-4</v>
      </c>
      <c r="DB198" s="182">
        <v>5.0000000000000001E-4</v>
      </c>
      <c r="DC198" s="182">
        <v>5.0000000000000001E-4</v>
      </c>
      <c r="DD198" s="182">
        <v>5.0000000000000001E-4</v>
      </c>
      <c r="DE198" s="182">
        <v>5.0000000000000001E-4</v>
      </c>
      <c r="DF198" s="182">
        <v>5.0000000000000001E-4</v>
      </c>
      <c r="DG198" s="182">
        <v>5.0000000000000001E-4</v>
      </c>
      <c r="DH198" s="182">
        <v>5.0000000000000001E-4</v>
      </c>
      <c r="DI198" s="182">
        <v>5.0000000000000001E-4</v>
      </c>
      <c r="DJ198" s="182">
        <v>5.0000000000000001E-4</v>
      </c>
      <c r="DK198" s="182">
        <v>5.0000000000000001E-4</v>
      </c>
      <c r="DL198" s="182">
        <v>5.0000000000000001E-4</v>
      </c>
      <c r="DM198" s="182">
        <v>5.0000000000000001E-4</v>
      </c>
      <c r="DN198" s="182">
        <v>5.0000000000000001E-4</v>
      </c>
      <c r="DO198" s="182">
        <v>5.0000000000000001E-4</v>
      </c>
      <c r="DP198" s="182">
        <v>5.0000000000000001E-4</v>
      </c>
      <c r="DQ198" s="182">
        <v>5.0000000000000001E-4</v>
      </c>
      <c r="DR198" s="182">
        <v>5.0000000000000001E-4</v>
      </c>
      <c r="DS198" s="182">
        <v>5.0000000000000001E-4</v>
      </c>
      <c r="DT198" s="182">
        <v>5.0000000000000001E-4</v>
      </c>
      <c r="DU198" s="182">
        <v>5.0000000000000001E-4</v>
      </c>
      <c r="DV198" s="182">
        <v>5.0000000000000001E-4</v>
      </c>
      <c r="DW198" s="182">
        <v>5.0000000000000001E-4</v>
      </c>
      <c r="DX198" s="182">
        <v>5.0000000000000001E-4</v>
      </c>
      <c r="DY198" s="182">
        <v>5.0000000000000001E-4</v>
      </c>
      <c r="DZ198" s="182">
        <v>5.0000000000000001E-4</v>
      </c>
      <c r="EA198" s="182">
        <v>5.0000000000000001E-4</v>
      </c>
      <c r="EB198" s="182">
        <v>5.0000000000000001E-4</v>
      </c>
      <c r="EC198" s="182">
        <v>5.0000000000000001E-4</v>
      </c>
      <c r="ED198" s="182">
        <v>5.0000000000000001E-4</v>
      </c>
      <c r="EE198" s="182">
        <v>5.0000000000000001E-4</v>
      </c>
      <c r="EF198" s="182">
        <v>5.0000000000000001E-4</v>
      </c>
      <c r="EG198" s="180"/>
      <c r="EH198" s="180"/>
      <c r="EI198" s="180"/>
      <c r="EJ198" s="180"/>
      <c r="EK198" s="180"/>
      <c r="EL198" s="180"/>
      <c r="EM198" s="180"/>
      <c r="EN198" s="180"/>
      <c r="EO198" s="180"/>
      <c r="EP198" s="180"/>
      <c r="EQ198" s="180"/>
      <c r="ER198" s="180"/>
    </row>
    <row r="199" spans="1:148" s="179" customFormat="1" ht="18" customHeight="1"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  <c r="AO199" s="182"/>
      <c r="AP199" s="182"/>
      <c r="AQ199" s="182"/>
      <c r="AR199" s="182"/>
      <c r="AS199" s="182"/>
      <c r="AT199" s="182"/>
      <c r="AU199" s="182"/>
      <c r="AV199" s="182"/>
      <c r="AW199" s="182"/>
      <c r="AX199" s="182"/>
      <c r="AY199" s="182"/>
      <c r="AZ199" s="182"/>
      <c r="BA199" s="182"/>
      <c r="BB199" s="182"/>
      <c r="BC199" s="182"/>
      <c r="BD199" s="182"/>
      <c r="BE199" s="182"/>
      <c r="BF199" s="182"/>
      <c r="BG199" s="182"/>
      <c r="BH199" s="182"/>
      <c r="BI199" s="182"/>
      <c r="BJ199" s="182"/>
      <c r="BK199" s="182"/>
      <c r="BL199" s="182"/>
      <c r="BM199" s="182"/>
      <c r="BN199" s="182"/>
      <c r="BO199" s="182"/>
      <c r="BP199" s="182"/>
      <c r="BQ199" s="182"/>
      <c r="BR199" s="182"/>
      <c r="BS199" s="182"/>
      <c r="BT199" s="182"/>
      <c r="BU199" s="182"/>
      <c r="BV199" s="182"/>
      <c r="BW199" s="182"/>
      <c r="BX199" s="182"/>
      <c r="BY199" s="182"/>
      <c r="BZ199" s="182"/>
      <c r="CA199" s="182"/>
      <c r="CB199" s="182"/>
      <c r="CC199" s="182"/>
      <c r="CD199" s="182"/>
      <c r="CE199" s="182"/>
      <c r="CF199" s="182"/>
      <c r="CG199" s="182"/>
      <c r="CH199" s="182"/>
      <c r="CI199" s="182"/>
      <c r="CJ199" s="182"/>
      <c r="CK199" s="182"/>
      <c r="CL199" s="182"/>
      <c r="CM199" s="182"/>
      <c r="CN199" s="182"/>
      <c r="CO199" s="182"/>
      <c r="CP199" s="182"/>
      <c r="CQ199" s="182"/>
      <c r="CR199" s="182"/>
      <c r="CS199" s="182"/>
      <c r="CT199" s="182"/>
      <c r="CU199" s="182"/>
      <c r="CV199" s="182"/>
      <c r="CW199" s="182"/>
      <c r="CX199" s="182"/>
      <c r="CY199" s="182"/>
      <c r="CZ199" s="182"/>
      <c r="DA199" s="182"/>
      <c r="DB199" s="182"/>
      <c r="DC199" s="182"/>
      <c r="DD199" s="182"/>
      <c r="DE199" s="182"/>
      <c r="DF199" s="182"/>
      <c r="DG199" s="182"/>
      <c r="DH199" s="182"/>
      <c r="DI199" s="182"/>
      <c r="DJ199" s="182"/>
      <c r="DK199" s="182"/>
      <c r="DL199" s="182"/>
      <c r="DM199" s="182"/>
      <c r="DN199" s="182"/>
      <c r="DO199" s="182"/>
      <c r="DP199" s="182"/>
      <c r="DQ199" s="182"/>
      <c r="DR199" s="182"/>
      <c r="DS199" s="182"/>
      <c r="DT199" s="182"/>
      <c r="DU199" s="182"/>
      <c r="DV199" s="182"/>
      <c r="DW199" s="182"/>
      <c r="DX199" s="182"/>
      <c r="DY199" s="182"/>
      <c r="DZ199" s="182"/>
      <c r="EA199" s="182"/>
      <c r="EB199" s="182"/>
      <c r="EC199" s="182"/>
      <c r="ED199" s="182"/>
      <c r="EE199" s="182"/>
      <c r="EF199" s="182"/>
      <c r="EG199" s="180"/>
      <c r="EH199" s="180"/>
      <c r="EI199" s="180"/>
      <c r="EJ199" s="180"/>
      <c r="EK199" s="180"/>
      <c r="EL199" s="180"/>
      <c r="EM199" s="180"/>
      <c r="EN199" s="180"/>
      <c r="EO199" s="180"/>
      <c r="EP199" s="180"/>
      <c r="EQ199" s="180"/>
      <c r="ER199" s="180"/>
    </row>
    <row r="200" spans="1:148" ht="27" customHeight="1">
      <c r="A200" s="284" t="s">
        <v>326</v>
      </c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285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285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285"/>
      <c r="AX200" s="285"/>
      <c r="AY200" s="285"/>
      <c r="AZ200" s="285"/>
      <c r="BA200" s="285"/>
      <c r="BB200" s="285"/>
      <c r="BC200" s="285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85"/>
      <c r="BO200" s="285"/>
      <c r="BP200" s="285"/>
      <c r="BQ200" s="285"/>
      <c r="BR200" s="285"/>
      <c r="BS200" s="285"/>
      <c r="BT200" s="285"/>
      <c r="BU200" s="285"/>
      <c r="BV200" s="285"/>
      <c r="BW200" s="285"/>
      <c r="BX200" s="285"/>
      <c r="BY200" s="285"/>
      <c r="BZ200" s="285"/>
      <c r="CA200" s="285"/>
      <c r="CB200" s="285"/>
      <c r="CC200" s="285"/>
      <c r="CD200" s="285"/>
      <c r="CE200" s="285"/>
      <c r="CF200" s="285"/>
      <c r="CG200" s="285"/>
      <c r="CH200" s="285"/>
      <c r="CI200" s="285"/>
      <c r="CJ200" s="285"/>
      <c r="CK200" s="285"/>
      <c r="CL200" s="285"/>
      <c r="CM200" s="285"/>
      <c r="CN200" s="285"/>
      <c r="CO200" s="285"/>
      <c r="CP200" s="285"/>
      <c r="CQ200" s="285"/>
      <c r="CR200" s="285"/>
      <c r="CS200" s="285"/>
      <c r="CT200" s="285"/>
      <c r="CU200" s="285"/>
      <c r="CV200" s="285"/>
      <c r="CW200" s="285"/>
      <c r="CX200" s="285"/>
      <c r="CY200" s="285"/>
      <c r="CZ200" s="285"/>
      <c r="DA200" s="285"/>
      <c r="DB200" s="285"/>
      <c r="DC200" s="285"/>
      <c r="DD200" s="285"/>
      <c r="DE200" s="285"/>
      <c r="DF200" s="285"/>
      <c r="DG200" s="285"/>
      <c r="DH200" s="285"/>
      <c r="DI200" s="285"/>
      <c r="DJ200" s="285"/>
      <c r="DK200" s="285"/>
      <c r="DL200" s="285"/>
      <c r="DM200" s="285"/>
      <c r="DN200" s="285"/>
      <c r="DO200" s="285"/>
      <c r="DP200" s="285"/>
      <c r="DQ200" s="285"/>
      <c r="DR200" s="285"/>
      <c r="DS200" s="285"/>
      <c r="DT200" s="285"/>
      <c r="DU200" s="285"/>
      <c r="DV200" s="285"/>
      <c r="DW200" s="285"/>
      <c r="DX200" s="285"/>
      <c r="DY200" s="285"/>
      <c r="DZ200" s="285"/>
      <c r="EA200" s="285"/>
      <c r="EB200" s="285"/>
      <c r="EC200" s="285"/>
      <c r="ED200" s="285"/>
      <c r="EE200" s="285"/>
      <c r="EF200" s="285"/>
    </row>
    <row r="201" spans="1:148" ht="17.25" customHeight="1">
      <c r="A201" s="279"/>
      <c r="B201" s="279"/>
      <c r="C201" s="279"/>
      <c r="D201" s="279"/>
      <c r="E201" s="279"/>
      <c r="F201" s="279"/>
      <c r="G201" s="279"/>
      <c r="H201" s="279"/>
      <c r="I201" s="279"/>
      <c r="J201" s="279"/>
      <c r="K201" s="279"/>
      <c r="L201" s="279"/>
      <c r="M201" s="279"/>
      <c r="N201" s="279"/>
      <c r="O201" s="279"/>
      <c r="P201" s="279"/>
      <c r="Q201" s="279"/>
      <c r="R201" s="279"/>
      <c r="S201" s="279"/>
      <c r="T201" s="279"/>
      <c r="U201" s="279"/>
      <c r="V201" s="279"/>
      <c r="W201" s="279"/>
      <c r="X201" s="279"/>
      <c r="Y201" s="279"/>
      <c r="Z201" s="279"/>
      <c r="AA201" s="279"/>
      <c r="AB201" s="279"/>
      <c r="AC201" s="279"/>
      <c r="AD201" s="279"/>
      <c r="AE201" s="279"/>
      <c r="AF201" s="279"/>
      <c r="AG201" s="279"/>
      <c r="AH201" s="279"/>
      <c r="AI201" s="279"/>
      <c r="AJ201" s="279"/>
      <c r="AK201" s="279"/>
      <c r="AL201" s="279"/>
      <c r="AM201" s="279"/>
      <c r="AN201" s="279"/>
      <c r="AO201" s="279"/>
      <c r="AP201" s="279"/>
      <c r="AQ201" s="279"/>
      <c r="AR201" s="279"/>
      <c r="AS201" s="279"/>
      <c r="AT201" s="279"/>
      <c r="AU201" s="279"/>
      <c r="AV201" s="279"/>
      <c r="AW201" s="279"/>
      <c r="AX201" s="279"/>
      <c r="AY201" s="279"/>
      <c r="AZ201" s="279"/>
      <c r="BA201" s="279"/>
      <c r="BB201" s="279"/>
      <c r="BC201" s="279"/>
      <c r="BD201" s="279"/>
      <c r="BE201" s="279"/>
      <c r="BF201" s="279"/>
      <c r="BG201" s="279"/>
      <c r="BH201" s="279"/>
      <c r="BI201" s="279"/>
      <c r="BJ201" s="279"/>
      <c r="BK201" s="279"/>
      <c r="BL201" s="279"/>
      <c r="BM201" s="279"/>
      <c r="BN201" s="279"/>
      <c r="BO201" s="279"/>
      <c r="BP201" s="279"/>
      <c r="BQ201" s="279"/>
      <c r="BR201" s="279"/>
      <c r="BS201" s="279"/>
      <c r="BT201" s="279"/>
      <c r="BU201" s="279"/>
      <c r="BV201" s="279"/>
      <c r="BW201" s="279"/>
      <c r="BX201" s="279"/>
      <c r="BY201" s="279"/>
      <c r="BZ201" s="279"/>
      <c r="CA201" s="279"/>
      <c r="CB201" s="279"/>
      <c r="CC201" s="279"/>
      <c r="CD201" s="279"/>
      <c r="CE201" s="279"/>
      <c r="CF201" s="279"/>
      <c r="CG201" s="279"/>
      <c r="CH201" s="279"/>
      <c r="CI201" s="279"/>
      <c r="CJ201" s="279"/>
      <c r="CK201" s="279"/>
      <c r="CL201" s="279"/>
      <c r="CM201" s="279"/>
      <c r="CN201" s="279"/>
      <c r="CO201" s="279"/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</row>
    <row r="217" spans="1:136" s="4" customFormat="1" ht="17.25" customHeight="1">
      <c r="A217" s="13" t="s">
        <v>0</v>
      </c>
      <c r="B217" s="2" t="s">
        <v>12</v>
      </c>
      <c r="C217" s="2" t="s">
        <v>20</v>
      </c>
      <c r="D217" s="2" t="s">
        <v>21</v>
      </c>
      <c r="E217" s="2" t="s">
        <v>22</v>
      </c>
      <c r="F217" s="2" t="s">
        <v>23</v>
      </c>
      <c r="G217" s="2" t="s">
        <v>24</v>
      </c>
      <c r="H217" s="2" t="s">
        <v>25</v>
      </c>
      <c r="I217" s="2" t="s">
        <v>26</v>
      </c>
      <c r="J217" s="2" t="s">
        <v>27</v>
      </c>
      <c r="K217" s="2" t="s">
        <v>28</v>
      </c>
      <c r="L217" s="2" t="s">
        <v>29</v>
      </c>
      <c r="M217" s="2" t="s">
        <v>30</v>
      </c>
      <c r="N217" s="2" t="s">
        <v>11</v>
      </c>
      <c r="O217" s="2" t="s">
        <v>13</v>
      </c>
      <c r="P217" s="2" t="s">
        <v>14</v>
      </c>
      <c r="Q217" s="2" t="s">
        <v>15</v>
      </c>
      <c r="R217" s="2" t="s">
        <v>16</v>
      </c>
      <c r="S217" s="2" t="s">
        <v>17</v>
      </c>
      <c r="T217" s="2">
        <f>'FDB Fan Motor'!T105</f>
        <v>0</v>
      </c>
      <c r="U217" s="2">
        <f>'FDB Fan Motor'!U105</f>
        <v>0</v>
      </c>
      <c r="V217" s="2">
        <f>'FDB Fan Motor'!V105</f>
        <v>0</v>
      </c>
      <c r="W217" s="2">
        <f>'FDB Fan Motor'!W105</f>
        <v>0</v>
      </c>
      <c r="X217" s="2">
        <f>'FDB Fan Motor'!X105</f>
        <v>0</v>
      </c>
      <c r="Y217" s="2">
        <f>'FDB Fan Motor'!Y105</f>
        <v>0</v>
      </c>
      <c r="Z217" s="2">
        <f>'FDB Fan Motor'!Z105</f>
        <v>0</v>
      </c>
      <c r="AA217" s="2">
        <f>'FDB Fan Motor'!AA105</f>
        <v>0</v>
      </c>
      <c r="AB217" s="2">
        <f>'FDB Fan Motor'!AB105</f>
        <v>0</v>
      </c>
      <c r="AC217" s="2">
        <f>'FDB Fan Motor'!AC105</f>
        <v>0</v>
      </c>
      <c r="AD217" s="2">
        <f>'FDB Fan Motor'!AD105</f>
        <v>0</v>
      </c>
      <c r="AE217" s="2">
        <f>'FDB Fan Motor'!AE105</f>
        <v>0</v>
      </c>
      <c r="AF217" s="2">
        <f>'FDB Fan Motor'!AF105</f>
        <v>0</v>
      </c>
      <c r="AG217" s="2">
        <f>'FDB Fan Motor'!AG105</f>
        <v>0</v>
      </c>
      <c r="AH217" s="2">
        <f>'FDB Fan Motor'!AH105</f>
        <v>0</v>
      </c>
      <c r="AI217" s="2">
        <f>'FDB Fan Motor'!AI105</f>
        <v>0</v>
      </c>
      <c r="AJ217" s="2">
        <f>'FDB Fan Motor'!AJ105</f>
        <v>0</v>
      </c>
      <c r="AK217" s="2">
        <f>'FDB Fan Motor'!AK105</f>
        <v>0</v>
      </c>
      <c r="AL217" s="2">
        <f>'FDB Fan Motor'!AL105</f>
        <v>0</v>
      </c>
      <c r="AM217" s="2">
        <f>'FDB Fan Motor'!AM105</f>
        <v>0</v>
      </c>
      <c r="AN217" s="2">
        <f>'FDB Fan Motor'!AN105</f>
        <v>0</v>
      </c>
      <c r="AO217" s="2">
        <f>'FDB Fan Motor'!AO105</f>
        <v>0</v>
      </c>
      <c r="AP217" s="2">
        <f>'FDB Fan Motor'!AP105</f>
        <v>0</v>
      </c>
      <c r="AQ217" s="2">
        <f>'FDB Fan Motor'!AQ105</f>
        <v>0</v>
      </c>
      <c r="AR217" s="2">
        <f>'FDB Fan Motor'!AR105</f>
        <v>0</v>
      </c>
      <c r="AS217" s="2" t="s">
        <v>190</v>
      </c>
      <c r="AT217" s="2" t="s">
        <v>195</v>
      </c>
      <c r="AU217" s="2" t="s">
        <v>197</v>
      </c>
      <c r="AV217" s="2" t="s">
        <v>199</v>
      </c>
      <c r="AW217" s="139">
        <f>'FDB Fan Motor'!AW105</f>
        <v>0</v>
      </c>
      <c r="AX217" s="139" t="s">
        <v>209</v>
      </c>
      <c r="AY217" s="184" t="s">
        <v>213</v>
      </c>
      <c r="AZ217" s="184" t="s">
        <v>215</v>
      </c>
      <c r="BA217" s="184" t="s">
        <v>217</v>
      </c>
      <c r="BB217" s="139" t="s">
        <v>219</v>
      </c>
      <c r="BC217" s="184" t="s">
        <v>221</v>
      </c>
      <c r="BD217" s="184" t="s">
        <v>225</v>
      </c>
      <c r="BE217" s="184" t="s">
        <v>228</v>
      </c>
      <c r="BF217" s="184" t="s">
        <v>234</v>
      </c>
      <c r="BG217" s="184" t="s">
        <v>242</v>
      </c>
      <c r="BH217" s="184" t="s">
        <v>243</v>
      </c>
      <c r="BI217" s="184" t="s">
        <v>244</v>
      </c>
      <c r="BJ217" s="184" t="s">
        <v>245</v>
      </c>
      <c r="BK217" s="139" t="s">
        <v>246</v>
      </c>
      <c r="BL217" s="184" t="s">
        <v>247</v>
      </c>
      <c r="BM217" s="184" t="s">
        <v>249</v>
      </c>
      <c r="BN217" s="184" t="s">
        <v>251</v>
      </c>
      <c r="BO217" s="184" t="s">
        <v>253</v>
      </c>
      <c r="BP217" s="184" t="s">
        <v>257</v>
      </c>
      <c r="BQ217" s="184" t="s">
        <v>259</v>
      </c>
      <c r="BR217" s="184" t="s">
        <v>263</v>
      </c>
      <c r="BS217" s="184" t="s">
        <v>264</v>
      </c>
      <c r="BT217" s="184" t="s">
        <v>265</v>
      </c>
      <c r="BU217" s="184" t="s">
        <v>266</v>
      </c>
      <c r="BV217" s="184" t="s">
        <v>267</v>
      </c>
      <c r="BW217" s="184" t="s">
        <v>270</v>
      </c>
      <c r="BX217" s="184" t="s">
        <v>272</v>
      </c>
      <c r="BY217" s="184" t="s">
        <v>276</v>
      </c>
      <c r="BZ217" s="184" t="s">
        <v>277</v>
      </c>
      <c r="CA217" s="184" t="s">
        <v>279</v>
      </c>
      <c r="CB217" s="184" t="s">
        <v>281</v>
      </c>
      <c r="CC217" s="184" t="s">
        <v>282</v>
      </c>
      <c r="CD217" s="184" t="s">
        <v>288</v>
      </c>
      <c r="CE217" s="184" t="s">
        <v>289</v>
      </c>
      <c r="CF217" s="184" t="s">
        <v>292</v>
      </c>
      <c r="CG217" s="184" t="s">
        <v>294</v>
      </c>
      <c r="CH217" s="184" t="s">
        <v>297</v>
      </c>
      <c r="CI217" s="184" t="s">
        <v>301</v>
      </c>
      <c r="CJ217" s="184" t="s">
        <v>303</v>
      </c>
      <c r="CK217" s="184" t="s">
        <v>308</v>
      </c>
      <c r="CL217" s="184" t="s">
        <v>310</v>
      </c>
      <c r="CM217" s="184" t="s">
        <v>311</v>
      </c>
      <c r="CN217" s="184" t="s">
        <v>313</v>
      </c>
      <c r="CO217" s="184" t="s">
        <v>319</v>
      </c>
      <c r="CP217" s="184" t="s">
        <v>322</v>
      </c>
      <c r="CQ217" s="184" t="s">
        <v>325</v>
      </c>
      <c r="CR217" s="184" t="s">
        <v>330</v>
      </c>
      <c r="CS217" s="184" t="s">
        <v>332</v>
      </c>
      <c r="CT217" s="184" t="s">
        <v>336</v>
      </c>
      <c r="CU217" s="184" t="s">
        <v>339</v>
      </c>
      <c r="CV217" s="184" t="s">
        <v>349</v>
      </c>
      <c r="CW217" s="184" t="s">
        <v>350</v>
      </c>
      <c r="CX217" s="184" t="s">
        <v>351</v>
      </c>
      <c r="CY217" s="184" t="s">
        <v>357</v>
      </c>
      <c r="CZ217" s="184" t="s">
        <v>360</v>
      </c>
      <c r="DA217" s="106" t="str">
        <f>+$DA$246</f>
        <v>Aug'25</v>
      </c>
      <c r="DB217" s="3">
        <v>1</v>
      </c>
      <c r="DC217" s="3">
        <v>2</v>
      </c>
      <c r="DD217" s="3">
        <v>3</v>
      </c>
      <c r="DE217" s="3">
        <v>4</v>
      </c>
      <c r="DF217" s="3">
        <v>5</v>
      </c>
      <c r="DG217" s="3">
        <v>6</v>
      </c>
      <c r="DH217" s="3">
        <v>7</v>
      </c>
      <c r="DI217" s="3">
        <v>8</v>
      </c>
      <c r="DJ217" s="3">
        <v>9</v>
      </c>
      <c r="DK217" s="3">
        <v>10</v>
      </c>
      <c r="DL217" s="3">
        <v>11</v>
      </c>
      <c r="DM217" s="3">
        <v>12</v>
      </c>
      <c r="DN217" s="3">
        <v>13</v>
      </c>
      <c r="DO217" s="3">
        <v>14</v>
      </c>
      <c r="DP217" s="3">
        <v>15</v>
      </c>
      <c r="DQ217" s="3">
        <v>16</v>
      </c>
      <c r="DR217" s="3">
        <v>17</v>
      </c>
      <c r="DS217" s="3">
        <v>18</v>
      </c>
      <c r="DT217" s="3">
        <v>19</v>
      </c>
      <c r="DU217" s="3">
        <v>20</v>
      </c>
      <c r="DV217" s="3">
        <v>21</v>
      </c>
      <c r="DW217" s="3">
        <v>22</v>
      </c>
      <c r="DX217" s="3">
        <v>23</v>
      </c>
      <c r="DY217" s="3">
        <v>24</v>
      </c>
      <c r="DZ217" s="3">
        <v>25</v>
      </c>
      <c r="EA217" s="3">
        <v>26</v>
      </c>
      <c r="EB217" s="3">
        <v>27</v>
      </c>
      <c r="EC217" s="3">
        <v>28</v>
      </c>
      <c r="ED217" s="3">
        <v>29</v>
      </c>
      <c r="EE217" s="3">
        <v>30</v>
      </c>
      <c r="EF217" s="3">
        <v>31</v>
      </c>
    </row>
    <row r="218" spans="1:136" s="8" customFormat="1" ht="17.25" customHeight="1">
      <c r="A218" s="5" t="s">
        <v>1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>
        <v>3303</v>
      </c>
      <c r="CO218" s="6">
        <v>0</v>
      </c>
      <c r="CP218" s="6">
        <v>6457</v>
      </c>
      <c r="CQ218" s="6">
        <v>91503</v>
      </c>
      <c r="CR218" s="6">
        <v>93034</v>
      </c>
      <c r="CS218" s="6">
        <v>132329</v>
      </c>
      <c r="CT218" s="6">
        <v>229982</v>
      </c>
      <c r="CU218" s="6">
        <v>262789</v>
      </c>
      <c r="CV218" s="6">
        <v>226296</v>
      </c>
      <c r="CW218" s="6">
        <v>178032</v>
      </c>
      <c r="CX218" s="6">
        <v>223499</v>
      </c>
      <c r="CY218" s="6">
        <v>224246</v>
      </c>
      <c r="CZ218" s="6">
        <v>98056</v>
      </c>
      <c r="DA218" s="7">
        <f>SUM(DB218:EF218)</f>
        <v>31473</v>
      </c>
      <c r="DB218" s="7">
        <f>+'X2674'!F13</f>
        <v>0</v>
      </c>
      <c r="DC218" s="7">
        <f>+'X2674'!G13</f>
        <v>0</v>
      </c>
      <c r="DD218" s="7">
        <f>+'X2674'!H13</f>
        <v>0</v>
      </c>
      <c r="DE218" s="7">
        <f>+'X2674'!I13</f>
        <v>2270</v>
      </c>
      <c r="DF218" s="7">
        <f>+'X2674'!J13</f>
        <v>0</v>
      </c>
      <c r="DG218" s="7">
        <f>+'X2674'!K13</f>
        <v>0</v>
      </c>
      <c r="DH218" s="7">
        <f>+'X2674'!L13</f>
        <v>0</v>
      </c>
      <c r="DI218" s="7">
        <f>+'X2674'!M13</f>
        <v>0</v>
      </c>
      <c r="DJ218" s="7">
        <f>+'X2674'!N13</f>
        <v>0</v>
      </c>
      <c r="DK218" s="7">
        <f>+'X2674'!O13</f>
        <v>0</v>
      </c>
      <c r="DL218" s="7">
        <f>+'X2674'!P13</f>
        <v>466</v>
      </c>
      <c r="DM218" s="7">
        <f>+'X2674'!Q13</f>
        <v>2819</v>
      </c>
      <c r="DN218" s="7">
        <f>+'X2674'!R13</f>
        <v>2488</v>
      </c>
      <c r="DO218" s="7">
        <f>+'X2674'!S13</f>
        <v>1114</v>
      </c>
      <c r="DP218" s="7">
        <f>+'X2674'!T13</f>
        <v>11591</v>
      </c>
      <c r="DQ218" s="7">
        <f>+'X2674'!U13</f>
        <v>6546</v>
      </c>
      <c r="DR218" s="7">
        <f>+'X2674'!V13</f>
        <v>0</v>
      </c>
      <c r="DS218" s="7">
        <f>+'X2674'!W13</f>
        <v>0</v>
      </c>
      <c r="DT218" s="7">
        <f>+'X2674'!X13</f>
        <v>0</v>
      </c>
      <c r="DU218" s="7">
        <f>+'X2674'!Y13</f>
        <v>0</v>
      </c>
      <c r="DV218" s="7">
        <f>+'X2674'!Z13</f>
        <v>0</v>
      </c>
      <c r="DW218" s="7">
        <f>+'X2674'!AA13</f>
        <v>4179</v>
      </c>
      <c r="DX218" s="7">
        <f>+'X2674'!AB13</f>
        <v>0</v>
      </c>
      <c r="DY218" s="7">
        <f>+'X2674'!AC13</f>
        <v>0</v>
      </c>
      <c r="DZ218" s="7">
        <f>+'X2674'!AD13</f>
        <v>0</v>
      </c>
      <c r="EA218" s="7">
        <f>+'X2674'!AE13</f>
        <v>0</v>
      </c>
      <c r="EB218" s="7">
        <f>+'X2674'!AF13</f>
        <v>0</v>
      </c>
      <c r="EC218" s="7">
        <f>+'X2674'!AG13</f>
        <v>0</v>
      </c>
      <c r="ED218" s="7">
        <f>+'X2674'!AH13</f>
        <v>0</v>
      </c>
      <c r="EE218" s="7">
        <f>+'X2674'!AI13</f>
        <v>0</v>
      </c>
      <c r="EF218" s="7">
        <f>+'X2674'!AJ13</f>
        <v>0</v>
      </c>
    </row>
    <row r="219" spans="1:136" s="8" customFormat="1" ht="17.25" customHeight="1">
      <c r="A219" s="5" t="s">
        <v>2</v>
      </c>
      <c r="B219" s="6">
        <f>B218-B220</f>
        <v>0</v>
      </c>
      <c r="C219" s="6">
        <f t="shared" ref="C219:BN219" si="101">C218-C220</f>
        <v>0</v>
      </c>
      <c r="D219" s="6">
        <f t="shared" si="101"/>
        <v>0</v>
      </c>
      <c r="E219" s="6">
        <f t="shared" si="101"/>
        <v>0</v>
      </c>
      <c r="F219" s="6">
        <f t="shared" si="101"/>
        <v>0</v>
      </c>
      <c r="G219" s="6">
        <f t="shared" si="101"/>
        <v>0</v>
      </c>
      <c r="H219" s="6">
        <f t="shared" si="101"/>
        <v>0</v>
      </c>
      <c r="I219" s="6">
        <f t="shared" si="101"/>
        <v>0</v>
      </c>
      <c r="J219" s="6">
        <f t="shared" si="101"/>
        <v>0</v>
      </c>
      <c r="K219" s="6">
        <f t="shared" si="101"/>
        <v>0</v>
      </c>
      <c r="L219" s="6">
        <f t="shared" si="101"/>
        <v>0</v>
      </c>
      <c r="M219" s="6">
        <f t="shared" si="101"/>
        <v>0</v>
      </c>
      <c r="N219" s="6">
        <f t="shared" si="101"/>
        <v>0</v>
      </c>
      <c r="O219" s="6">
        <f t="shared" si="101"/>
        <v>0</v>
      </c>
      <c r="P219" s="6">
        <f t="shared" si="101"/>
        <v>0</v>
      </c>
      <c r="Q219" s="6">
        <f t="shared" si="101"/>
        <v>0</v>
      </c>
      <c r="R219" s="6">
        <f t="shared" si="101"/>
        <v>0</v>
      </c>
      <c r="S219" s="6">
        <f t="shared" si="101"/>
        <v>0</v>
      </c>
      <c r="T219" s="6">
        <f t="shared" si="101"/>
        <v>0</v>
      </c>
      <c r="U219" s="6">
        <f t="shared" si="101"/>
        <v>0</v>
      </c>
      <c r="V219" s="6">
        <f t="shared" si="101"/>
        <v>0</v>
      </c>
      <c r="W219" s="6">
        <f t="shared" si="101"/>
        <v>0</v>
      </c>
      <c r="X219" s="6">
        <f t="shared" si="101"/>
        <v>0</v>
      </c>
      <c r="Y219" s="6">
        <f t="shared" si="101"/>
        <v>0</v>
      </c>
      <c r="Z219" s="6">
        <f t="shared" si="101"/>
        <v>0</v>
      </c>
      <c r="AA219" s="6">
        <f t="shared" si="101"/>
        <v>0</v>
      </c>
      <c r="AB219" s="6">
        <f t="shared" si="101"/>
        <v>0</v>
      </c>
      <c r="AC219" s="6">
        <f t="shared" si="101"/>
        <v>0</v>
      </c>
      <c r="AD219" s="6">
        <f t="shared" si="101"/>
        <v>0</v>
      </c>
      <c r="AE219" s="6">
        <f t="shared" si="101"/>
        <v>0</v>
      </c>
      <c r="AF219" s="6">
        <f t="shared" si="101"/>
        <v>0</v>
      </c>
      <c r="AG219" s="6">
        <f t="shared" si="101"/>
        <v>0</v>
      </c>
      <c r="AH219" s="6">
        <f t="shared" si="101"/>
        <v>0</v>
      </c>
      <c r="AI219" s="6">
        <f t="shared" si="101"/>
        <v>0</v>
      </c>
      <c r="AJ219" s="6">
        <f t="shared" si="101"/>
        <v>0</v>
      </c>
      <c r="AK219" s="6">
        <f t="shared" si="101"/>
        <v>0</v>
      </c>
      <c r="AL219" s="6">
        <f t="shared" si="101"/>
        <v>0</v>
      </c>
      <c r="AM219" s="6">
        <f t="shared" si="101"/>
        <v>0</v>
      </c>
      <c r="AN219" s="6">
        <f t="shared" si="101"/>
        <v>0</v>
      </c>
      <c r="AO219" s="6">
        <f t="shared" si="101"/>
        <v>0</v>
      </c>
      <c r="AP219" s="6">
        <f t="shared" si="101"/>
        <v>0</v>
      </c>
      <c r="AQ219" s="6">
        <f t="shared" si="101"/>
        <v>0</v>
      </c>
      <c r="AR219" s="6">
        <f t="shared" si="101"/>
        <v>0</v>
      </c>
      <c r="AS219" s="6">
        <f t="shared" si="101"/>
        <v>0</v>
      </c>
      <c r="AT219" s="6">
        <f t="shared" si="101"/>
        <v>0</v>
      </c>
      <c r="AU219" s="6">
        <f t="shared" si="101"/>
        <v>0</v>
      </c>
      <c r="AV219" s="6">
        <f t="shared" si="101"/>
        <v>0</v>
      </c>
      <c r="AW219" s="6">
        <f t="shared" si="101"/>
        <v>0</v>
      </c>
      <c r="AX219" s="6">
        <f t="shared" si="101"/>
        <v>0</v>
      </c>
      <c r="AY219" s="6">
        <f t="shared" si="101"/>
        <v>0</v>
      </c>
      <c r="AZ219" s="6">
        <f t="shared" si="101"/>
        <v>0</v>
      </c>
      <c r="BA219" s="6">
        <f t="shared" si="101"/>
        <v>0</v>
      </c>
      <c r="BB219" s="6">
        <f t="shared" si="101"/>
        <v>0</v>
      </c>
      <c r="BC219" s="6">
        <f t="shared" si="101"/>
        <v>0</v>
      </c>
      <c r="BD219" s="6">
        <f t="shared" si="101"/>
        <v>0</v>
      </c>
      <c r="BE219" s="6">
        <f t="shared" si="101"/>
        <v>0</v>
      </c>
      <c r="BF219" s="6">
        <f t="shared" si="101"/>
        <v>0</v>
      </c>
      <c r="BG219" s="6">
        <f t="shared" si="101"/>
        <v>0</v>
      </c>
      <c r="BH219" s="6">
        <f t="shared" si="101"/>
        <v>0</v>
      </c>
      <c r="BI219" s="6">
        <f t="shared" si="101"/>
        <v>0</v>
      </c>
      <c r="BJ219" s="6">
        <f t="shared" si="101"/>
        <v>0</v>
      </c>
      <c r="BK219" s="6">
        <f t="shared" si="101"/>
        <v>0</v>
      </c>
      <c r="BL219" s="6">
        <f t="shared" si="101"/>
        <v>0</v>
      </c>
      <c r="BM219" s="6">
        <f t="shared" si="101"/>
        <v>0</v>
      </c>
      <c r="BN219" s="6">
        <f t="shared" si="101"/>
        <v>0</v>
      </c>
      <c r="BO219" s="6">
        <f t="shared" ref="BO219:BW219" si="102">BO218-BO220</f>
        <v>0</v>
      </c>
      <c r="BP219" s="6">
        <f t="shared" si="102"/>
        <v>0</v>
      </c>
      <c r="BQ219" s="6">
        <f t="shared" si="102"/>
        <v>0</v>
      </c>
      <c r="BR219" s="6">
        <f t="shared" si="102"/>
        <v>0</v>
      </c>
      <c r="BS219" s="6">
        <f t="shared" si="102"/>
        <v>0</v>
      </c>
      <c r="BT219" s="6">
        <f t="shared" si="102"/>
        <v>0</v>
      </c>
      <c r="BU219" s="6">
        <f t="shared" si="102"/>
        <v>0</v>
      </c>
      <c r="BV219" s="6">
        <f t="shared" si="102"/>
        <v>0</v>
      </c>
      <c r="BW219" s="6">
        <f t="shared" si="102"/>
        <v>0</v>
      </c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>
        <f t="shared" ref="CN219:CP219" si="103">CN218-CN220</f>
        <v>3303</v>
      </c>
      <c r="CO219" s="6">
        <f t="shared" si="103"/>
        <v>0</v>
      </c>
      <c r="CP219" s="6">
        <f t="shared" si="103"/>
        <v>6456</v>
      </c>
      <c r="CQ219" s="6">
        <v>91476</v>
      </c>
      <c r="CR219" s="6">
        <v>92999</v>
      </c>
      <c r="CS219" s="6">
        <v>132324</v>
      </c>
      <c r="CT219" s="6">
        <v>229932</v>
      </c>
      <c r="CU219" s="6">
        <v>262752</v>
      </c>
      <c r="CV219" s="6">
        <v>226108</v>
      </c>
      <c r="CW219" s="6">
        <v>177901</v>
      </c>
      <c r="CX219" s="6">
        <v>223403</v>
      </c>
      <c r="CY219" s="6">
        <v>224187</v>
      </c>
      <c r="CZ219" s="6">
        <v>97998</v>
      </c>
      <c r="DA219" s="7">
        <f t="shared" ref="DA219:EF219" si="104">DA218-DA220</f>
        <v>31457</v>
      </c>
      <c r="DB219" s="7">
        <f t="shared" si="104"/>
        <v>0</v>
      </c>
      <c r="DC219" s="7">
        <f t="shared" si="104"/>
        <v>0</v>
      </c>
      <c r="DD219" s="7">
        <f t="shared" si="104"/>
        <v>0</v>
      </c>
      <c r="DE219" s="7">
        <f t="shared" si="104"/>
        <v>2270</v>
      </c>
      <c r="DF219" s="7">
        <f t="shared" si="104"/>
        <v>0</v>
      </c>
      <c r="DG219" s="7">
        <f t="shared" si="104"/>
        <v>0</v>
      </c>
      <c r="DH219" s="7">
        <f t="shared" si="104"/>
        <v>0</v>
      </c>
      <c r="DI219" s="7">
        <f t="shared" si="104"/>
        <v>0</v>
      </c>
      <c r="DJ219" s="7">
        <f t="shared" si="104"/>
        <v>0</v>
      </c>
      <c r="DK219" s="7">
        <f t="shared" si="104"/>
        <v>0</v>
      </c>
      <c r="DL219" s="7">
        <f t="shared" si="104"/>
        <v>464</v>
      </c>
      <c r="DM219" s="7">
        <f t="shared" si="104"/>
        <v>2819</v>
      </c>
      <c r="DN219" s="7">
        <f t="shared" si="104"/>
        <v>2485</v>
      </c>
      <c r="DO219" s="7">
        <f t="shared" si="104"/>
        <v>1114</v>
      </c>
      <c r="DP219" s="7">
        <f t="shared" si="104"/>
        <v>11588</v>
      </c>
      <c r="DQ219" s="7">
        <f t="shared" si="104"/>
        <v>6539</v>
      </c>
      <c r="DR219" s="7">
        <f t="shared" si="104"/>
        <v>0</v>
      </c>
      <c r="DS219" s="7">
        <f t="shared" si="104"/>
        <v>0</v>
      </c>
      <c r="DT219" s="7">
        <f t="shared" si="104"/>
        <v>0</v>
      </c>
      <c r="DU219" s="7">
        <f t="shared" si="104"/>
        <v>0</v>
      </c>
      <c r="DV219" s="7">
        <f t="shared" si="104"/>
        <v>0</v>
      </c>
      <c r="DW219" s="7">
        <f t="shared" si="104"/>
        <v>4178</v>
      </c>
      <c r="DX219" s="7">
        <f t="shared" si="104"/>
        <v>0</v>
      </c>
      <c r="DY219" s="7">
        <f t="shared" si="104"/>
        <v>0</v>
      </c>
      <c r="DZ219" s="7">
        <f t="shared" si="104"/>
        <v>0</v>
      </c>
      <c r="EA219" s="7">
        <f t="shared" si="104"/>
        <v>0</v>
      </c>
      <c r="EB219" s="7">
        <f t="shared" si="104"/>
        <v>0</v>
      </c>
      <c r="EC219" s="7">
        <f t="shared" si="104"/>
        <v>0</v>
      </c>
      <c r="ED219" s="7">
        <f t="shared" si="104"/>
        <v>0</v>
      </c>
      <c r="EE219" s="7">
        <f t="shared" si="104"/>
        <v>0</v>
      </c>
      <c r="EF219" s="7">
        <f t="shared" si="104"/>
        <v>0</v>
      </c>
    </row>
    <row r="220" spans="1:136" s="8" customFormat="1" ht="17.25" customHeight="1">
      <c r="A220" s="5" t="s">
        <v>3</v>
      </c>
      <c r="B220" s="6">
        <f>SUM(B223:B226)</f>
        <v>0</v>
      </c>
      <c r="C220" s="6">
        <f t="shared" ref="C220:BN220" si="105">SUM(C223:C226)</f>
        <v>0</v>
      </c>
      <c r="D220" s="6">
        <f t="shared" si="105"/>
        <v>0</v>
      </c>
      <c r="E220" s="6">
        <f t="shared" si="105"/>
        <v>0</v>
      </c>
      <c r="F220" s="6">
        <f t="shared" si="105"/>
        <v>0</v>
      </c>
      <c r="G220" s="6">
        <f t="shared" si="105"/>
        <v>0</v>
      </c>
      <c r="H220" s="6">
        <f t="shared" si="105"/>
        <v>0</v>
      </c>
      <c r="I220" s="6">
        <f t="shared" si="105"/>
        <v>0</v>
      </c>
      <c r="J220" s="6">
        <f t="shared" si="105"/>
        <v>0</v>
      </c>
      <c r="K220" s="6">
        <f t="shared" si="105"/>
        <v>0</v>
      </c>
      <c r="L220" s="6">
        <f t="shared" si="105"/>
        <v>0</v>
      </c>
      <c r="M220" s="6">
        <f t="shared" si="105"/>
        <v>0</v>
      </c>
      <c r="N220" s="6">
        <f t="shared" si="105"/>
        <v>0</v>
      </c>
      <c r="O220" s="6">
        <f t="shared" si="105"/>
        <v>0</v>
      </c>
      <c r="P220" s="6">
        <f t="shared" si="105"/>
        <v>0</v>
      </c>
      <c r="Q220" s="6">
        <f t="shared" si="105"/>
        <v>0</v>
      </c>
      <c r="R220" s="6">
        <f t="shared" si="105"/>
        <v>0</v>
      </c>
      <c r="S220" s="6">
        <f t="shared" si="105"/>
        <v>0</v>
      </c>
      <c r="T220" s="6">
        <f t="shared" si="105"/>
        <v>0</v>
      </c>
      <c r="U220" s="6">
        <f t="shared" si="105"/>
        <v>0</v>
      </c>
      <c r="V220" s="6">
        <f t="shared" si="105"/>
        <v>0</v>
      </c>
      <c r="W220" s="6">
        <f t="shared" si="105"/>
        <v>0</v>
      </c>
      <c r="X220" s="6">
        <f t="shared" si="105"/>
        <v>0</v>
      </c>
      <c r="Y220" s="6">
        <f t="shared" si="105"/>
        <v>0</v>
      </c>
      <c r="Z220" s="6">
        <f t="shared" si="105"/>
        <v>0</v>
      </c>
      <c r="AA220" s="6">
        <f t="shared" si="105"/>
        <v>0</v>
      </c>
      <c r="AB220" s="6">
        <f t="shared" si="105"/>
        <v>0</v>
      </c>
      <c r="AC220" s="6">
        <f t="shared" si="105"/>
        <v>0</v>
      </c>
      <c r="AD220" s="6">
        <f t="shared" si="105"/>
        <v>0</v>
      </c>
      <c r="AE220" s="6">
        <f t="shared" si="105"/>
        <v>0</v>
      </c>
      <c r="AF220" s="6">
        <f t="shared" si="105"/>
        <v>0</v>
      </c>
      <c r="AG220" s="6">
        <f t="shared" si="105"/>
        <v>0</v>
      </c>
      <c r="AH220" s="6">
        <f t="shared" si="105"/>
        <v>0</v>
      </c>
      <c r="AI220" s="6">
        <f t="shared" si="105"/>
        <v>0</v>
      </c>
      <c r="AJ220" s="6">
        <f t="shared" si="105"/>
        <v>0</v>
      </c>
      <c r="AK220" s="6">
        <f t="shared" si="105"/>
        <v>0</v>
      </c>
      <c r="AL220" s="6">
        <f t="shared" si="105"/>
        <v>0</v>
      </c>
      <c r="AM220" s="6">
        <f t="shared" si="105"/>
        <v>0</v>
      </c>
      <c r="AN220" s="6">
        <f t="shared" si="105"/>
        <v>0</v>
      </c>
      <c r="AO220" s="6">
        <f t="shared" si="105"/>
        <v>0</v>
      </c>
      <c r="AP220" s="6">
        <f t="shared" si="105"/>
        <v>0</v>
      </c>
      <c r="AQ220" s="6">
        <f t="shared" si="105"/>
        <v>0</v>
      </c>
      <c r="AR220" s="6">
        <f t="shared" si="105"/>
        <v>0</v>
      </c>
      <c r="AS220" s="6">
        <f t="shared" si="105"/>
        <v>0</v>
      </c>
      <c r="AT220" s="6">
        <f t="shared" si="105"/>
        <v>0</v>
      </c>
      <c r="AU220" s="6">
        <f t="shared" si="105"/>
        <v>0</v>
      </c>
      <c r="AV220" s="6">
        <f t="shared" si="105"/>
        <v>0</v>
      </c>
      <c r="AW220" s="6">
        <f t="shared" si="105"/>
        <v>0</v>
      </c>
      <c r="AX220" s="6">
        <f t="shared" si="105"/>
        <v>0</v>
      </c>
      <c r="AY220" s="6">
        <f t="shared" si="105"/>
        <v>0</v>
      </c>
      <c r="AZ220" s="6">
        <f t="shared" si="105"/>
        <v>0</v>
      </c>
      <c r="BA220" s="6">
        <f t="shared" si="105"/>
        <v>0</v>
      </c>
      <c r="BB220" s="6">
        <f t="shared" si="105"/>
        <v>0</v>
      </c>
      <c r="BC220" s="6">
        <f t="shared" si="105"/>
        <v>0</v>
      </c>
      <c r="BD220" s="6">
        <f t="shared" si="105"/>
        <v>0</v>
      </c>
      <c r="BE220" s="6">
        <f t="shared" si="105"/>
        <v>0</v>
      </c>
      <c r="BF220" s="6">
        <f t="shared" si="105"/>
        <v>0</v>
      </c>
      <c r="BG220" s="6">
        <f t="shared" si="105"/>
        <v>0</v>
      </c>
      <c r="BH220" s="6">
        <f t="shared" si="105"/>
        <v>0</v>
      </c>
      <c r="BI220" s="6">
        <f t="shared" si="105"/>
        <v>0</v>
      </c>
      <c r="BJ220" s="6">
        <f t="shared" si="105"/>
        <v>0</v>
      </c>
      <c r="BK220" s="6">
        <f t="shared" si="105"/>
        <v>0</v>
      </c>
      <c r="BL220" s="6">
        <f t="shared" si="105"/>
        <v>0</v>
      </c>
      <c r="BM220" s="6">
        <f t="shared" si="105"/>
        <v>0</v>
      </c>
      <c r="BN220" s="6">
        <f t="shared" si="105"/>
        <v>0</v>
      </c>
      <c r="BO220" s="6">
        <f t="shared" ref="BO220:BW220" si="106">SUM(BO223:BO226)</f>
        <v>0</v>
      </c>
      <c r="BP220" s="6">
        <f t="shared" si="106"/>
        <v>0</v>
      </c>
      <c r="BQ220" s="6">
        <f t="shared" si="106"/>
        <v>0</v>
      </c>
      <c r="BR220" s="6">
        <f t="shared" si="106"/>
        <v>0</v>
      </c>
      <c r="BS220" s="6">
        <f t="shared" si="106"/>
        <v>0</v>
      </c>
      <c r="BT220" s="6">
        <f t="shared" si="106"/>
        <v>0</v>
      </c>
      <c r="BU220" s="6">
        <f t="shared" si="106"/>
        <v>0</v>
      </c>
      <c r="BV220" s="6">
        <f t="shared" si="106"/>
        <v>0</v>
      </c>
      <c r="BW220" s="6">
        <f t="shared" si="106"/>
        <v>0</v>
      </c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>
        <f t="shared" ref="CN220:CP220" si="107">SUM(CN223:CN226)</f>
        <v>0</v>
      </c>
      <c r="CO220" s="6">
        <f t="shared" si="107"/>
        <v>0</v>
      </c>
      <c r="CP220" s="6">
        <f t="shared" si="107"/>
        <v>1</v>
      </c>
      <c r="CQ220" s="6">
        <v>27</v>
      </c>
      <c r="CR220" s="6">
        <v>35</v>
      </c>
      <c r="CS220" s="6">
        <v>5</v>
      </c>
      <c r="CT220" s="6">
        <v>50</v>
      </c>
      <c r="CU220" s="6">
        <v>37</v>
      </c>
      <c r="CV220" s="6">
        <v>188</v>
      </c>
      <c r="CW220" s="6">
        <v>131</v>
      </c>
      <c r="CX220" s="6">
        <v>96</v>
      </c>
      <c r="CY220" s="6">
        <v>59</v>
      </c>
      <c r="CZ220" s="6">
        <v>58</v>
      </c>
      <c r="DA220" s="7">
        <f t="shared" ref="DA220" si="108">SUM(DA223:DA226)</f>
        <v>16</v>
      </c>
      <c r="DB220" s="7">
        <f>SUM(DB223:DB226)</f>
        <v>0</v>
      </c>
      <c r="DC220" s="7">
        <f t="shared" ref="DC220:EF220" si="109">SUM(DC223:DC226)</f>
        <v>0</v>
      </c>
      <c r="DD220" s="7">
        <f t="shared" si="109"/>
        <v>0</v>
      </c>
      <c r="DE220" s="7">
        <f t="shared" si="109"/>
        <v>0</v>
      </c>
      <c r="DF220" s="7">
        <f t="shared" si="109"/>
        <v>0</v>
      </c>
      <c r="DG220" s="7">
        <f t="shared" si="109"/>
        <v>0</v>
      </c>
      <c r="DH220" s="7">
        <f t="shared" si="109"/>
        <v>0</v>
      </c>
      <c r="DI220" s="7">
        <f t="shared" si="109"/>
        <v>0</v>
      </c>
      <c r="DJ220" s="7">
        <f t="shared" si="109"/>
        <v>0</v>
      </c>
      <c r="DK220" s="7">
        <f t="shared" si="109"/>
        <v>0</v>
      </c>
      <c r="DL220" s="7">
        <f t="shared" si="109"/>
        <v>2</v>
      </c>
      <c r="DM220" s="7">
        <f t="shared" si="109"/>
        <v>0</v>
      </c>
      <c r="DN220" s="7">
        <f t="shared" si="109"/>
        <v>3</v>
      </c>
      <c r="DO220" s="7">
        <f t="shared" si="109"/>
        <v>0</v>
      </c>
      <c r="DP220" s="7">
        <f t="shared" si="109"/>
        <v>3</v>
      </c>
      <c r="DQ220" s="7">
        <f t="shared" si="109"/>
        <v>7</v>
      </c>
      <c r="DR220" s="7">
        <f t="shared" si="109"/>
        <v>0</v>
      </c>
      <c r="DS220" s="7">
        <f t="shared" si="109"/>
        <v>0</v>
      </c>
      <c r="DT220" s="7">
        <f t="shared" si="109"/>
        <v>0</v>
      </c>
      <c r="DU220" s="7">
        <f t="shared" si="109"/>
        <v>0</v>
      </c>
      <c r="DV220" s="7">
        <f t="shared" si="109"/>
        <v>0</v>
      </c>
      <c r="DW220" s="7">
        <f t="shared" si="109"/>
        <v>1</v>
      </c>
      <c r="DX220" s="7">
        <f t="shared" si="109"/>
        <v>0</v>
      </c>
      <c r="DY220" s="7">
        <f t="shared" si="109"/>
        <v>0</v>
      </c>
      <c r="DZ220" s="7">
        <f t="shared" si="109"/>
        <v>0</v>
      </c>
      <c r="EA220" s="7">
        <f t="shared" si="109"/>
        <v>0</v>
      </c>
      <c r="EB220" s="7">
        <f t="shared" si="109"/>
        <v>0</v>
      </c>
      <c r="EC220" s="7">
        <f t="shared" si="109"/>
        <v>0</v>
      </c>
      <c r="ED220" s="7">
        <f t="shared" si="109"/>
        <v>0</v>
      </c>
      <c r="EE220" s="7">
        <f t="shared" si="109"/>
        <v>0</v>
      </c>
      <c r="EF220" s="7">
        <f t="shared" si="109"/>
        <v>0</v>
      </c>
    </row>
    <row r="221" spans="1:136" s="8" customFormat="1" ht="17.25" customHeight="1">
      <c r="A221" s="5" t="s">
        <v>10</v>
      </c>
      <c r="B221" s="9" t="e">
        <f>B220/B218</f>
        <v>#DIV/0!</v>
      </c>
      <c r="C221" s="9" t="e">
        <f t="shared" ref="C221:BN221" si="110">C220/C218</f>
        <v>#DIV/0!</v>
      </c>
      <c r="D221" s="9" t="e">
        <f t="shared" si="110"/>
        <v>#DIV/0!</v>
      </c>
      <c r="E221" s="9" t="e">
        <f t="shared" si="110"/>
        <v>#DIV/0!</v>
      </c>
      <c r="F221" s="9" t="e">
        <f t="shared" si="110"/>
        <v>#DIV/0!</v>
      </c>
      <c r="G221" s="9" t="e">
        <f t="shared" si="110"/>
        <v>#DIV/0!</v>
      </c>
      <c r="H221" s="9" t="e">
        <f t="shared" si="110"/>
        <v>#DIV/0!</v>
      </c>
      <c r="I221" s="9" t="e">
        <f t="shared" si="110"/>
        <v>#DIV/0!</v>
      </c>
      <c r="J221" s="9" t="e">
        <f t="shared" si="110"/>
        <v>#DIV/0!</v>
      </c>
      <c r="K221" s="9" t="e">
        <f t="shared" si="110"/>
        <v>#DIV/0!</v>
      </c>
      <c r="L221" s="9" t="e">
        <f t="shared" si="110"/>
        <v>#DIV/0!</v>
      </c>
      <c r="M221" s="9" t="e">
        <f t="shared" si="110"/>
        <v>#DIV/0!</v>
      </c>
      <c r="N221" s="9" t="e">
        <f t="shared" si="110"/>
        <v>#DIV/0!</v>
      </c>
      <c r="O221" s="9" t="e">
        <f t="shared" si="110"/>
        <v>#DIV/0!</v>
      </c>
      <c r="P221" s="9" t="e">
        <f t="shared" si="110"/>
        <v>#DIV/0!</v>
      </c>
      <c r="Q221" s="9" t="e">
        <f t="shared" si="110"/>
        <v>#DIV/0!</v>
      </c>
      <c r="R221" s="9" t="e">
        <f t="shared" si="110"/>
        <v>#DIV/0!</v>
      </c>
      <c r="S221" s="9" t="e">
        <f t="shared" si="110"/>
        <v>#DIV/0!</v>
      </c>
      <c r="T221" s="9" t="e">
        <f t="shared" si="110"/>
        <v>#DIV/0!</v>
      </c>
      <c r="U221" s="9" t="e">
        <f t="shared" si="110"/>
        <v>#DIV/0!</v>
      </c>
      <c r="V221" s="9" t="e">
        <f t="shared" si="110"/>
        <v>#DIV/0!</v>
      </c>
      <c r="W221" s="9" t="e">
        <f t="shared" si="110"/>
        <v>#DIV/0!</v>
      </c>
      <c r="X221" s="9" t="e">
        <f t="shared" si="110"/>
        <v>#DIV/0!</v>
      </c>
      <c r="Y221" s="9" t="e">
        <f t="shared" si="110"/>
        <v>#DIV/0!</v>
      </c>
      <c r="Z221" s="9" t="e">
        <f t="shared" si="110"/>
        <v>#DIV/0!</v>
      </c>
      <c r="AA221" s="9" t="e">
        <f t="shared" si="110"/>
        <v>#DIV/0!</v>
      </c>
      <c r="AB221" s="9" t="e">
        <f t="shared" si="110"/>
        <v>#DIV/0!</v>
      </c>
      <c r="AC221" s="9" t="e">
        <f t="shared" si="110"/>
        <v>#DIV/0!</v>
      </c>
      <c r="AD221" s="9" t="e">
        <f t="shared" si="110"/>
        <v>#DIV/0!</v>
      </c>
      <c r="AE221" s="9" t="e">
        <f t="shared" si="110"/>
        <v>#DIV/0!</v>
      </c>
      <c r="AF221" s="9" t="e">
        <f t="shared" si="110"/>
        <v>#DIV/0!</v>
      </c>
      <c r="AG221" s="9" t="e">
        <f t="shared" si="110"/>
        <v>#DIV/0!</v>
      </c>
      <c r="AH221" s="9" t="e">
        <f t="shared" si="110"/>
        <v>#DIV/0!</v>
      </c>
      <c r="AI221" s="9" t="e">
        <f t="shared" si="110"/>
        <v>#DIV/0!</v>
      </c>
      <c r="AJ221" s="9" t="e">
        <f t="shared" si="110"/>
        <v>#DIV/0!</v>
      </c>
      <c r="AK221" s="9" t="e">
        <f t="shared" si="110"/>
        <v>#DIV/0!</v>
      </c>
      <c r="AL221" s="9" t="e">
        <f t="shared" si="110"/>
        <v>#DIV/0!</v>
      </c>
      <c r="AM221" s="9" t="e">
        <f t="shared" si="110"/>
        <v>#DIV/0!</v>
      </c>
      <c r="AN221" s="9" t="e">
        <f t="shared" si="110"/>
        <v>#DIV/0!</v>
      </c>
      <c r="AO221" s="9" t="e">
        <f t="shared" si="110"/>
        <v>#DIV/0!</v>
      </c>
      <c r="AP221" s="9" t="e">
        <f t="shared" si="110"/>
        <v>#DIV/0!</v>
      </c>
      <c r="AQ221" s="9" t="e">
        <f t="shared" si="110"/>
        <v>#DIV/0!</v>
      </c>
      <c r="AR221" s="9" t="e">
        <f t="shared" si="110"/>
        <v>#DIV/0!</v>
      </c>
      <c r="AS221" s="9" t="e">
        <f t="shared" si="110"/>
        <v>#DIV/0!</v>
      </c>
      <c r="AT221" s="9" t="e">
        <f t="shared" si="110"/>
        <v>#DIV/0!</v>
      </c>
      <c r="AU221" s="9" t="e">
        <f t="shared" si="110"/>
        <v>#DIV/0!</v>
      </c>
      <c r="AV221" s="9" t="e">
        <f t="shared" si="110"/>
        <v>#DIV/0!</v>
      </c>
      <c r="AW221" s="9" t="e">
        <f t="shared" si="110"/>
        <v>#DIV/0!</v>
      </c>
      <c r="AX221" s="9" t="e">
        <f t="shared" si="110"/>
        <v>#DIV/0!</v>
      </c>
      <c r="AY221" s="9" t="e">
        <f t="shared" si="110"/>
        <v>#DIV/0!</v>
      </c>
      <c r="AZ221" s="9" t="e">
        <f t="shared" si="110"/>
        <v>#DIV/0!</v>
      </c>
      <c r="BA221" s="9" t="e">
        <f t="shared" si="110"/>
        <v>#DIV/0!</v>
      </c>
      <c r="BB221" s="9" t="e">
        <f t="shared" si="110"/>
        <v>#DIV/0!</v>
      </c>
      <c r="BC221" s="9" t="e">
        <f t="shared" si="110"/>
        <v>#DIV/0!</v>
      </c>
      <c r="BD221" s="9" t="e">
        <f t="shared" si="110"/>
        <v>#DIV/0!</v>
      </c>
      <c r="BE221" s="9" t="e">
        <f t="shared" si="110"/>
        <v>#DIV/0!</v>
      </c>
      <c r="BF221" s="9" t="e">
        <f t="shared" si="110"/>
        <v>#DIV/0!</v>
      </c>
      <c r="BG221" s="9" t="e">
        <f t="shared" si="110"/>
        <v>#DIV/0!</v>
      </c>
      <c r="BH221" s="9" t="e">
        <f t="shared" si="110"/>
        <v>#DIV/0!</v>
      </c>
      <c r="BI221" s="9" t="e">
        <f t="shared" si="110"/>
        <v>#DIV/0!</v>
      </c>
      <c r="BJ221" s="9" t="e">
        <f t="shared" si="110"/>
        <v>#DIV/0!</v>
      </c>
      <c r="BK221" s="9" t="e">
        <f t="shared" si="110"/>
        <v>#DIV/0!</v>
      </c>
      <c r="BL221" s="9" t="e">
        <f t="shared" si="110"/>
        <v>#DIV/0!</v>
      </c>
      <c r="BM221" s="9" t="e">
        <f t="shared" si="110"/>
        <v>#DIV/0!</v>
      </c>
      <c r="BN221" s="9" t="e">
        <f t="shared" si="110"/>
        <v>#DIV/0!</v>
      </c>
      <c r="BO221" s="9" t="e">
        <f t="shared" ref="BO221:CP221" si="111">BO220/BO218</f>
        <v>#DIV/0!</v>
      </c>
      <c r="BP221" s="9" t="e">
        <f t="shared" si="111"/>
        <v>#DIV/0!</v>
      </c>
      <c r="BQ221" s="9" t="e">
        <f t="shared" si="111"/>
        <v>#DIV/0!</v>
      </c>
      <c r="BR221" s="9" t="e">
        <f t="shared" si="111"/>
        <v>#DIV/0!</v>
      </c>
      <c r="BS221" s="9" t="e">
        <f t="shared" si="111"/>
        <v>#DIV/0!</v>
      </c>
      <c r="BT221" s="9" t="e">
        <f t="shared" si="111"/>
        <v>#DIV/0!</v>
      </c>
      <c r="BU221" s="9" t="e">
        <f t="shared" si="111"/>
        <v>#DIV/0!</v>
      </c>
      <c r="BV221" s="9" t="e">
        <f t="shared" si="111"/>
        <v>#DIV/0!</v>
      </c>
      <c r="BW221" s="9" t="e">
        <f t="shared" si="111"/>
        <v>#DIV/0!</v>
      </c>
      <c r="BX221" s="9" t="e">
        <f t="shared" si="111"/>
        <v>#DIV/0!</v>
      </c>
      <c r="BY221" s="9" t="e">
        <f t="shared" si="111"/>
        <v>#DIV/0!</v>
      </c>
      <c r="BZ221" s="9" t="e">
        <f t="shared" si="111"/>
        <v>#DIV/0!</v>
      </c>
      <c r="CA221" s="9" t="e">
        <f t="shared" si="111"/>
        <v>#DIV/0!</v>
      </c>
      <c r="CB221" s="9" t="e">
        <f t="shared" si="111"/>
        <v>#DIV/0!</v>
      </c>
      <c r="CC221" s="9" t="e">
        <f t="shared" si="111"/>
        <v>#DIV/0!</v>
      </c>
      <c r="CD221" s="9" t="e">
        <f t="shared" si="111"/>
        <v>#DIV/0!</v>
      </c>
      <c r="CE221" s="9" t="e">
        <f t="shared" si="111"/>
        <v>#DIV/0!</v>
      </c>
      <c r="CF221" s="9" t="e">
        <f t="shared" si="111"/>
        <v>#DIV/0!</v>
      </c>
      <c r="CG221" s="9" t="e">
        <f t="shared" si="111"/>
        <v>#DIV/0!</v>
      </c>
      <c r="CH221" s="9" t="e">
        <f t="shared" si="111"/>
        <v>#DIV/0!</v>
      </c>
      <c r="CI221" s="9" t="e">
        <f t="shared" si="111"/>
        <v>#DIV/0!</v>
      </c>
      <c r="CJ221" s="9" t="e">
        <f t="shared" si="111"/>
        <v>#DIV/0!</v>
      </c>
      <c r="CK221" s="9" t="e">
        <f t="shared" si="111"/>
        <v>#DIV/0!</v>
      </c>
      <c r="CL221" s="9" t="e">
        <f t="shared" si="111"/>
        <v>#DIV/0!</v>
      </c>
      <c r="CM221" s="9" t="e">
        <f t="shared" si="111"/>
        <v>#DIV/0!</v>
      </c>
      <c r="CN221" s="9">
        <f t="shared" si="111"/>
        <v>0</v>
      </c>
      <c r="CO221" s="9" t="e">
        <f t="shared" si="111"/>
        <v>#DIV/0!</v>
      </c>
      <c r="CP221" s="9">
        <f t="shared" si="111"/>
        <v>1.5487068297971194E-4</v>
      </c>
      <c r="CQ221" s="9">
        <v>2.9507229271171436E-4</v>
      </c>
      <c r="CR221" s="9">
        <v>3.7620654814368942E-4</v>
      </c>
      <c r="CS221" s="9">
        <v>3.7784612594367068E-5</v>
      </c>
      <c r="CT221" s="9">
        <v>2.1740831891191485E-4</v>
      </c>
      <c r="CU221" s="9">
        <v>1.4079736975291965E-4</v>
      </c>
      <c r="CV221" s="9">
        <v>8.3077031852087535E-4</v>
      </c>
      <c r="CW221" s="9">
        <v>7.358227734339894E-4</v>
      </c>
      <c r="CX221" s="9">
        <v>4.2953212318623351E-4</v>
      </c>
      <c r="CY221" s="9">
        <v>2.6310391266733856E-4</v>
      </c>
      <c r="CZ221" s="9">
        <v>5.9149873541649667E-4</v>
      </c>
      <c r="DA221" s="10">
        <f t="shared" ref="DA221" si="112">DA220/DA218</f>
        <v>5.0837225558415149E-4</v>
      </c>
      <c r="DB221" s="10" t="e">
        <f>DB220/DB218</f>
        <v>#DIV/0!</v>
      </c>
      <c r="DC221" s="10" t="e">
        <f t="shared" ref="DC221:EF221" si="113">DC220/DC218</f>
        <v>#DIV/0!</v>
      </c>
      <c r="DD221" s="10" t="e">
        <f t="shared" si="113"/>
        <v>#DIV/0!</v>
      </c>
      <c r="DE221" s="10">
        <f t="shared" si="113"/>
        <v>0</v>
      </c>
      <c r="DF221" s="10" t="e">
        <f t="shared" si="113"/>
        <v>#DIV/0!</v>
      </c>
      <c r="DG221" s="10" t="e">
        <f t="shared" si="113"/>
        <v>#DIV/0!</v>
      </c>
      <c r="DH221" s="10" t="e">
        <f t="shared" si="113"/>
        <v>#DIV/0!</v>
      </c>
      <c r="DI221" s="10" t="e">
        <f t="shared" si="113"/>
        <v>#DIV/0!</v>
      </c>
      <c r="DJ221" s="10" t="e">
        <f t="shared" si="113"/>
        <v>#DIV/0!</v>
      </c>
      <c r="DK221" s="10" t="e">
        <f t="shared" si="113"/>
        <v>#DIV/0!</v>
      </c>
      <c r="DL221" s="10">
        <f t="shared" si="113"/>
        <v>4.2918454935622317E-3</v>
      </c>
      <c r="DM221" s="10">
        <f t="shared" si="113"/>
        <v>0</v>
      </c>
      <c r="DN221" s="10">
        <f t="shared" si="113"/>
        <v>1.2057877813504824E-3</v>
      </c>
      <c r="DO221" s="10">
        <f t="shared" si="113"/>
        <v>0</v>
      </c>
      <c r="DP221" s="10">
        <f t="shared" si="113"/>
        <v>2.5882149943922008E-4</v>
      </c>
      <c r="DQ221" s="10">
        <f t="shared" si="113"/>
        <v>1.0693553315001528E-3</v>
      </c>
      <c r="DR221" s="10" t="e">
        <f t="shared" si="113"/>
        <v>#DIV/0!</v>
      </c>
      <c r="DS221" s="10" t="e">
        <f t="shared" si="113"/>
        <v>#DIV/0!</v>
      </c>
      <c r="DT221" s="10" t="e">
        <f t="shared" si="113"/>
        <v>#DIV/0!</v>
      </c>
      <c r="DU221" s="10" t="e">
        <f t="shared" si="113"/>
        <v>#DIV/0!</v>
      </c>
      <c r="DV221" s="10" t="e">
        <f t="shared" si="113"/>
        <v>#DIV/0!</v>
      </c>
      <c r="DW221" s="10">
        <f t="shared" si="113"/>
        <v>2.3929169657812874E-4</v>
      </c>
      <c r="DX221" s="10" t="e">
        <f t="shared" si="113"/>
        <v>#DIV/0!</v>
      </c>
      <c r="DY221" s="10" t="e">
        <f t="shared" si="113"/>
        <v>#DIV/0!</v>
      </c>
      <c r="DZ221" s="10" t="e">
        <f t="shared" si="113"/>
        <v>#DIV/0!</v>
      </c>
      <c r="EA221" s="10" t="e">
        <f t="shared" si="113"/>
        <v>#DIV/0!</v>
      </c>
      <c r="EB221" s="10" t="e">
        <f t="shared" si="113"/>
        <v>#DIV/0!</v>
      </c>
      <c r="EC221" s="10" t="e">
        <f t="shared" si="113"/>
        <v>#DIV/0!</v>
      </c>
      <c r="ED221" s="10" t="e">
        <f t="shared" si="113"/>
        <v>#DIV/0!</v>
      </c>
      <c r="EE221" s="10" t="e">
        <f t="shared" si="113"/>
        <v>#DIV/0!</v>
      </c>
      <c r="EF221" s="10" t="e">
        <f t="shared" si="113"/>
        <v>#DIV/0!</v>
      </c>
    </row>
    <row r="222" spans="1:136" ht="12" customHeight="1">
      <c r="A222" s="11" t="s">
        <v>5</v>
      </c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</row>
    <row r="223" spans="1:136" s="8" customFormat="1" ht="17.25" customHeight="1">
      <c r="A223" s="12" t="s">
        <v>6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0"/>
      <c r="BY223" s="260"/>
      <c r="BZ223" s="260"/>
      <c r="CA223" s="260"/>
      <c r="CB223" s="260"/>
      <c r="CC223" s="260"/>
      <c r="CD223" s="260"/>
      <c r="CE223" s="260"/>
      <c r="CF223" s="260"/>
      <c r="CG223" s="260"/>
      <c r="CH223" s="260"/>
      <c r="CI223" s="260"/>
      <c r="CJ223" s="260">
        <v>0</v>
      </c>
      <c r="CK223" s="260">
        <v>0</v>
      </c>
      <c r="CL223" s="260">
        <v>0</v>
      </c>
      <c r="CM223" s="260">
        <v>0</v>
      </c>
      <c r="CN223" s="260">
        <v>0</v>
      </c>
      <c r="CO223" s="260">
        <v>0</v>
      </c>
      <c r="CP223" s="260">
        <v>1</v>
      </c>
      <c r="CQ223" s="260">
        <v>8</v>
      </c>
      <c r="CR223" s="260">
        <v>27</v>
      </c>
      <c r="CS223" s="260">
        <v>5</v>
      </c>
      <c r="CT223" s="260">
        <v>29</v>
      </c>
      <c r="CU223" s="260">
        <v>35</v>
      </c>
      <c r="CV223" s="260">
        <v>176</v>
      </c>
      <c r="CW223" s="260">
        <v>127</v>
      </c>
      <c r="CX223" s="260">
        <v>72</v>
      </c>
      <c r="CY223" s="260">
        <v>39</v>
      </c>
      <c r="CZ223" s="260">
        <v>35</v>
      </c>
      <c r="DA223" s="25">
        <f>SUM(DB223:EF223)</f>
        <v>10</v>
      </c>
      <c r="DB223" s="25">
        <f>+'X2674'!F30</f>
        <v>0</v>
      </c>
      <c r="DC223" s="25">
        <f>+'X2674'!G30</f>
        <v>0</v>
      </c>
      <c r="DD223" s="25">
        <f>+'X2674'!H30</f>
        <v>0</v>
      </c>
      <c r="DE223" s="25">
        <f>+'X2674'!I30</f>
        <v>0</v>
      </c>
      <c r="DF223" s="25">
        <f>+'X2674'!J30</f>
        <v>0</v>
      </c>
      <c r="DG223" s="25">
        <f>+'X2674'!K30</f>
        <v>0</v>
      </c>
      <c r="DH223" s="25">
        <f>+'X2674'!L30</f>
        <v>0</v>
      </c>
      <c r="DI223" s="25">
        <f>+'X2674'!M30</f>
        <v>0</v>
      </c>
      <c r="DJ223" s="25">
        <f>+'X2674'!N30</f>
        <v>0</v>
      </c>
      <c r="DK223" s="25">
        <f>+'X2674'!O30</f>
        <v>0</v>
      </c>
      <c r="DL223" s="25">
        <f>+'X2674'!P30</f>
        <v>2</v>
      </c>
      <c r="DM223" s="25">
        <f>+'X2674'!Q30</f>
        <v>0</v>
      </c>
      <c r="DN223" s="25">
        <f>+'X2674'!R30</f>
        <v>2</v>
      </c>
      <c r="DO223" s="25">
        <f>+'X2674'!S30</f>
        <v>0</v>
      </c>
      <c r="DP223" s="25">
        <f>+'X2674'!T30</f>
        <v>2</v>
      </c>
      <c r="DQ223" s="25">
        <f>+'X2674'!U30</f>
        <v>4</v>
      </c>
      <c r="DR223" s="25">
        <f>+'X2674'!V30</f>
        <v>0</v>
      </c>
      <c r="DS223" s="25">
        <f>+'X2674'!W30</f>
        <v>0</v>
      </c>
      <c r="DT223" s="25">
        <f>+'X2674'!X30</f>
        <v>0</v>
      </c>
      <c r="DU223" s="25">
        <f>+'X2674'!Y30</f>
        <v>0</v>
      </c>
      <c r="DV223" s="25">
        <f>+'X2674'!Z30</f>
        <v>0</v>
      </c>
      <c r="DW223" s="25">
        <f>+'X2674'!AA30</f>
        <v>0</v>
      </c>
      <c r="DX223" s="25">
        <f>+'X2674'!AB30</f>
        <v>0</v>
      </c>
      <c r="DY223" s="25">
        <f>+'X2674'!AC30</f>
        <v>0</v>
      </c>
      <c r="DZ223" s="25">
        <f>+'X2674'!AD30</f>
        <v>0</v>
      </c>
      <c r="EA223" s="25">
        <f>+'X2674'!AE30</f>
        <v>0</v>
      </c>
      <c r="EB223" s="25">
        <f>+'X2674'!AF30</f>
        <v>0</v>
      </c>
      <c r="EC223" s="25">
        <f>+'X2674'!AG30</f>
        <v>0</v>
      </c>
      <c r="ED223" s="25">
        <f>+'X2674'!AH30</f>
        <v>0</v>
      </c>
      <c r="EE223" s="25">
        <f>+'X2674'!AI30</f>
        <v>0</v>
      </c>
      <c r="EF223" s="25">
        <f>+'X2674'!AJ30</f>
        <v>0</v>
      </c>
    </row>
    <row r="224" spans="1:136" s="8" customFormat="1" ht="17.25" customHeight="1">
      <c r="A224" s="12" t="s">
        <v>7</v>
      </c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0"/>
      <c r="BY224" s="260"/>
      <c r="BZ224" s="260"/>
      <c r="CA224" s="260"/>
      <c r="CB224" s="260"/>
      <c r="CC224" s="260"/>
      <c r="CD224" s="260"/>
      <c r="CE224" s="260"/>
      <c r="CF224" s="260"/>
      <c r="CG224" s="260"/>
      <c r="CH224" s="260"/>
      <c r="CI224" s="260"/>
      <c r="CJ224" s="260">
        <v>0</v>
      </c>
      <c r="CK224" s="260">
        <v>0</v>
      </c>
      <c r="CL224" s="260">
        <v>0</v>
      </c>
      <c r="CM224" s="260">
        <v>0</v>
      </c>
      <c r="CN224" s="260">
        <v>0</v>
      </c>
      <c r="CO224" s="260">
        <v>0</v>
      </c>
      <c r="CP224" s="260">
        <v>0</v>
      </c>
      <c r="CQ224" s="260">
        <v>3</v>
      </c>
      <c r="CR224" s="260">
        <v>2</v>
      </c>
      <c r="CS224" s="260">
        <v>0</v>
      </c>
      <c r="CT224" s="260">
        <v>18</v>
      </c>
      <c r="CU224" s="260">
        <v>1</v>
      </c>
      <c r="CV224" s="260">
        <v>11</v>
      </c>
      <c r="CW224" s="260">
        <v>2</v>
      </c>
      <c r="CX224" s="260">
        <v>17</v>
      </c>
      <c r="CY224" s="260">
        <v>7</v>
      </c>
      <c r="CZ224" s="260">
        <v>19</v>
      </c>
      <c r="DA224" s="25">
        <f>SUM(DB224:EF224)</f>
        <v>3</v>
      </c>
      <c r="DB224" s="25">
        <f>+'X2674'!F31</f>
        <v>0</v>
      </c>
      <c r="DC224" s="25">
        <f>+'X2674'!G31</f>
        <v>0</v>
      </c>
      <c r="DD224" s="25">
        <f>+'X2674'!H31</f>
        <v>0</v>
      </c>
      <c r="DE224" s="25">
        <f>+'X2674'!I31</f>
        <v>0</v>
      </c>
      <c r="DF224" s="25">
        <f>+'X2674'!J31</f>
        <v>0</v>
      </c>
      <c r="DG224" s="25">
        <f>+'X2674'!K31</f>
        <v>0</v>
      </c>
      <c r="DH224" s="25">
        <f>+'X2674'!L31</f>
        <v>0</v>
      </c>
      <c r="DI224" s="25">
        <f>+'X2674'!M31</f>
        <v>0</v>
      </c>
      <c r="DJ224" s="25">
        <f>+'X2674'!N31</f>
        <v>0</v>
      </c>
      <c r="DK224" s="25">
        <f>+'X2674'!O31</f>
        <v>0</v>
      </c>
      <c r="DL224" s="25">
        <f>+'X2674'!P31</f>
        <v>0</v>
      </c>
      <c r="DM224" s="25">
        <f>+'X2674'!Q31</f>
        <v>0</v>
      </c>
      <c r="DN224" s="25">
        <f>+'X2674'!R31</f>
        <v>1</v>
      </c>
      <c r="DO224" s="25">
        <f>+'X2674'!S31</f>
        <v>0</v>
      </c>
      <c r="DP224" s="25">
        <f>+'X2674'!T31</f>
        <v>1</v>
      </c>
      <c r="DQ224" s="25">
        <f>+'X2674'!U31</f>
        <v>0</v>
      </c>
      <c r="DR224" s="25">
        <f>+'X2674'!V31</f>
        <v>0</v>
      </c>
      <c r="DS224" s="25">
        <f>+'X2674'!W31</f>
        <v>0</v>
      </c>
      <c r="DT224" s="25">
        <f>+'X2674'!X31</f>
        <v>0</v>
      </c>
      <c r="DU224" s="25">
        <f>+'X2674'!Y31</f>
        <v>0</v>
      </c>
      <c r="DV224" s="25">
        <f>+'X2674'!Z31</f>
        <v>0</v>
      </c>
      <c r="DW224" s="25">
        <f>+'X2674'!AA31</f>
        <v>1</v>
      </c>
      <c r="DX224" s="25">
        <f>+'X2674'!AB31</f>
        <v>0</v>
      </c>
      <c r="DY224" s="25">
        <f>+'X2674'!AC31</f>
        <v>0</v>
      </c>
      <c r="DZ224" s="25">
        <f>+'X2674'!AD31</f>
        <v>0</v>
      </c>
      <c r="EA224" s="25">
        <f>+'X2674'!AE31</f>
        <v>0</v>
      </c>
      <c r="EB224" s="25">
        <f>+'X2674'!AF31</f>
        <v>0</v>
      </c>
      <c r="EC224" s="25">
        <f>+'X2674'!AG31</f>
        <v>0</v>
      </c>
      <c r="ED224" s="25">
        <f>+'X2674'!AH31</f>
        <v>0</v>
      </c>
      <c r="EE224" s="25">
        <f>+'X2674'!AI31</f>
        <v>0</v>
      </c>
      <c r="EF224" s="25">
        <f>+'X2674'!AJ31</f>
        <v>0</v>
      </c>
    </row>
    <row r="225" spans="1:148" s="8" customFormat="1" ht="17.25" customHeight="1">
      <c r="A225" s="12" t="s">
        <v>8</v>
      </c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0"/>
      <c r="BY225" s="260"/>
      <c r="BZ225" s="260"/>
      <c r="CA225" s="260"/>
      <c r="CB225" s="260"/>
      <c r="CC225" s="260"/>
      <c r="CD225" s="260"/>
      <c r="CE225" s="260"/>
      <c r="CF225" s="260"/>
      <c r="CG225" s="260"/>
      <c r="CH225" s="260"/>
      <c r="CI225" s="260"/>
      <c r="CJ225" s="260">
        <v>0</v>
      </c>
      <c r="CK225" s="260">
        <v>0</v>
      </c>
      <c r="CL225" s="260">
        <v>0</v>
      </c>
      <c r="CM225" s="260">
        <v>0</v>
      </c>
      <c r="CN225" s="260">
        <v>0</v>
      </c>
      <c r="CO225" s="260">
        <v>0</v>
      </c>
      <c r="CP225" s="260">
        <v>0</v>
      </c>
      <c r="CQ225" s="260">
        <v>0</v>
      </c>
      <c r="CR225" s="260">
        <v>0</v>
      </c>
      <c r="CS225" s="260">
        <v>0</v>
      </c>
      <c r="CT225" s="260">
        <v>0</v>
      </c>
      <c r="CU225" s="260">
        <v>0</v>
      </c>
      <c r="CV225" s="260">
        <v>0</v>
      </c>
      <c r="CW225" s="260">
        <v>0</v>
      </c>
      <c r="CX225" s="260">
        <v>0</v>
      </c>
      <c r="CY225" s="260">
        <v>0</v>
      </c>
      <c r="CZ225" s="260">
        <v>0</v>
      </c>
      <c r="DA225" s="25">
        <f>SUM(DB225:EF225)</f>
        <v>0</v>
      </c>
      <c r="DB225" s="25">
        <f>+'X2674'!F32</f>
        <v>0</v>
      </c>
      <c r="DC225" s="25">
        <f>+'X2674'!G32</f>
        <v>0</v>
      </c>
      <c r="DD225" s="25">
        <f>+'X2674'!H32</f>
        <v>0</v>
      </c>
      <c r="DE225" s="25">
        <f>+'X2674'!I32</f>
        <v>0</v>
      </c>
      <c r="DF225" s="25">
        <f>+'X2674'!J32</f>
        <v>0</v>
      </c>
      <c r="DG225" s="25">
        <f>+'X2674'!K32</f>
        <v>0</v>
      </c>
      <c r="DH225" s="25">
        <f>+'X2674'!L32</f>
        <v>0</v>
      </c>
      <c r="DI225" s="25">
        <f>+'X2674'!M32</f>
        <v>0</v>
      </c>
      <c r="DJ225" s="25">
        <f>+'X2674'!N32</f>
        <v>0</v>
      </c>
      <c r="DK225" s="25">
        <f>+'X2674'!O32</f>
        <v>0</v>
      </c>
      <c r="DL225" s="25">
        <f>+'X2674'!P32</f>
        <v>0</v>
      </c>
      <c r="DM225" s="25">
        <f>+'X2674'!Q32</f>
        <v>0</v>
      </c>
      <c r="DN225" s="25">
        <f>+'X2674'!R32</f>
        <v>0</v>
      </c>
      <c r="DO225" s="25">
        <f>+'X2674'!S32</f>
        <v>0</v>
      </c>
      <c r="DP225" s="25">
        <f>+'X2674'!T32</f>
        <v>0</v>
      </c>
      <c r="DQ225" s="25">
        <f>+'X2674'!U32</f>
        <v>0</v>
      </c>
      <c r="DR225" s="25">
        <f>+'X2674'!V32</f>
        <v>0</v>
      </c>
      <c r="DS225" s="25">
        <f>+'X2674'!W32</f>
        <v>0</v>
      </c>
      <c r="DT225" s="25">
        <f>+'X2674'!X32</f>
        <v>0</v>
      </c>
      <c r="DU225" s="25">
        <f>+'X2674'!Y32</f>
        <v>0</v>
      </c>
      <c r="DV225" s="25">
        <f>+'X2674'!Z32</f>
        <v>0</v>
      </c>
      <c r="DW225" s="25">
        <f>+'X2674'!AA32</f>
        <v>0</v>
      </c>
      <c r="DX225" s="25">
        <f>+'X2674'!AB32</f>
        <v>0</v>
      </c>
      <c r="DY225" s="25">
        <f>+'X2674'!AC32</f>
        <v>0</v>
      </c>
      <c r="DZ225" s="25">
        <f>+'X2674'!AD32</f>
        <v>0</v>
      </c>
      <c r="EA225" s="25">
        <f>+'X2674'!AE32</f>
        <v>0</v>
      </c>
      <c r="EB225" s="25">
        <f>+'X2674'!AF32</f>
        <v>0</v>
      </c>
      <c r="EC225" s="25">
        <f>+'X2674'!AG32</f>
        <v>0</v>
      </c>
      <c r="ED225" s="25">
        <f>+'X2674'!AH32</f>
        <v>0</v>
      </c>
      <c r="EE225" s="25">
        <f>+'X2674'!AI32</f>
        <v>0</v>
      </c>
      <c r="EF225" s="25">
        <f>+'X2674'!AJ32</f>
        <v>0</v>
      </c>
    </row>
    <row r="226" spans="1:148" s="8" customFormat="1" ht="17.25" customHeight="1">
      <c r="A226" s="12" t="s">
        <v>9</v>
      </c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0"/>
      <c r="BY226" s="260"/>
      <c r="BZ226" s="260"/>
      <c r="CA226" s="260"/>
      <c r="CB226" s="260"/>
      <c r="CC226" s="260"/>
      <c r="CD226" s="260"/>
      <c r="CE226" s="260"/>
      <c r="CF226" s="260"/>
      <c r="CG226" s="260"/>
      <c r="CH226" s="260"/>
      <c r="CI226" s="260"/>
      <c r="CJ226" s="260">
        <v>0</v>
      </c>
      <c r="CK226" s="260">
        <v>0</v>
      </c>
      <c r="CL226" s="260">
        <v>0</v>
      </c>
      <c r="CM226" s="260">
        <v>0</v>
      </c>
      <c r="CN226" s="260">
        <v>0</v>
      </c>
      <c r="CO226" s="260">
        <v>0</v>
      </c>
      <c r="CP226" s="260">
        <v>0</v>
      </c>
      <c r="CQ226" s="260">
        <v>16</v>
      </c>
      <c r="CR226" s="260">
        <v>6</v>
      </c>
      <c r="CS226" s="260">
        <v>0</v>
      </c>
      <c r="CT226" s="260">
        <v>3</v>
      </c>
      <c r="CU226" s="260">
        <v>1</v>
      </c>
      <c r="CV226" s="260">
        <v>1</v>
      </c>
      <c r="CW226" s="260">
        <v>2</v>
      </c>
      <c r="CX226" s="260">
        <v>7</v>
      </c>
      <c r="CY226" s="260">
        <v>13</v>
      </c>
      <c r="CZ226" s="260">
        <v>4</v>
      </c>
      <c r="DA226" s="25">
        <f>SUM(DB226:EF226)</f>
        <v>3</v>
      </c>
      <c r="DB226" s="25">
        <f>+'X2674'!F33</f>
        <v>0</v>
      </c>
      <c r="DC226" s="25">
        <f>+'X2674'!G33</f>
        <v>0</v>
      </c>
      <c r="DD226" s="25">
        <f>+'X2674'!H33</f>
        <v>0</v>
      </c>
      <c r="DE226" s="25">
        <f>+'X2674'!I33</f>
        <v>0</v>
      </c>
      <c r="DF226" s="25">
        <f>+'X2674'!J33</f>
        <v>0</v>
      </c>
      <c r="DG226" s="25">
        <f>+'X2674'!K33</f>
        <v>0</v>
      </c>
      <c r="DH226" s="25">
        <f>+'X2674'!L33</f>
        <v>0</v>
      </c>
      <c r="DI226" s="25">
        <f>+'X2674'!M33</f>
        <v>0</v>
      </c>
      <c r="DJ226" s="25">
        <f>+'X2674'!N33</f>
        <v>0</v>
      </c>
      <c r="DK226" s="25">
        <f>+'X2674'!O33</f>
        <v>0</v>
      </c>
      <c r="DL226" s="25">
        <f>+'X2674'!P33</f>
        <v>0</v>
      </c>
      <c r="DM226" s="25">
        <f>+'X2674'!Q33</f>
        <v>0</v>
      </c>
      <c r="DN226" s="25">
        <f>+'X2674'!R33</f>
        <v>0</v>
      </c>
      <c r="DO226" s="25">
        <f>+'X2674'!S33</f>
        <v>0</v>
      </c>
      <c r="DP226" s="25">
        <f>+'X2674'!T33</f>
        <v>0</v>
      </c>
      <c r="DQ226" s="25">
        <f>+'X2674'!U33</f>
        <v>3</v>
      </c>
      <c r="DR226" s="25">
        <f>+'X2674'!V33</f>
        <v>0</v>
      </c>
      <c r="DS226" s="25">
        <f>+'X2674'!W33</f>
        <v>0</v>
      </c>
      <c r="DT226" s="25">
        <f>+'X2674'!X33</f>
        <v>0</v>
      </c>
      <c r="DU226" s="25">
        <f>+'X2674'!Y33</f>
        <v>0</v>
      </c>
      <c r="DV226" s="25">
        <f>+'X2674'!Z33</f>
        <v>0</v>
      </c>
      <c r="DW226" s="25">
        <f>+'X2674'!AA33</f>
        <v>0</v>
      </c>
      <c r="DX226" s="25">
        <f>+'X2674'!AB33</f>
        <v>0</v>
      </c>
      <c r="DY226" s="25">
        <f>+'X2674'!AC33</f>
        <v>0</v>
      </c>
      <c r="DZ226" s="25">
        <f>+'X2674'!AD33</f>
        <v>0</v>
      </c>
      <c r="EA226" s="25">
        <f>+'X2674'!AE33</f>
        <v>0</v>
      </c>
      <c r="EB226" s="25">
        <f>+'X2674'!AF33</f>
        <v>0</v>
      </c>
      <c r="EC226" s="25">
        <f>+'X2674'!AG33</f>
        <v>0</v>
      </c>
      <c r="ED226" s="25">
        <f>+'X2674'!AH33</f>
        <v>0</v>
      </c>
      <c r="EE226" s="25">
        <f>+'X2674'!AI33</f>
        <v>0</v>
      </c>
      <c r="EF226" s="25">
        <f>+'X2674'!AJ33</f>
        <v>0</v>
      </c>
    </row>
    <row r="227" spans="1:148" s="179" customFormat="1" ht="18" customHeight="1">
      <c r="A227" s="179" t="s">
        <v>214</v>
      </c>
      <c r="Z227" s="182">
        <v>2E-3</v>
      </c>
      <c r="AA227" s="182">
        <v>2E-3</v>
      </c>
      <c r="AB227" s="182">
        <v>2E-3</v>
      </c>
      <c r="AC227" s="182">
        <v>2E-3</v>
      </c>
      <c r="AD227" s="182">
        <v>2E-3</v>
      </c>
      <c r="AE227" s="182">
        <v>2E-3</v>
      </c>
      <c r="AF227" s="182">
        <v>2E-3</v>
      </c>
      <c r="AG227" s="182">
        <v>2E-3</v>
      </c>
      <c r="AH227" s="182">
        <v>2E-3</v>
      </c>
      <c r="AI227" s="182">
        <v>2E-3</v>
      </c>
      <c r="AJ227" s="182">
        <v>2E-3</v>
      </c>
      <c r="AK227" s="182">
        <v>2E-3</v>
      </c>
      <c r="AL227" s="182">
        <v>5.0000000000000001E-3</v>
      </c>
      <c r="AM227" s="182">
        <v>5.0000000000000001E-3</v>
      </c>
      <c r="AN227" s="182">
        <v>5.0000000000000001E-3</v>
      </c>
      <c r="AO227" s="182">
        <v>5.0000000000000001E-3</v>
      </c>
      <c r="AP227" s="182">
        <v>5.0000000000000001E-3</v>
      </c>
      <c r="AQ227" s="182">
        <v>5.0000000000000001E-3</v>
      </c>
      <c r="AR227" s="182">
        <v>5.0000000000000001E-3</v>
      </c>
      <c r="AS227" s="182">
        <v>5.0000000000000001E-3</v>
      </c>
      <c r="AT227" s="182">
        <v>5.0000000000000001E-3</v>
      </c>
      <c r="AU227" s="182">
        <v>5.0000000000000001E-3</v>
      </c>
      <c r="AV227" s="182">
        <v>5.0000000000000001E-3</v>
      </c>
      <c r="AW227" s="182">
        <v>5.0000000000000001E-3</v>
      </c>
      <c r="AX227" s="182">
        <v>2E-3</v>
      </c>
      <c r="AY227" s="182">
        <v>2E-3</v>
      </c>
      <c r="AZ227" s="182">
        <v>2E-3</v>
      </c>
      <c r="BA227" s="182">
        <v>2E-3</v>
      </c>
      <c r="BB227" s="182">
        <v>2E-3</v>
      </c>
      <c r="BC227" s="182">
        <v>2E-3</v>
      </c>
      <c r="BD227" s="182">
        <v>2E-3</v>
      </c>
      <c r="BE227" s="182">
        <v>2E-3</v>
      </c>
      <c r="BF227" s="182">
        <v>2E-3</v>
      </c>
      <c r="BG227" s="182">
        <v>2E-3</v>
      </c>
      <c r="BH227" s="182">
        <v>2E-3</v>
      </c>
      <c r="BI227" s="182">
        <v>2E-3</v>
      </c>
      <c r="BJ227" s="182">
        <v>2E-3</v>
      </c>
      <c r="BK227" s="182">
        <v>2E-3</v>
      </c>
      <c r="BL227" s="182">
        <v>2E-3</v>
      </c>
      <c r="BM227" s="182">
        <v>5.0000000000000001E-4</v>
      </c>
      <c r="BN227" s="182">
        <v>5.0000000000000001E-4</v>
      </c>
      <c r="BO227" s="182">
        <v>5.0000000000000001E-4</v>
      </c>
      <c r="BP227" s="182">
        <v>5.0000000000000001E-4</v>
      </c>
      <c r="BQ227" s="182">
        <v>5.0000000000000001E-4</v>
      </c>
      <c r="BR227" s="182">
        <v>5.0000000000000001E-4</v>
      </c>
      <c r="BS227" s="182">
        <v>5.0000000000000001E-4</v>
      </c>
      <c r="BT227" s="182">
        <v>5.0000000000000001E-4</v>
      </c>
      <c r="BU227" s="182">
        <v>5.0000000000000001E-4</v>
      </c>
      <c r="BV227" s="182">
        <v>5.0000000000000001E-4</v>
      </c>
      <c r="BW227" s="182">
        <v>5.0000000000000001E-4</v>
      </c>
      <c r="BX227" s="182">
        <v>5.0000000000000001E-4</v>
      </c>
      <c r="BY227" s="182">
        <v>5.0000000000000001E-4</v>
      </c>
      <c r="BZ227" s="182">
        <v>5.0000000000000001E-4</v>
      </c>
      <c r="CA227" s="182">
        <v>5.0000000000000001E-4</v>
      </c>
      <c r="CB227" s="182">
        <v>5.0000000000000001E-4</v>
      </c>
      <c r="CC227" s="182">
        <v>5.0000000000000001E-4</v>
      </c>
      <c r="CD227" s="182">
        <v>5.0000000000000001E-4</v>
      </c>
      <c r="CE227" s="182">
        <v>5.0000000000000001E-4</v>
      </c>
      <c r="CF227" s="182">
        <v>5.0000000000000001E-4</v>
      </c>
      <c r="CG227" s="182">
        <v>5.0000000000000001E-4</v>
      </c>
      <c r="CH227" s="182">
        <v>5.0000000000000001E-4</v>
      </c>
      <c r="CI227" s="182">
        <v>5.0000000000000001E-4</v>
      </c>
      <c r="CJ227" s="182">
        <v>5.0000000000000001E-4</v>
      </c>
      <c r="CK227" s="182">
        <v>5.0000000000000001E-4</v>
      </c>
      <c r="CL227" s="182">
        <v>5.0000000000000001E-4</v>
      </c>
      <c r="CM227" s="182">
        <v>5.0000000000000001E-4</v>
      </c>
      <c r="CN227" s="182">
        <v>5.0000000000000001E-4</v>
      </c>
      <c r="CO227" s="182">
        <v>5.0000000000000001E-4</v>
      </c>
      <c r="CP227" s="182">
        <v>5.0000000000000001E-4</v>
      </c>
      <c r="CQ227" s="182">
        <v>5.0000000000000001E-4</v>
      </c>
      <c r="CR227" s="182">
        <v>5.0000000000000001E-4</v>
      </c>
      <c r="CS227" s="182">
        <v>5.0000000000000001E-4</v>
      </c>
      <c r="CT227" s="182">
        <v>5.0000000000000001E-4</v>
      </c>
      <c r="CU227" s="182">
        <v>5.0000000000000001E-4</v>
      </c>
      <c r="CV227" s="182">
        <v>5.0000000000000001E-4</v>
      </c>
      <c r="CW227" s="182">
        <v>5.0000000000000001E-4</v>
      </c>
      <c r="CX227" s="182">
        <v>5.0000000000000001E-4</v>
      </c>
      <c r="CY227" s="182">
        <v>5.0000000000000001E-4</v>
      </c>
      <c r="CZ227" s="182">
        <v>5.0000000000000001E-4</v>
      </c>
      <c r="DA227" s="182">
        <v>5.0000000000000001E-4</v>
      </c>
      <c r="DB227" s="182">
        <v>5.0000000000000001E-4</v>
      </c>
      <c r="DC227" s="182">
        <v>5.0000000000000001E-4</v>
      </c>
      <c r="DD227" s="182">
        <v>5.0000000000000001E-4</v>
      </c>
      <c r="DE227" s="182">
        <v>5.0000000000000001E-4</v>
      </c>
      <c r="DF227" s="182">
        <v>5.0000000000000001E-4</v>
      </c>
      <c r="DG227" s="182">
        <v>5.0000000000000001E-4</v>
      </c>
      <c r="DH227" s="182">
        <v>5.0000000000000001E-4</v>
      </c>
      <c r="DI227" s="182">
        <v>5.0000000000000001E-4</v>
      </c>
      <c r="DJ227" s="182">
        <v>5.0000000000000001E-4</v>
      </c>
      <c r="DK227" s="182">
        <v>5.0000000000000001E-4</v>
      </c>
      <c r="DL227" s="182">
        <v>5.0000000000000001E-4</v>
      </c>
      <c r="DM227" s="182">
        <v>5.0000000000000001E-4</v>
      </c>
      <c r="DN227" s="182">
        <v>5.0000000000000001E-4</v>
      </c>
      <c r="DO227" s="182">
        <v>5.0000000000000001E-4</v>
      </c>
      <c r="DP227" s="182">
        <v>5.0000000000000001E-4</v>
      </c>
      <c r="DQ227" s="182">
        <v>5.0000000000000001E-4</v>
      </c>
      <c r="DR227" s="182">
        <v>5.0000000000000001E-4</v>
      </c>
      <c r="DS227" s="182">
        <v>5.0000000000000001E-4</v>
      </c>
      <c r="DT227" s="182">
        <v>5.0000000000000001E-4</v>
      </c>
      <c r="DU227" s="182">
        <v>5.0000000000000001E-4</v>
      </c>
      <c r="DV227" s="182">
        <v>5.0000000000000001E-4</v>
      </c>
      <c r="DW227" s="182">
        <v>5.0000000000000001E-4</v>
      </c>
      <c r="DX227" s="182">
        <v>5.0000000000000001E-4</v>
      </c>
      <c r="DY227" s="182">
        <v>5.0000000000000001E-4</v>
      </c>
      <c r="DZ227" s="182">
        <v>5.0000000000000001E-4</v>
      </c>
      <c r="EA227" s="182">
        <v>5.0000000000000001E-4</v>
      </c>
      <c r="EB227" s="182">
        <v>5.0000000000000001E-4</v>
      </c>
      <c r="EC227" s="182">
        <v>5.0000000000000001E-4</v>
      </c>
      <c r="ED227" s="182">
        <v>5.0000000000000001E-4</v>
      </c>
      <c r="EE227" s="182">
        <v>5.0000000000000001E-4</v>
      </c>
      <c r="EF227" s="182">
        <v>5.0000000000000001E-4</v>
      </c>
      <c r="EG227" s="180"/>
      <c r="EH227" s="180"/>
      <c r="EI227" s="180"/>
      <c r="EJ227" s="180"/>
      <c r="EK227" s="180"/>
      <c r="EL227" s="180"/>
      <c r="EM227" s="180"/>
      <c r="EN227" s="180"/>
      <c r="EO227" s="180"/>
      <c r="EP227" s="180"/>
      <c r="EQ227" s="180"/>
      <c r="ER227" s="180"/>
    </row>
    <row r="229" spans="1:148" ht="27" customHeight="1">
      <c r="A229" s="284" t="s">
        <v>178</v>
      </c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285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285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285"/>
      <c r="AX229" s="285"/>
      <c r="AY229" s="285"/>
      <c r="AZ229" s="285"/>
      <c r="BA229" s="285"/>
      <c r="BB229" s="285"/>
      <c r="BC229" s="285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285"/>
      <c r="BO229" s="285"/>
      <c r="BP229" s="285"/>
      <c r="BQ229" s="285"/>
      <c r="BR229" s="285"/>
      <c r="BS229" s="285"/>
      <c r="BT229" s="285"/>
      <c r="BU229" s="285"/>
      <c r="BV229" s="285"/>
      <c r="BW229" s="285"/>
      <c r="BX229" s="285"/>
      <c r="BY229" s="285"/>
      <c r="BZ229" s="285"/>
      <c r="CA229" s="285"/>
      <c r="CB229" s="285"/>
      <c r="CC229" s="285"/>
      <c r="CD229" s="285"/>
      <c r="CE229" s="285"/>
      <c r="CF229" s="285"/>
      <c r="CG229" s="285"/>
      <c r="CH229" s="285"/>
      <c r="CI229" s="285"/>
      <c r="CJ229" s="285"/>
      <c r="CK229" s="285"/>
      <c r="CL229" s="285"/>
      <c r="CM229" s="285"/>
      <c r="CN229" s="285"/>
      <c r="CO229" s="285"/>
      <c r="CP229" s="285"/>
      <c r="CQ229" s="285"/>
      <c r="CR229" s="285"/>
      <c r="CS229" s="285"/>
      <c r="CT229" s="285"/>
      <c r="CU229" s="285"/>
      <c r="CV229" s="285"/>
      <c r="CW229" s="285"/>
      <c r="CX229" s="285"/>
      <c r="CY229" s="285"/>
      <c r="CZ229" s="285"/>
      <c r="DA229" s="285"/>
      <c r="DB229" s="285"/>
      <c r="DC229" s="285"/>
      <c r="DD229" s="285"/>
      <c r="DE229" s="285"/>
      <c r="DF229" s="285"/>
      <c r="DG229" s="285"/>
      <c r="DH229" s="285"/>
      <c r="DI229" s="285"/>
      <c r="DJ229" s="285"/>
      <c r="DK229" s="285"/>
      <c r="DL229" s="285"/>
      <c r="DM229" s="285"/>
      <c r="DN229" s="285"/>
      <c r="DO229" s="285"/>
      <c r="DP229" s="285"/>
      <c r="DQ229" s="285"/>
      <c r="DR229" s="285"/>
      <c r="DS229" s="285"/>
      <c r="DT229" s="285"/>
      <c r="DU229" s="285"/>
      <c r="DV229" s="285"/>
      <c r="DW229" s="285"/>
      <c r="DX229" s="285"/>
      <c r="DY229" s="285"/>
      <c r="DZ229" s="285"/>
      <c r="EA229" s="285"/>
      <c r="EB229" s="285"/>
      <c r="EC229" s="285"/>
      <c r="ED229" s="285"/>
      <c r="EE229" s="285"/>
      <c r="EF229" s="285"/>
    </row>
    <row r="246" spans="1:148" s="4" customFormat="1" ht="17.25" customHeight="1">
      <c r="A246" s="13" t="s">
        <v>0</v>
      </c>
      <c r="B246" s="2" t="s">
        <v>12</v>
      </c>
      <c r="C246" s="2" t="s">
        <v>20</v>
      </c>
      <c r="D246" s="2" t="s">
        <v>21</v>
      </c>
      <c r="E246" s="2" t="s">
        <v>22</v>
      </c>
      <c r="F246" s="2" t="s">
        <v>23</v>
      </c>
      <c r="G246" s="2" t="s">
        <v>24</v>
      </c>
      <c r="H246" s="2" t="s">
        <v>25</v>
      </c>
      <c r="I246" s="2" t="s">
        <v>26</v>
      </c>
      <c r="J246" s="2" t="s">
        <v>27</v>
      </c>
      <c r="K246" s="2" t="s">
        <v>28</v>
      </c>
      <c r="L246" s="2" t="s">
        <v>29</v>
      </c>
      <c r="M246" s="2" t="s">
        <v>30</v>
      </c>
      <c r="N246" s="2" t="s">
        <v>11</v>
      </c>
      <c r="O246" s="2" t="s">
        <v>13</v>
      </c>
      <c r="P246" s="2" t="s">
        <v>14</v>
      </c>
      <c r="Q246" s="2" t="s">
        <v>15</v>
      </c>
      <c r="R246" s="2" t="s">
        <v>16</v>
      </c>
      <c r="S246" s="2" t="s">
        <v>17</v>
      </c>
      <c r="T246" s="2" t="s">
        <v>18</v>
      </c>
      <c r="U246" s="2" t="s">
        <v>19</v>
      </c>
      <c r="V246" s="2" t="s">
        <v>109</v>
      </c>
      <c r="W246" s="2" t="s">
        <v>111</v>
      </c>
      <c r="X246" s="2" t="s">
        <v>117</v>
      </c>
      <c r="Y246" s="2" t="s">
        <v>118</v>
      </c>
      <c r="Z246" s="2" t="s">
        <v>120</v>
      </c>
      <c r="AA246" s="2" t="s">
        <v>123</v>
      </c>
      <c r="AB246" s="2" t="s">
        <v>130</v>
      </c>
      <c r="AC246" s="106" t="s">
        <v>134</v>
      </c>
      <c r="AD246" s="106" t="s">
        <v>142</v>
      </c>
      <c r="AE246" s="106" t="s">
        <v>143</v>
      </c>
      <c r="AF246" s="2" t="s">
        <v>148</v>
      </c>
      <c r="AG246" s="2" t="s">
        <v>153</v>
      </c>
      <c r="AH246" s="2" t="s">
        <v>134</v>
      </c>
      <c r="AI246" s="2" t="s">
        <v>156</v>
      </c>
      <c r="AJ246" s="2" t="s">
        <v>157</v>
      </c>
      <c r="AK246" s="2" t="s">
        <v>159</v>
      </c>
      <c r="AL246" s="2" t="s">
        <v>163</v>
      </c>
      <c r="AM246" s="2" t="s">
        <v>166</v>
      </c>
      <c r="AN246" s="2" t="s">
        <v>169</v>
      </c>
      <c r="AO246" s="2" t="s">
        <v>177</v>
      </c>
      <c r="AP246" s="2" t="s">
        <v>182</v>
      </c>
      <c r="AQ246" s="2" t="s">
        <v>186</v>
      </c>
      <c r="AR246" s="2" t="s">
        <v>189</v>
      </c>
      <c r="AS246" s="2" t="s">
        <v>190</v>
      </c>
      <c r="AT246" s="2" t="s">
        <v>195</v>
      </c>
      <c r="AU246" s="2" t="s">
        <v>197</v>
      </c>
      <c r="AV246" s="2" t="s">
        <v>199</v>
      </c>
      <c r="AW246" s="106" t="e">
        <f>#REF!</f>
        <v>#REF!</v>
      </c>
      <c r="AX246" s="106" t="e">
        <f>#REF!</f>
        <v>#REF!</v>
      </c>
      <c r="AY246" s="184" t="e">
        <f>#REF!</f>
        <v>#REF!</v>
      </c>
      <c r="AZ246" s="106" t="e">
        <f>#REF!</f>
        <v>#REF!</v>
      </c>
      <c r="BA246" s="184" t="e">
        <f>#REF!</f>
        <v>#REF!</v>
      </c>
      <c r="BB246" s="106" t="e">
        <f>#REF!</f>
        <v>#REF!</v>
      </c>
      <c r="BC246" s="106" t="e">
        <f>#REF!</f>
        <v>#REF!</v>
      </c>
      <c r="BD246" s="184" t="e">
        <f>#REF!</f>
        <v>#REF!</v>
      </c>
      <c r="BE246" s="106" t="e">
        <f>#REF!</f>
        <v>#REF!</v>
      </c>
      <c r="BF246" s="106" t="e">
        <f t="shared" ref="BF246:BS246" si="114">BF102</f>
        <v>#REF!</v>
      </c>
      <c r="BG246" s="106" t="str">
        <f t="shared" si="114"/>
        <v>Oct'21</v>
      </c>
      <c r="BH246" s="184" t="e">
        <f t="shared" si="114"/>
        <v>#REF!</v>
      </c>
      <c r="BI246" s="184" t="e">
        <f t="shared" si="114"/>
        <v>#REF!</v>
      </c>
      <c r="BJ246" s="184" t="e">
        <f t="shared" si="114"/>
        <v>#REF!</v>
      </c>
      <c r="BK246" s="106" t="e">
        <f t="shared" si="114"/>
        <v>#REF!</v>
      </c>
      <c r="BL246" s="106" t="e">
        <f t="shared" si="114"/>
        <v>#REF!</v>
      </c>
      <c r="BM246" s="106" t="e">
        <f t="shared" si="114"/>
        <v>#REF!</v>
      </c>
      <c r="BN246" s="106" t="e">
        <f t="shared" si="114"/>
        <v>#REF!</v>
      </c>
      <c r="BO246" s="106" t="e">
        <f t="shared" si="114"/>
        <v>#REF!</v>
      </c>
      <c r="BP246" s="106" t="e">
        <f t="shared" si="114"/>
        <v>#REF!</v>
      </c>
      <c r="BQ246" s="106" t="e">
        <f t="shared" si="114"/>
        <v>#REF!</v>
      </c>
      <c r="BR246" s="106" t="e">
        <f t="shared" si="114"/>
        <v>#REF!</v>
      </c>
      <c r="BS246" s="106" t="str">
        <f t="shared" si="114"/>
        <v>Oct'22</v>
      </c>
      <c r="BT246" s="106" t="s">
        <v>265</v>
      </c>
      <c r="BU246" s="106" t="s">
        <v>266</v>
      </c>
      <c r="BV246" s="106" t="s">
        <v>267</v>
      </c>
      <c r="BW246" s="106" t="s">
        <v>270</v>
      </c>
      <c r="BX246" s="106" t="s">
        <v>272</v>
      </c>
      <c r="BY246" s="106" t="s">
        <v>276</v>
      </c>
      <c r="BZ246" s="106" t="s">
        <v>277</v>
      </c>
      <c r="CA246" s="106" t="s">
        <v>279</v>
      </c>
      <c r="CB246" s="106" t="s">
        <v>281</v>
      </c>
      <c r="CC246" s="106" t="s">
        <v>282</v>
      </c>
      <c r="CD246" s="106" t="s">
        <v>288</v>
      </c>
      <c r="CE246" s="106" t="s">
        <v>289</v>
      </c>
      <c r="CF246" s="106" t="s">
        <v>292</v>
      </c>
      <c r="CG246" s="106" t="s">
        <v>294</v>
      </c>
      <c r="CH246" s="106" t="s">
        <v>297</v>
      </c>
      <c r="CI246" s="106" t="s">
        <v>301</v>
      </c>
      <c r="CJ246" s="106" t="s">
        <v>303</v>
      </c>
      <c r="CK246" s="106" t="s">
        <v>308</v>
      </c>
      <c r="CL246" s="106" t="s">
        <v>310</v>
      </c>
      <c r="CM246" s="106" t="s">
        <v>311</v>
      </c>
      <c r="CN246" s="106" t="s">
        <v>313</v>
      </c>
      <c r="CO246" s="106" t="s">
        <v>319</v>
      </c>
      <c r="CP246" s="106" t="s">
        <v>322</v>
      </c>
      <c r="CQ246" s="106" t="s">
        <v>325</v>
      </c>
      <c r="CR246" s="106" t="s">
        <v>330</v>
      </c>
      <c r="CS246" s="106" t="s">
        <v>332</v>
      </c>
      <c r="CT246" s="106" t="s">
        <v>336</v>
      </c>
      <c r="CU246" s="106" t="s">
        <v>339</v>
      </c>
      <c r="CV246" s="106" t="s">
        <v>349</v>
      </c>
      <c r="CW246" s="106" t="s">
        <v>350</v>
      </c>
      <c r="CX246" s="106" t="s">
        <v>351</v>
      </c>
      <c r="CY246" s="106" t="s">
        <v>357</v>
      </c>
      <c r="CZ246" s="106" t="s">
        <v>360</v>
      </c>
      <c r="DA246" s="106" t="str">
        <f>+'Contam Hub shop'!DM43</f>
        <v>Aug'25</v>
      </c>
      <c r="DB246" s="3">
        <v>1</v>
      </c>
      <c r="DC246" s="3">
        <v>2</v>
      </c>
      <c r="DD246" s="3">
        <v>3</v>
      </c>
      <c r="DE246" s="3">
        <v>4</v>
      </c>
      <c r="DF246" s="3">
        <v>5</v>
      </c>
      <c r="DG246" s="3">
        <v>6</v>
      </c>
      <c r="DH246" s="3">
        <v>7</v>
      </c>
      <c r="DI246" s="3">
        <v>8</v>
      </c>
      <c r="DJ246" s="3">
        <v>9</v>
      </c>
      <c r="DK246" s="3">
        <v>10</v>
      </c>
      <c r="DL246" s="3">
        <v>11</v>
      </c>
      <c r="DM246" s="3">
        <v>12</v>
      </c>
      <c r="DN246" s="3">
        <v>13</v>
      </c>
      <c r="DO246" s="3">
        <v>14</v>
      </c>
      <c r="DP246" s="3">
        <v>15</v>
      </c>
      <c r="DQ246" s="3">
        <v>16</v>
      </c>
      <c r="DR246" s="3">
        <v>17</v>
      </c>
      <c r="DS246" s="3">
        <v>18</v>
      </c>
      <c r="DT246" s="3">
        <v>19</v>
      </c>
      <c r="DU246" s="3">
        <v>20</v>
      </c>
      <c r="DV246" s="3">
        <v>21</v>
      </c>
      <c r="DW246" s="3">
        <v>22</v>
      </c>
      <c r="DX246" s="3">
        <v>23</v>
      </c>
      <c r="DY246" s="3">
        <v>24</v>
      </c>
      <c r="DZ246" s="3">
        <v>25</v>
      </c>
      <c r="EA246" s="3">
        <v>26</v>
      </c>
      <c r="EB246" s="3">
        <v>27</v>
      </c>
      <c r="EC246" s="3">
        <v>28</v>
      </c>
      <c r="ED246" s="3">
        <v>29</v>
      </c>
      <c r="EE246" s="3">
        <v>30</v>
      </c>
      <c r="EF246" s="3">
        <v>31</v>
      </c>
    </row>
    <row r="247" spans="1:148" ht="17.25" customHeight="1">
      <c r="A247" s="140" t="s">
        <v>1</v>
      </c>
      <c r="B247" s="141" t="e">
        <f>SUM(B105,B77,B49,#REF!,#REF!)</f>
        <v>#REF!</v>
      </c>
      <c r="C247" s="141" t="e">
        <f>SUM(C105,C77,C49,#REF!,#REF!)</f>
        <v>#REF!</v>
      </c>
      <c r="D247" s="141" t="e">
        <f>SUM(D105,D77,D49,#REF!,#REF!)</f>
        <v>#REF!</v>
      </c>
      <c r="E247" s="141" t="e">
        <f>SUM(E105,E77,E49,#REF!,#REF!)</f>
        <v>#REF!</v>
      </c>
      <c r="F247" s="141" t="e">
        <f>SUM(F105,F77,F49,#REF!,#REF!)</f>
        <v>#REF!</v>
      </c>
      <c r="G247" s="141" t="e">
        <f>SUM(G105,G77,G49,#REF!,#REF!)</f>
        <v>#REF!</v>
      </c>
      <c r="H247" s="141" t="e">
        <f>SUM(H105,H77,H49,#REF!,#REF!)</f>
        <v>#REF!</v>
      </c>
      <c r="I247" s="141" t="e">
        <f>SUM(I105,I77,I49,#REF!,#REF!)</f>
        <v>#REF!</v>
      </c>
      <c r="J247" s="141" t="e">
        <f>SUM(J105,J77,J49,#REF!,#REF!)</f>
        <v>#REF!</v>
      </c>
      <c r="K247" s="141" t="e">
        <f>SUM(K105,K77,K49,#REF!,#REF!)</f>
        <v>#REF!</v>
      </c>
      <c r="L247" s="141" t="e">
        <f>SUM(L105,L77,L49,#REF!,#REF!)</f>
        <v>#REF!</v>
      </c>
      <c r="M247" s="141" t="e">
        <f>SUM(M105,M77,M49,#REF!,#REF!)</f>
        <v>#REF!</v>
      </c>
      <c r="N247" s="141" t="e">
        <f>SUM(N105,N77,N49,#REF!,#REF!)</f>
        <v>#REF!</v>
      </c>
      <c r="O247" s="141" t="e">
        <f>SUM(O105,O77,O49,#REF!,#REF!)</f>
        <v>#REF!</v>
      </c>
      <c r="P247" s="141" t="e">
        <f>SUM(P105,P77,P49,#REF!,#REF!)</f>
        <v>#REF!</v>
      </c>
      <c r="Q247" s="141" t="e">
        <f>SUM(Q105,Q77,Q49,#REF!,#REF!)</f>
        <v>#REF!</v>
      </c>
      <c r="R247" s="141" t="e">
        <f>SUM(R105,R77,R49,#REF!,#REF!)</f>
        <v>#REF!</v>
      </c>
      <c r="S247" s="141" t="e">
        <f>SUM(S105,S77,S49,#REF!,#REF!)</f>
        <v>#REF!</v>
      </c>
      <c r="T247" s="141" t="e">
        <f>SUM(T103,T75,T47,T19,#REF!)</f>
        <v>#REF!</v>
      </c>
      <c r="U247" s="141" t="e">
        <f>SUM(U103,U75,U47,U19,#REF!)</f>
        <v>#REF!</v>
      </c>
      <c r="V247" s="141" t="e">
        <f>SUM(V103,V75,V47,V19,#REF!)</f>
        <v>#REF!</v>
      </c>
      <c r="W247" s="141" t="e">
        <f>SUM(W103,W75,W47,W19,#REF!)</f>
        <v>#REF!</v>
      </c>
      <c r="X247" s="141" t="e">
        <f>SUM(X103,X75,X47,X19,#REF!)</f>
        <v>#REF!</v>
      </c>
      <c r="Y247" s="141" t="e">
        <f>SUM(Y103,Y75,Y47,Y19,#REF!)</f>
        <v>#REF!</v>
      </c>
      <c r="Z247" s="141" t="e">
        <f>Z103+Z75+Z47+Z19+#REF!</f>
        <v>#REF!</v>
      </c>
      <c r="AA247" s="141" t="e">
        <f>AA103+AA75+AA47+AA19+#REF!</f>
        <v>#REF!</v>
      </c>
      <c r="AB247" s="141" t="e">
        <f>AB103+AB75+AB47+AB19+#REF!</f>
        <v>#REF!</v>
      </c>
      <c r="AC247" s="141" t="e">
        <f>AC103+AC75+AC47+AC19+#REF!</f>
        <v>#REF!</v>
      </c>
      <c r="AD247" s="141" t="e">
        <f>AD103+AD75+AD47+AD19+#REF!</f>
        <v>#REF!</v>
      </c>
      <c r="AE247" s="141" t="e">
        <f>AE103+AE75+AE47+AE19+#REF!</f>
        <v>#REF!</v>
      </c>
      <c r="AF247" s="141" t="e">
        <f>AF103+AF75+AF47+AF19+#REF!</f>
        <v>#REF!</v>
      </c>
      <c r="AG247" s="141" t="e">
        <f>AG103+AG75+AG47+AG19+#REF!</f>
        <v>#REF!</v>
      </c>
      <c r="AH247" s="141" t="e">
        <f>AH103+AH75+AH47+AH19+#REF!</f>
        <v>#REF!</v>
      </c>
      <c r="AI247" s="141" t="e">
        <f>AI103+AI75+AI47+AI19+#REF!</f>
        <v>#REF!</v>
      </c>
      <c r="AJ247" s="141" t="e">
        <f>AJ103+AJ75+AJ47+AJ19+#REF!</f>
        <v>#REF!</v>
      </c>
      <c r="AK247" s="141" t="e">
        <f>AK103+AK75+AK47+AK19+#REF!</f>
        <v>#REF!</v>
      </c>
      <c r="AL247" s="141" t="e">
        <f>AL103+AL75+AL47+AL19+#REF!</f>
        <v>#REF!</v>
      </c>
      <c r="AM247" s="141" t="e">
        <f>AM103+AM75+AM47+AM19+#REF!</f>
        <v>#REF!</v>
      </c>
      <c r="AN247" s="141" t="e">
        <f>AN103+AN75+AN47+AN19+#REF!</f>
        <v>#REF!</v>
      </c>
      <c r="AO247" s="141" t="e">
        <f>AO103+AO75+AO47+AO19+#REF!</f>
        <v>#REF!</v>
      </c>
      <c r="AP247" s="141" t="e">
        <f>AP103+AP75+AP47+AP19+#REF!</f>
        <v>#REF!</v>
      </c>
      <c r="AQ247" s="141" t="e">
        <f>AQ103+AQ75+AQ47+AQ19+#REF!</f>
        <v>#REF!</v>
      </c>
      <c r="AR247" s="141" t="e">
        <f>AR103+AR75+AR47+AR19+#REF!</f>
        <v>#REF!</v>
      </c>
      <c r="AS247" s="141" t="e">
        <f>AS103+AS75+AS47+AS19+#REF!</f>
        <v>#REF!</v>
      </c>
      <c r="AT247" s="141" t="e">
        <f>AT103+AT75+AT47+AT19+#REF!</f>
        <v>#REF!</v>
      </c>
      <c r="AU247" s="141" t="e">
        <f>AU103+AU75+AU47+AU19+#REF!</f>
        <v>#REF!</v>
      </c>
      <c r="AV247" s="141" t="e">
        <f>AV103+AV75+AV47+AV19+#REF!</f>
        <v>#REF!</v>
      </c>
      <c r="AW247" s="141" t="e">
        <f>AW103+AW75+AW47+AW19+#REF!</f>
        <v>#REF!</v>
      </c>
      <c r="AX247" s="141" t="e">
        <f>AX103+AX75+AX47+AX19+#REF!+AX131</f>
        <v>#REF!</v>
      </c>
      <c r="AY247" s="141" t="e">
        <f>AY103+AY75+AY47+AY19+#REF!+AY131</f>
        <v>#REF!</v>
      </c>
      <c r="AZ247" s="141" t="e">
        <f>AZ103+AZ75+AZ47+AZ19+#REF!+AZ131</f>
        <v>#REF!</v>
      </c>
      <c r="BA247" s="141" t="e">
        <f>BA103+BA75+BA47+BA19+#REF!+BA131</f>
        <v>#REF!</v>
      </c>
      <c r="BB247" s="141" t="e">
        <f>BB103+BB75+BB47+BB19+#REF!+BB131</f>
        <v>#REF!</v>
      </c>
      <c r="BC247" s="141" t="e">
        <f>BC103+BC75+BC47+BC19+#REF!+BC131</f>
        <v>#REF!</v>
      </c>
      <c r="BD247" s="141" t="e">
        <f>BD103+BD75+BD47+BD19+#REF!+BD131</f>
        <v>#REF!</v>
      </c>
      <c r="BE247" s="141" t="e">
        <f>BE103+BE75+BE47+BE19+#REF!+BE131</f>
        <v>#REF!</v>
      </c>
      <c r="BF247" s="141" t="e">
        <f>BF103+BF75+BF47+BF19+#REF!+BF131</f>
        <v>#REF!</v>
      </c>
      <c r="BG247" s="141" t="e">
        <f>BG103+BG75+BG47+BG19+#REF!+BG131</f>
        <v>#REF!</v>
      </c>
      <c r="BH247" s="141" t="e">
        <f>BH103+BH75+BH47+BH19+#REF!+BH131</f>
        <v>#REF!</v>
      </c>
      <c r="BI247" s="141" t="e">
        <f>BI103+BI75+BI47+BI19+#REF!+BI131</f>
        <v>#REF!</v>
      </c>
      <c r="BJ247" s="141" t="e">
        <f>BJ103+BJ75+BJ47+BJ19+#REF!+BJ131</f>
        <v>#REF!</v>
      </c>
      <c r="BK247" s="141" t="e">
        <f>BK103+BK75+BK47+BK19+#REF!+BK131</f>
        <v>#REF!</v>
      </c>
      <c r="BL247" s="141" t="e">
        <f>BL103+BL75+BL47+BL19+#REF!+BL131</f>
        <v>#REF!</v>
      </c>
      <c r="BM247" s="141" t="e">
        <f>BM103+BM75+BM47+BM19+#REF!+BM131</f>
        <v>#REF!</v>
      </c>
      <c r="BN247" s="141" t="e">
        <f>BN103+BN75+BN47+BN19+#REF!+BN131</f>
        <v>#REF!</v>
      </c>
      <c r="BO247" s="141" t="e">
        <f>BO103+BO75+BO47+BO19+#REF!+BO131</f>
        <v>#REF!</v>
      </c>
      <c r="BP247" s="141" t="e">
        <f>BP103+BP75+BP47+BP19+#REF!+BP131</f>
        <v>#REF!</v>
      </c>
      <c r="BQ247" s="141" t="e">
        <f>BQ103+BQ75+BQ47+BQ19+#REF!+BQ131</f>
        <v>#REF!</v>
      </c>
      <c r="BR247" s="141" t="e">
        <f>BR103+BR75+BR47+BR19+#REF!+BR131</f>
        <v>#REF!</v>
      </c>
      <c r="BS247" s="141" t="e">
        <f>BS103+BS75+BS47+BS19+#REF!+BS131</f>
        <v>#REF!</v>
      </c>
      <c r="BT247" s="141" t="e">
        <f>BT103+BT75+BT47+BT19+#REF!+BT131</f>
        <v>#REF!</v>
      </c>
      <c r="BU247" s="141" t="e">
        <f>BU103+BU75+BU47+BU19+#REF!+BU131</f>
        <v>#REF!</v>
      </c>
      <c r="BV247" s="141">
        <f t="shared" ref="BV247:CT247" si="115">BV103+BV75+BV47+BV19+BV131+BV160+BV189</f>
        <v>151041</v>
      </c>
      <c r="BW247" s="141">
        <f t="shared" si="115"/>
        <v>13770</v>
      </c>
      <c r="BX247" s="141">
        <f t="shared" si="115"/>
        <v>27333</v>
      </c>
      <c r="BY247" s="141">
        <f t="shared" si="115"/>
        <v>38495</v>
      </c>
      <c r="BZ247" s="141">
        <f t="shared" si="115"/>
        <v>171531</v>
      </c>
      <c r="CA247" s="141">
        <f t="shared" si="115"/>
        <v>171787</v>
      </c>
      <c r="CB247" s="141">
        <f t="shared" si="115"/>
        <v>135171</v>
      </c>
      <c r="CC247" s="141">
        <f t="shared" si="115"/>
        <v>213195</v>
      </c>
      <c r="CD247" s="141">
        <f t="shared" si="115"/>
        <v>235154</v>
      </c>
      <c r="CE247" s="141">
        <f t="shared" si="115"/>
        <v>435683</v>
      </c>
      <c r="CF247" s="141">
        <f t="shared" si="115"/>
        <v>402152</v>
      </c>
      <c r="CG247" s="141">
        <f t="shared" si="115"/>
        <v>332729</v>
      </c>
      <c r="CH247" s="141">
        <f t="shared" si="115"/>
        <v>87798</v>
      </c>
      <c r="CI247" s="141">
        <f t="shared" si="115"/>
        <v>177806</v>
      </c>
      <c r="CJ247" s="141">
        <f t="shared" si="115"/>
        <v>309457</v>
      </c>
      <c r="CK247" s="141">
        <f t="shared" si="115"/>
        <v>193060</v>
      </c>
      <c r="CL247" s="141">
        <f t="shared" si="115"/>
        <v>258862</v>
      </c>
      <c r="CM247" s="141">
        <f t="shared" si="115"/>
        <v>248116</v>
      </c>
      <c r="CN247" s="141">
        <f t="shared" si="115"/>
        <v>374759</v>
      </c>
      <c r="CO247" s="141">
        <f t="shared" si="115"/>
        <v>430503</v>
      </c>
      <c r="CP247" s="141">
        <f t="shared" si="115"/>
        <v>408130</v>
      </c>
      <c r="CQ247" s="141">
        <f t="shared" si="115"/>
        <v>364575</v>
      </c>
      <c r="CR247" s="141">
        <f t="shared" si="115"/>
        <v>234542</v>
      </c>
      <c r="CS247" s="141">
        <f t="shared" si="115"/>
        <v>132119</v>
      </c>
      <c r="CT247" s="141">
        <f t="shared" si="115"/>
        <v>239906</v>
      </c>
      <c r="CU247" s="141">
        <f t="shared" ref="CU247" si="116">CU103+CU75+CU47+CU19+CU131+CU160+CU189</f>
        <v>174361</v>
      </c>
      <c r="CV247" s="141">
        <v>375829</v>
      </c>
      <c r="CW247" s="141">
        <v>316673</v>
      </c>
      <c r="CX247" s="141">
        <v>426795</v>
      </c>
      <c r="CY247" s="141">
        <v>368058</v>
      </c>
      <c r="CZ247" s="141">
        <v>185680</v>
      </c>
      <c r="DA247" s="141">
        <f>SUM(DB247:EF247)</f>
        <v>111001</v>
      </c>
      <c r="DB247" s="141">
        <f>+DB218+DB189+DB160+DB131+DB103+DB75+DB47</f>
        <v>3020</v>
      </c>
      <c r="DC247" s="141">
        <f t="shared" ref="DC247:EF247" si="117">+DC218+DC189+DC160+DC131+DC103+DC75+DC47</f>
        <v>876</v>
      </c>
      <c r="DD247" s="141">
        <f t="shared" si="117"/>
        <v>0</v>
      </c>
      <c r="DE247" s="141">
        <f t="shared" si="117"/>
        <v>4464</v>
      </c>
      <c r="DF247" s="141">
        <f t="shared" si="117"/>
        <v>3562</v>
      </c>
      <c r="DG247" s="141">
        <f t="shared" si="117"/>
        <v>4332</v>
      </c>
      <c r="DH247" s="141">
        <f t="shared" si="117"/>
        <v>3569</v>
      </c>
      <c r="DI247" s="141">
        <f t="shared" si="117"/>
        <v>1618</v>
      </c>
      <c r="DJ247" s="141">
        <f t="shared" si="117"/>
        <v>6407</v>
      </c>
      <c r="DK247" s="141">
        <f t="shared" si="117"/>
        <v>0</v>
      </c>
      <c r="DL247" s="141">
        <f t="shared" si="117"/>
        <v>6382</v>
      </c>
      <c r="DM247" s="141">
        <f t="shared" si="117"/>
        <v>4834</v>
      </c>
      <c r="DN247" s="141">
        <f t="shared" si="117"/>
        <v>2484</v>
      </c>
      <c r="DO247" s="141">
        <f t="shared" si="117"/>
        <v>3311</v>
      </c>
      <c r="DP247" s="141">
        <f t="shared" si="117"/>
        <v>15844</v>
      </c>
      <c r="DQ247" s="141">
        <f t="shared" si="117"/>
        <v>12602</v>
      </c>
      <c r="DR247" s="141">
        <f t="shared" si="117"/>
        <v>0</v>
      </c>
      <c r="DS247" s="141">
        <f t="shared" si="117"/>
        <v>3429</v>
      </c>
      <c r="DT247" s="141">
        <f t="shared" si="117"/>
        <v>9686</v>
      </c>
      <c r="DU247" s="141">
        <f t="shared" si="117"/>
        <v>7809</v>
      </c>
      <c r="DV247" s="141">
        <f t="shared" si="117"/>
        <v>7558</v>
      </c>
      <c r="DW247" s="141">
        <f t="shared" si="117"/>
        <v>5056</v>
      </c>
      <c r="DX247" s="141">
        <f t="shared" si="117"/>
        <v>4158</v>
      </c>
      <c r="DY247" s="141">
        <f t="shared" si="117"/>
        <v>0</v>
      </c>
      <c r="DZ247" s="141">
        <f t="shared" si="117"/>
        <v>0</v>
      </c>
      <c r="EA247" s="141">
        <f t="shared" si="117"/>
        <v>0</v>
      </c>
      <c r="EB247" s="141">
        <f t="shared" si="117"/>
        <v>0</v>
      </c>
      <c r="EC247" s="141">
        <f t="shared" si="117"/>
        <v>0</v>
      </c>
      <c r="ED247" s="141">
        <f t="shared" si="117"/>
        <v>0</v>
      </c>
      <c r="EE247" s="141">
        <f t="shared" si="117"/>
        <v>0</v>
      </c>
      <c r="EF247" s="141">
        <f t="shared" si="117"/>
        <v>0</v>
      </c>
    </row>
    <row r="248" spans="1:148" ht="17.25" customHeight="1">
      <c r="A248" s="140" t="s">
        <v>2</v>
      </c>
      <c r="B248" s="141" t="e">
        <f>SUM(B106,B78,B50,#REF!,#REF!)</f>
        <v>#REF!</v>
      </c>
      <c r="C248" s="141" t="e">
        <f>SUM(C106,C78,C50,#REF!,#REF!)</f>
        <v>#REF!</v>
      </c>
      <c r="D248" s="141" t="e">
        <f>SUM(D106,D78,D50,#REF!,#REF!)</f>
        <v>#REF!</v>
      </c>
      <c r="E248" s="141" t="e">
        <f>SUM(E106,E78,E50,#REF!,#REF!)</f>
        <v>#REF!</v>
      </c>
      <c r="F248" s="141" t="e">
        <f>SUM(F106,F78,F50,#REF!,#REF!)</f>
        <v>#REF!</v>
      </c>
      <c r="G248" s="141" t="e">
        <f>SUM(G106,G78,G50,#REF!,#REF!)</f>
        <v>#REF!</v>
      </c>
      <c r="H248" s="141" t="e">
        <f>SUM(H106,H78,H50,#REF!,#REF!)</f>
        <v>#REF!</v>
      </c>
      <c r="I248" s="141" t="e">
        <f>SUM(I106,I78,I50,#REF!,#REF!)</f>
        <v>#REF!</v>
      </c>
      <c r="J248" s="141" t="e">
        <f>SUM(J106,J78,J50,#REF!,#REF!)</f>
        <v>#REF!</v>
      </c>
      <c r="K248" s="141" t="e">
        <f>SUM(K106,K78,K50,#REF!,#REF!)</f>
        <v>#REF!</v>
      </c>
      <c r="L248" s="141" t="e">
        <f>SUM(L106,L78,L50,#REF!,#REF!)</f>
        <v>#REF!</v>
      </c>
      <c r="M248" s="141" t="e">
        <f>SUM(M106,M78,M50,#REF!,#REF!)</f>
        <v>#REF!</v>
      </c>
      <c r="N248" s="141" t="e">
        <f>SUM(N106,N78,N50,#REF!,#REF!)</f>
        <v>#REF!</v>
      </c>
      <c r="O248" s="141" t="e">
        <f>SUM(O106,O78,O50,#REF!,#REF!)</f>
        <v>#REF!</v>
      </c>
      <c r="P248" s="141" t="e">
        <f>SUM(P106,P78,P50,#REF!,#REF!)</f>
        <v>#REF!</v>
      </c>
      <c r="Q248" s="141" t="e">
        <f>SUM(Q106,Q78,Q50,#REF!,#REF!)</f>
        <v>#REF!</v>
      </c>
      <c r="R248" s="141" t="e">
        <f>SUM(R106,R78,R50,#REF!,#REF!)</f>
        <v>#REF!</v>
      </c>
      <c r="S248" s="141" t="e">
        <f>SUM(S106,S78,S50,#REF!,#REF!)</f>
        <v>#REF!</v>
      </c>
      <c r="T248" s="141" t="e">
        <f>SUM(T104,T76,T48,T20,#REF!)</f>
        <v>#REF!</v>
      </c>
      <c r="U248" s="141" t="e">
        <f>SUM(U104,U76,U48,U20,#REF!)</f>
        <v>#REF!</v>
      </c>
      <c r="V248" s="141" t="e">
        <f>SUM(V104,V76,V48,V20,#REF!)</f>
        <v>#REF!</v>
      </c>
      <c r="W248" s="141" t="e">
        <f>SUM(W104,W76,W48,W20,#REF!)</f>
        <v>#REF!</v>
      </c>
      <c r="X248" s="141" t="e">
        <f>SUM(X104,X76,X48,X20,#REF!)</f>
        <v>#REF!</v>
      </c>
      <c r="Y248" s="141" t="e">
        <f>SUM(Y104,Y76,Y48,Y20,#REF!)</f>
        <v>#REF!</v>
      </c>
      <c r="Z248" s="141" t="e">
        <f t="shared" ref="Z248:AX248" si="118">Z247-Z249</f>
        <v>#REF!</v>
      </c>
      <c r="AA248" s="141" t="e">
        <f t="shared" si="118"/>
        <v>#REF!</v>
      </c>
      <c r="AB248" s="141" t="e">
        <f t="shared" si="118"/>
        <v>#REF!</v>
      </c>
      <c r="AC248" s="141" t="e">
        <f t="shared" si="118"/>
        <v>#REF!</v>
      </c>
      <c r="AD248" s="141" t="e">
        <f t="shared" si="118"/>
        <v>#REF!</v>
      </c>
      <c r="AE248" s="141" t="e">
        <f t="shared" si="118"/>
        <v>#REF!</v>
      </c>
      <c r="AF248" s="141" t="e">
        <f t="shared" si="118"/>
        <v>#REF!</v>
      </c>
      <c r="AG248" s="141" t="e">
        <f t="shared" si="118"/>
        <v>#REF!</v>
      </c>
      <c r="AH248" s="141" t="e">
        <f t="shared" si="118"/>
        <v>#REF!</v>
      </c>
      <c r="AI248" s="141" t="e">
        <f t="shared" si="118"/>
        <v>#REF!</v>
      </c>
      <c r="AJ248" s="141" t="e">
        <f t="shared" si="118"/>
        <v>#REF!</v>
      </c>
      <c r="AK248" s="141" t="e">
        <f t="shared" si="118"/>
        <v>#REF!</v>
      </c>
      <c r="AL248" s="141" t="e">
        <f t="shared" si="118"/>
        <v>#REF!</v>
      </c>
      <c r="AM248" s="141" t="e">
        <f t="shared" si="118"/>
        <v>#REF!</v>
      </c>
      <c r="AN248" s="141" t="e">
        <f t="shared" si="118"/>
        <v>#REF!</v>
      </c>
      <c r="AO248" s="141" t="e">
        <f t="shared" si="118"/>
        <v>#REF!</v>
      </c>
      <c r="AP248" s="141" t="e">
        <f t="shared" si="118"/>
        <v>#REF!</v>
      </c>
      <c r="AQ248" s="141" t="e">
        <f t="shared" si="118"/>
        <v>#REF!</v>
      </c>
      <c r="AR248" s="141" t="e">
        <f t="shared" si="118"/>
        <v>#REF!</v>
      </c>
      <c r="AS248" s="141" t="e">
        <f t="shared" si="118"/>
        <v>#REF!</v>
      </c>
      <c r="AT248" s="141" t="e">
        <f t="shared" si="118"/>
        <v>#REF!</v>
      </c>
      <c r="AU248" s="141" t="e">
        <f t="shared" si="118"/>
        <v>#REF!</v>
      </c>
      <c r="AV248" s="141" t="e">
        <f t="shared" si="118"/>
        <v>#REF!</v>
      </c>
      <c r="AW248" s="141" t="e">
        <f t="shared" si="118"/>
        <v>#REF!</v>
      </c>
      <c r="AX248" s="141" t="e">
        <f t="shared" si="118"/>
        <v>#REF!</v>
      </c>
      <c r="AY248" s="185" t="e">
        <f t="shared" ref="AY248:DA248" si="119">AY247-AY249</f>
        <v>#REF!</v>
      </c>
      <c r="AZ248" s="185" t="e">
        <f t="shared" si="119"/>
        <v>#REF!</v>
      </c>
      <c r="BA248" s="185" t="e">
        <f t="shared" si="119"/>
        <v>#REF!</v>
      </c>
      <c r="BB248" s="185" t="e">
        <f t="shared" si="119"/>
        <v>#REF!</v>
      </c>
      <c r="BC248" s="185" t="e">
        <f t="shared" si="119"/>
        <v>#REF!</v>
      </c>
      <c r="BD248" s="185" t="e">
        <f t="shared" si="119"/>
        <v>#REF!</v>
      </c>
      <c r="BE248" s="185" t="e">
        <f t="shared" si="119"/>
        <v>#REF!</v>
      </c>
      <c r="BF248" s="185" t="e">
        <f t="shared" si="119"/>
        <v>#REF!</v>
      </c>
      <c r="BG248" s="185" t="e">
        <f t="shared" si="119"/>
        <v>#REF!</v>
      </c>
      <c r="BH248" s="185" t="e">
        <f t="shared" si="119"/>
        <v>#REF!</v>
      </c>
      <c r="BI248" s="185" t="e">
        <f t="shared" si="119"/>
        <v>#REF!</v>
      </c>
      <c r="BJ248" s="185" t="e">
        <f t="shared" si="119"/>
        <v>#REF!</v>
      </c>
      <c r="BK248" s="185" t="e">
        <f t="shared" si="119"/>
        <v>#REF!</v>
      </c>
      <c r="BL248" s="185" t="e">
        <f t="shared" ref="BL248:BO248" si="120">BL247-BL249</f>
        <v>#REF!</v>
      </c>
      <c r="BM248" s="185" t="e">
        <f t="shared" si="120"/>
        <v>#REF!</v>
      </c>
      <c r="BN248" s="185" t="e">
        <f t="shared" si="120"/>
        <v>#REF!</v>
      </c>
      <c r="BO248" s="185" t="e">
        <f t="shared" si="120"/>
        <v>#REF!</v>
      </c>
      <c r="BP248" s="185" t="e">
        <f t="shared" ref="BP248:BQ248" si="121">BP247-BP249</f>
        <v>#REF!</v>
      </c>
      <c r="BQ248" s="185" t="e">
        <f t="shared" si="121"/>
        <v>#REF!</v>
      </c>
      <c r="BR248" s="185" t="e">
        <f t="shared" ref="BR248:BS248" si="122">BR247-BR249</f>
        <v>#REF!</v>
      </c>
      <c r="BS248" s="185" t="e">
        <f t="shared" si="122"/>
        <v>#REF!</v>
      </c>
      <c r="BT248" s="185" t="e">
        <f t="shared" ref="BT248:BV248" si="123">BT247-BT249</f>
        <v>#REF!</v>
      </c>
      <c r="BU248" s="185" t="e">
        <f t="shared" si="123"/>
        <v>#REF!</v>
      </c>
      <c r="BV248" s="185">
        <f t="shared" si="123"/>
        <v>150985</v>
      </c>
      <c r="BW248" s="185">
        <f t="shared" ref="BW248:BX248" si="124">BW247-BW249</f>
        <v>13753</v>
      </c>
      <c r="BX248" s="185">
        <f t="shared" si="124"/>
        <v>27317</v>
      </c>
      <c r="BY248" s="185">
        <f t="shared" ref="BY248:BZ248" si="125">BY247-BY249</f>
        <v>38463</v>
      </c>
      <c r="BZ248" s="185">
        <f t="shared" si="125"/>
        <v>171418</v>
      </c>
      <c r="CA248" s="185">
        <f t="shared" ref="CA248:CB248" si="126">CA247-CA249</f>
        <v>171490</v>
      </c>
      <c r="CB248" s="185">
        <f t="shared" si="126"/>
        <v>134954</v>
      </c>
      <c r="CC248" s="185">
        <f t="shared" ref="CC248:CD248" si="127">CC247-CC249</f>
        <v>213061</v>
      </c>
      <c r="CD248" s="185">
        <f t="shared" si="127"/>
        <v>234991</v>
      </c>
      <c r="CE248" s="185">
        <f t="shared" ref="CE248:CF248" si="128">CE247-CE249</f>
        <v>435056</v>
      </c>
      <c r="CF248" s="185">
        <f t="shared" si="128"/>
        <v>401578</v>
      </c>
      <c r="CG248" s="185">
        <f t="shared" ref="CG248:CH248" si="129">CG247-CG249</f>
        <v>332419</v>
      </c>
      <c r="CH248" s="185">
        <f t="shared" si="129"/>
        <v>87622</v>
      </c>
      <c r="CI248" s="185">
        <f t="shared" ref="CI248" si="130">CI247-CI249</f>
        <v>177249</v>
      </c>
      <c r="CJ248" s="185">
        <v>309674</v>
      </c>
      <c r="CK248" s="185">
        <v>208372</v>
      </c>
      <c r="CL248" s="185">
        <v>258094</v>
      </c>
      <c r="CM248" s="185">
        <v>208846</v>
      </c>
      <c r="CN248" s="185">
        <v>374588</v>
      </c>
      <c r="CO248" s="185">
        <v>432875</v>
      </c>
      <c r="CP248" s="185">
        <v>406928</v>
      </c>
      <c r="CQ248" s="185">
        <v>366667</v>
      </c>
      <c r="CR248" s="185">
        <v>242639</v>
      </c>
      <c r="CS248" s="185">
        <v>138827</v>
      </c>
      <c r="CT248" s="185">
        <v>239806</v>
      </c>
      <c r="CU248" s="185">
        <v>174320</v>
      </c>
      <c r="CV248" s="185">
        <v>375583</v>
      </c>
      <c r="CW248" s="185">
        <v>316268</v>
      </c>
      <c r="CX248" s="185">
        <v>426531</v>
      </c>
      <c r="CY248" s="185">
        <v>367918</v>
      </c>
      <c r="CZ248" s="185">
        <v>185590</v>
      </c>
      <c r="DA248" s="141">
        <f t="shared" si="119"/>
        <v>110932</v>
      </c>
      <c r="DB248" s="141">
        <f t="shared" ref="DB248:EF248" si="131">DB247-DB249</f>
        <v>3019</v>
      </c>
      <c r="DC248" s="141">
        <f t="shared" si="131"/>
        <v>874</v>
      </c>
      <c r="DD248" s="141">
        <f t="shared" si="131"/>
        <v>0</v>
      </c>
      <c r="DE248" s="141">
        <f t="shared" si="131"/>
        <v>4464</v>
      </c>
      <c r="DF248" s="141">
        <f t="shared" si="131"/>
        <v>3562</v>
      </c>
      <c r="DG248" s="141">
        <f t="shared" si="131"/>
        <v>4332</v>
      </c>
      <c r="DH248" s="141">
        <f t="shared" si="131"/>
        <v>3568</v>
      </c>
      <c r="DI248" s="141">
        <f t="shared" si="131"/>
        <v>1615</v>
      </c>
      <c r="DJ248" s="141">
        <f t="shared" si="131"/>
        <v>6407</v>
      </c>
      <c r="DK248" s="141">
        <f t="shared" si="131"/>
        <v>0</v>
      </c>
      <c r="DL248" s="141">
        <f t="shared" si="131"/>
        <v>6379</v>
      </c>
      <c r="DM248" s="141">
        <f t="shared" si="131"/>
        <v>4834</v>
      </c>
      <c r="DN248" s="141">
        <f t="shared" si="131"/>
        <v>2481</v>
      </c>
      <c r="DO248" s="141">
        <f t="shared" si="131"/>
        <v>3310</v>
      </c>
      <c r="DP248" s="141">
        <f t="shared" si="131"/>
        <v>15835</v>
      </c>
      <c r="DQ248" s="141">
        <f t="shared" si="131"/>
        <v>12591</v>
      </c>
      <c r="DR248" s="141">
        <f t="shared" si="131"/>
        <v>0</v>
      </c>
      <c r="DS248" s="141">
        <f t="shared" si="131"/>
        <v>3426</v>
      </c>
      <c r="DT248" s="141">
        <f t="shared" si="131"/>
        <v>9668</v>
      </c>
      <c r="DU248" s="141">
        <f t="shared" si="131"/>
        <v>7799</v>
      </c>
      <c r="DV248" s="141">
        <f t="shared" si="131"/>
        <v>7555</v>
      </c>
      <c r="DW248" s="141">
        <f t="shared" si="131"/>
        <v>5055</v>
      </c>
      <c r="DX248" s="141">
        <f t="shared" si="131"/>
        <v>4158</v>
      </c>
      <c r="DY248" s="141">
        <f t="shared" si="131"/>
        <v>0</v>
      </c>
      <c r="DZ248" s="141">
        <f t="shared" si="131"/>
        <v>0</v>
      </c>
      <c r="EA248" s="141">
        <f t="shared" si="131"/>
        <v>0</v>
      </c>
      <c r="EB248" s="141">
        <f t="shared" si="131"/>
        <v>0</v>
      </c>
      <c r="EC248" s="141">
        <f t="shared" si="131"/>
        <v>0</v>
      </c>
      <c r="ED248" s="141">
        <f t="shared" si="131"/>
        <v>0</v>
      </c>
      <c r="EE248" s="141">
        <f t="shared" si="131"/>
        <v>0</v>
      </c>
      <c r="EF248" s="141">
        <f t="shared" si="131"/>
        <v>0</v>
      </c>
    </row>
    <row r="249" spans="1:148" ht="17.25" customHeight="1">
      <c r="A249" s="140" t="s">
        <v>3</v>
      </c>
      <c r="B249" s="141" t="e">
        <f>SUM(B107,B79,B51,#REF!,#REF!)</f>
        <v>#REF!</v>
      </c>
      <c r="C249" s="141" t="e">
        <f>SUM(C107,C79,C51,#REF!,#REF!)</f>
        <v>#REF!</v>
      </c>
      <c r="D249" s="141" t="e">
        <f>SUM(D107,D79,D51,#REF!,#REF!)</f>
        <v>#REF!</v>
      </c>
      <c r="E249" s="141" t="e">
        <f>SUM(E107,E79,E51,#REF!,#REF!)</f>
        <v>#REF!</v>
      </c>
      <c r="F249" s="141" t="e">
        <f>SUM(F107,F79,F51,#REF!,#REF!)</f>
        <v>#REF!</v>
      </c>
      <c r="G249" s="141" t="e">
        <f>SUM(G107,G79,G51,#REF!,#REF!)</f>
        <v>#REF!</v>
      </c>
      <c r="H249" s="141" t="e">
        <f>SUM(H107,H79,H51,#REF!,#REF!)</f>
        <v>#REF!</v>
      </c>
      <c r="I249" s="141" t="e">
        <f>SUM(I107,I79,I51,#REF!,#REF!)</f>
        <v>#REF!</v>
      </c>
      <c r="J249" s="141" t="e">
        <f>SUM(J107,J79,J51,#REF!,#REF!)</f>
        <v>#REF!</v>
      </c>
      <c r="K249" s="141" t="e">
        <f>SUM(K107,K79,K51,#REF!,#REF!)</f>
        <v>#REF!</v>
      </c>
      <c r="L249" s="141" t="e">
        <f>SUM(L107,L79,L51,#REF!,#REF!)</f>
        <v>#REF!</v>
      </c>
      <c r="M249" s="141" t="e">
        <f>SUM(M107,M79,M51,#REF!,#REF!)</f>
        <v>#REF!</v>
      </c>
      <c r="N249" s="141" t="e">
        <f>SUM(N107,N79,N51,#REF!,#REF!)</f>
        <v>#REF!</v>
      </c>
      <c r="O249" s="141" t="e">
        <f>SUM(O107,O79,O51,#REF!,#REF!)</f>
        <v>#REF!</v>
      </c>
      <c r="P249" s="141" t="e">
        <f>SUM(P107,P79,P51,#REF!,#REF!)</f>
        <v>#REF!</v>
      </c>
      <c r="Q249" s="141" t="e">
        <f>SUM(Q107,Q79,Q51,#REF!,#REF!)</f>
        <v>#REF!</v>
      </c>
      <c r="R249" s="141" t="e">
        <f>SUM(R107,R79,R51,#REF!,#REF!)</f>
        <v>#REF!</v>
      </c>
      <c r="S249" s="141" t="e">
        <f>SUM(S107,S79,S51,#REF!,#REF!)</f>
        <v>#REF!</v>
      </c>
      <c r="T249" s="141" t="e">
        <f>SUM(T252:T255)</f>
        <v>#REF!</v>
      </c>
      <c r="U249" s="141" t="e">
        <f t="shared" ref="U249:EF249" si="132">SUM(U252:U255)</f>
        <v>#REF!</v>
      </c>
      <c r="V249" s="141" t="e">
        <f t="shared" si="132"/>
        <v>#REF!</v>
      </c>
      <c r="W249" s="141" t="e">
        <f t="shared" si="132"/>
        <v>#REF!</v>
      </c>
      <c r="X249" s="141" t="e">
        <f t="shared" si="132"/>
        <v>#REF!</v>
      </c>
      <c r="Y249" s="141" t="e">
        <f t="shared" si="132"/>
        <v>#REF!</v>
      </c>
      <c r="Z249" s="141" t="e">
        <f t="shared" si="132"/>
        <v>#REF!</v>
      </c>
      <c r="AA249" s="141" t="e">
        <f t="shared" si="132"/>
        <v>#REF!</v>
      </c>
      <c r="AB249" s="141" t="e">
        <f t="shared" si="132"/>
        <v>#REF!</v>
      </c>
      <c r="AC249" s="141" t="e">
        <f t="shared" si="132"/>
        <v>#REF!</v>
      </c>
      <c r="AD249" s="141" t="e">
        <f t="shared" si="132"/>
        <v>#REF!</v>
      </c>
      <c r="AE249" s="141" t="e">
        <f t="shared" si="132"/>
        <v>#REF!</v>
      </c>
      <c r="AF249" s="141" t="e">
        <f t="shared" si="132"/>
        <v>#REF!</v>
      </c>
      <c r="AG249" s="141" t="e">
        <f t="shared" si="132"/>
        <v>#REF!</v>
      </c>
      <c r="AH249" s="141" t="e">
        <f t="shared" si="132"/>
        <v>#REF!</v>
      </c>
      <c r="AI249" s="141" t="e">
        <f t="shared" si="132"/>
        <v>#REF!</v>
      </c>
      <c r="AJ249" s="141" t="e">
        <f t="shared" si="132"/>
        <v>#REF!</v>
      </c>
      <c r="AK249" s="141" t="e">
        <f t="shared" si="132"/>
        <v>#REF!</v>
      </c>
      <c r="AL249" s="141" t="e">
        <f t="shared" si="132"/>
        <v>#REF!</v>
      </c>
      <c r="AM249" s="141" t="e">
        <f t="shared" si="132"/>
        <v>#REF!</v>
      </c>
      <c r="AN249" s="141" t="e">
        <f t="shared" si="132"/>
        <v>#REF!</v>
      </c>
      <c r="AO249" s="141" t="e">
        <f t="shared" si="132"/>
        <v>#REF!</v>
      </c>
      <c r="AP249" s="141" t="e">
        <f t="shared" si="132"/>
        <v>#REF!</v>
      </c>
      <c r="AQ249" s="141" t="e">
        <f t="shared" si="132"/>
        <v>#REF!</v>
      </c>
      <c r="AR249" s="141" t="e">
        <f t="shared" si="132"/>
        <v>#REF!</v>
      </c>
      <c r="AS249" s="141" t="e">
        <f t="shared" si="132"/>
        <v>#REF!</v>
      </c>
      <c r="AT249" s="141" t="e">
        <f t="shared" si="132"/>
        <v>#REF!</v>
      </c>
      <c r="AU249" s="141" t="e">
        <f t="shared" si="132"/>
        <v>#REF!</v>
      </c>
      <c r="AV249" s="141" t="e">
        <f t="shared" si="132"/>
        <v>#REF!</v>
      </c>
      <c r="AW249" s="141" t="e">
        <f t="shared" si="132"/>
        <v>#REF!</v>
      </c>
      <c r="AX249" s="141" t="e">
        <f t="shared" si="132"/>
        <v>#REF!</v>
      </c>
      <c r="AY249" s="185" t="e">
        <f t="shared" ref="AY249:DA249" si="133">SUM(AY252:AY255)</f>
        <v>#REF!</v>
      </c>
      <c r="AZ249" s="185" t="e">
        <f t="shared" si="133"/>
        <v>#REF!</v>
      </c>
      <c r="BA249" s="185" t="e">
        <f t="shared" si="133"/>
        <v>#REF!</v>
      </c>
      <c r="BB249" s="185" t="e">
        <f t="shared" si="133"/>
        <v>#REF!</v>
      </c>
      <c r="BC249" s="185" t="e">
        <f t="shared" si="133"/>
        <v>#REF!</v>
      </c>
      <c r="BD249" s="185" t="e">
        <f t="shared" si="133"/>
        <v>#REF!</v>
      </c>
      <c r="BE249" s="185" t="e">
        <f t="shared" si="133"/>
        <v>#REF!</v>
      </c>
      <c r="BF249" s="185" t="e">
        <f t="shared" si="133"/>
        <v>#REF!</v>
      </c>
      <c r="BG249" s="185" t="e">
        <f t="shared" si="133"/>
        <v>#REF!</v>
      </c>
      <c r="BH249" s="185" t="e">
        <f t="shared" si="133"/>
        <v>#REF!</v>
      </c>
      <c r="BI249" s="185" t="e">
        <f t="shared" si="133"/>
        <v>#REF!</v>
      </c>
      <c r="BJ249" s="185" t="e">
        <f t="shared" si="133"/>
        <v>#REF!</v>
      </c>
      <c r="BK249" s="185" t="e">
        <f t="shared" si="133"/>
        <v>#REF!</v>
      </c>
      <c r="BL249" s="185" t="e">
        <f t="shared" ref="BL249:BO249" si="134">SUM(BL252:BL255)</f>
        <v>#REF!</v>
      </c>
      <c r="BM249" s="185" t="e">
        <f t="shared" si="134"/>
        <v>#REF!</v>
      </c>
      <c r="BN249" s="185" t="e">
        <f t="shared" si="134"/>
        <v>#REF!</v>
      </c>
      <c r="BO249" s="185" t="e">
        <f t="shared" si="134"/>
        <v>#REF!</v>
      </c>
      <c r="BP249" s="185" t="e">
        <f t="shared" ref="BP249:BQ249" si="135">SUM(BP252:BP255)</f>
        <v>#REF!</v>
      </c>
      <c r="BQ249" s="185" t="e">
        <f t="shared" si="135"/>
        <v>#REF!</v>
      </c>
      <c r="BR249" s="185" t="e">
        <f t="shared" ref="BR249:BS249" si="136">SUM(BR252:BR255)</f>
        <v>#REF!</v>
      </c>
      <c r="BS249" s="185" t="e">
        <f t="shared" si="136"/>
        <v>#REF!</v>
      </c>
      <c r="BT249" s="185" t="e">
        <f t="shared" ref="BT249:BV249" si="137">SUM(BT252:BT255)</f>
        <v>#REF!</v>
      </c>
      <c r="BU249" s="185" t="e">
        <f t="shared" si="137"/>
        <v>#REF!</v>
      </c>
      <c r="BV249" s="185">
        <f t="shared" si="137"/>
        <v>56</v>
      </c>
      <c r="BW249" s="185">
        <f t="shared" ref="BW249:BX249" si="138">SUM(BW252:BW255)</f>
        <v>17</v>
      </c>
      <c r="BX249" s="185">
        <f t="shared" si="138"/>
        <v>16</v>
      </c>
      <c r="BY249" s="185">
        <f t="shared" ref="BY249:BZ249" si="139">SUM(BY252:BY255)</f>
        <v>32</v>
      </c>
      <c r="BZ249" s="185">
        <f t="shared" si="139"/>
        <v>113</v>
      </c>
      <c r="CA249" s="185">
        <f t="shared" ref="CA249:CB249" si="140">SUM(CA252:CA255)</f>
        <v>297</v>
      </c>
      <c r="CB249" s="185">
        <f t="shared" si="140"/>
        <v>217</v>
      </c>
      <c r="CC249" s="185">
        <f t="shared" ref="CC249:CD249" si="141">SUM(CC252:CC255)</f>
        <v>134</v>
      </c>
      <c r="CD249" s="185">
        <f t="shared" si="141"/>
        <v>163</v>
      </c>
      <c r="CE249" s="185">
        <f t="shared" ref="CE249:CF249" si="142">SUM(CE252:CE255)</f>
        <v>627</v>
      </c>
      <c r="CF249" s="185">
        <f t="shared" si="142"/>
        <v>574</v>
      </c>
      <c r="CG249" s="185">
        <f t="shared" ref="CG249:CH249" si="143">SUM(CG252:CG255)</f>
        <v>310</v>
      </c>
      <c r="CH249" s="185">
        <f t="shared" si="143"/>
        <v>176</v>
      </c>
      <c r="CI249" s="185">
        <f t="shared" ref="CI249" si="144">SUM(CI252:CI255)</f>
        <v>557</v>
      </c>
      <c r="CJ249" s="185">
        <v>482</v>
      </c>
      <c r="CK249" s="185">
        <v>173</v>
      </c>
      <c r="CL249" s="185">
        <v>151</v>
      </c>
      <c r="CM249" s="185">
        <v>202</v>
      </c>
      <c r="CN249" s="185">
        <v>534</v>
      </c>
      <c r="CO249" s="185">
        <v>978</v>
      </c>
      <c r="CP249" s="185">
        <v>1202</v>
      </c>
      <c r="CQ249" s="185">
        <v>310</v>
      </c>
      <c r="CR249" s="185">
        <v>200</v>
      </c>
      <c r="CS249" s="185">
        <v>51</v>
      </c>
      <c r="CT249" s="185">
        <v>100</v>
      </c>
      <c r="CU249" s="185">
        <v>41</v>
      </c>
      <c r="CV249" s="185">
        <v>246</v>
      </c>
      <c r="CW249" s="185">
        <v>405</v>
      </c>
      <c r="CX249" s="185">
        <v>264</v>
      </c>
      <c r="CY249" s="185">
        <v>140</v>
      </c>
      <c r="CZ249" s="185">
        <v>90</v>
      </c>
      <c r="DA249" s="141">
        <f t="shared" si="133"/>
        <v>69</v>
      </c>
      <c r="DB249" s="141">
        <f t="shared" si="132"/>
        <v>1</v>
      </c>
      <c r="DC249" s="141">
        <f t="shared" si="132"/>
        <v>2</v>
      </c>
      <c r="DD249" s="141">
        <f t="shared" si="132"/>
        <v>0</v>
      </c>
      <c r="DE249" s="141">
        <f t="shared" si="132"/>
        <v>0</v>
      </c>
      <c r="DF249" s="141">
        <f t="shared" si="132"/>
        <v>0</v>
      </c>
      <c r="DG249" s="141">
        <f t="shared" si="132"/>
        <v>0</v>
      </c>
      <c r="DH249" s="141">
        <f t="shared" si="132"/>
        <v>1</v>
      </c>
      <c r="DI249" s="141">
        <f t="shared" si="132"/>
        <v>3</v>
      </c>
      <c r="DJ249" s="141">
        <f t="shared" si="132"/>
        <v>0</v>
      </c>
      <c r="DK249" s="141">
        <f t="shared" si="132"/>
        <v>0</v>
      </c>
      <c r="DL249" s="141">
        <f t="shared" si="132"/>
        <v>3</v>
      </c>
      <c r="DM249" s="141">
        <f t="shared" si="132"/>
        <v>0</v>
      </c>
      <c r="DN249" s="141">
        <f t="shared" si="132"/>
        <v>3</v>
      </c>
      <c r="DO249" s="141">
        <f t="shared" si="132"/>
        <v>1</v>
      </c>
      <c r="DP249" s="141">
        <f t="shared" si="132"/>
        <v>9</v>
      </c>
      <c r="DQ249" s="141">
        <f t="shared" si="132"/>
        <v>11</v>
      </c>
      <c r="DR249" s="141">
        <f t="shared" si="132"/>
        <v>0</v>
      </c>
      <c r="DS249" s="141">
        <f t="shared" si="132"/>
        <v>3</v>
      </c>
      <c r="DT249" s="141">
        <f t="shared" si="132"/>
        <v>18</v>
      </c>
      <c r="DU249" s="141">
        <f t="shared" si="132"/>
        <v>10</v>
      </c>
      <c r="DV249" s="141">
        <f t="shared" si="132"/>
        <v>3</v>
      </c>
      <c r="DW249" s="141">
        <f t="shared" si="132"/>
        <v>1</v>
      </c>
      <c r="DX249" s="141">
        <f t="shared" si="132"/>
        <v>0</v>
      </c>
      <c r="DY249" s="141">
        <f t="shared" si="132"/>
        <v>0</v>
      </c>
      <c r="DZ249" s="141">
        <f t="shared" si="132"/>
        <v>0</v>
      </c>
      <c r="EA249" s="141">
        <f t="shared" si="132"/>
        <v>0</v>
      </c>
      <c r="EB249" s="141">
        <f t="shared" si="132"/>
        <v>0</v>
      </c>
      <c r="EC249" s="141">
        <f t="shared" si="132"/>
        <v>0</v>
      </c>
      <c r="ED249" s="141">
        <f t="shared" si="132"/>
        <v>0</v>
      </c>
      <c r="EE249" s="141">
        <f t="shared" si="132"/>
        <v>0</v>
      </c>
      <c r="EF249" s="141">
        <f t="shared" si="132"/>
        <v>0</v>
      </c>
    </row>
    <row r="250" spans="1:148" ht="17.25" customHeight="1">
      <c r="A250" s="140" t="s">
        <v>10</v>
      </c>
      <c r="B250" s="143" t="e">
        <f>B249/B247</f>
        <v>#REF!</v>
      </c>
      <c r="C250" s="143" t="e">
        <f t="shared" ref="C250:T250" si="145">C249/C247</f>
        <v>#REF!</v>
      </c>
      <c r="D250" s="143" t="e">
        <f t="shared" si="145"/>
        <v>#REF!</v>
      </c>
      <c r="E250" s="143" t="e">
        <f t="shared" si="145"/>
        <v>#REF!</v>
      </c>
      <c r="F250" s="143" t="e">
        <f t="shared" si="145"/>
        <v>#REF!</v>
      </c>
      <c r="G250" s="143" t="e">
        <f t="shared" si="145"/>
        <v>#REF!</v>
      </c>
      <c r="H250" s="143" t="e">
        <f t="shared" si="145"/>
        <v>#REF!</v>
      </c>
      <c r="I250" s="143" t="e">
        <f t="shared" si="145"/>
        <v>#REF!</v>
      </c>
      <c r="J250" s="143" t="e">
        <f t="shared" si="145"/>
        <v>#REF!</v>
      </c>
      <c r="K250" s="143" t="e">
        <f t="shared" si="145"/>
        <v>#REF!</v>
      </c>
      <c r="L250" s="143" t="e">
        <f t="shared" si="145"/>
        <v>#REF!</v>
      </c>
      <c r="M250" s="143" t="e">
        <f t="shared" si="145"/>
        <v>#REF!</v>
      </c>
      <c r="N250" s="143" t="e">
        <f t="shared" si="145"/>
        <v>#REF!</v>
      </c>
      <c r="O250" s="143" t="e">
        <f t="shared" si="145"/>
        <v>#REF!</v>
      </c>
      <c r="P250" s="143" t="e">
        <f t="shared" si="145"/>
        <v>#REF!</v>
      </c>
      <c r="Q250" s="143" t="e">
        <f t="shared" si="145"/>
        <v>#REF!</v>
      </c>
      <c r="R250" s="143" t="e">
        <f t="shared" si="145"/>
        <v>#REF!</v>
      </c>
      <c r="S250" s="143" t="e">
        <f t="shared" si="145"/>
        <v>#REF!</v>
      </c>
      <c r="T250" s="143" t="e">
        <f t="shared" si="145"/>
        <v>#REF!</v>
      </c>
      <c r="U250" s="143" t="e">
        <f t="shared" ref="U250:EF250" si="146">U249/U247</f>
        <v>#REF!</v>
      </c>
      <c r="V250" s="143" t="e">
        <f t="shared" si="146"/>
        <v>#REF!</v>
      </c>
      <c r="W250" s="143" t="e">
        <f t="shared" si="146"/>
        <v>#REF!</v>
      </c>
      <c r="X250" s="143" t="e">
        <f t="shared" si="146"/>
        <v>#REF!</v>
      </c>
      <c r="Y250" s="143" t="e">
        <f t="shared" si="146"/>
        <v>#REF!</v>
      </c>
      <c r="Z250" s="143" t="e">
        <f t="shared" si="146"/>
        <v>#REF!</v>
      </c>
      <c r="AA250" s="143" t="e">
        <f t="shared" si="146"/>
        <v>#REF!</v>
      </c>
      <c r="AB250" s="143" t="e">
        <f t="shared" si="146"/>
        <v>#REF!</v>
      </c>
      <c r="AC250" s="143" t="e">
        <f t="shared" si="146"/>
        <v>#REF!</v>
      </c>
      <c r="AD250" s="143" t="e">
        <f t="shared" si="146"/>
        <v>#REF!</v>
      </c>
      <c r="AE250" s="143" t="e">
        <f t="shared" si="146"/>
        <v>#REF!</v>
      </c>
      <c r="AF250" s="143" t="e">
        <f t="shared" si="146"/>
        <v>#REF!</v>
      </c>
      <c r="AG250" s="143" t="e">
        <f t="shared" si="146"/>
        <v>#REF!</v>
      </c>
      <c r="AH250" s="143" t="e">
        <f t="shared" si="146"/>
        <v>#REF!</v>
      </c>
      <c r="AI250" s="143" t="e">
        <f t="shared" si="146"/>
        <v>#REF!</v>
      </c>
      <c r="AJ250" s="143" t="e">
        <f t="shared" si="146"/>
        <v>#REF!</v>
      </c>
      <c r="AK250" s="143" t="e">
        <f t="shared" si="146"/>
        <v>#REF!</v>
      </c>
      <c r="AL250" s="143" t="e">
        <f t="shared" si="146"/>
        <v>#REF!</v>
      </c>
      <c r="AM250" s="143" t="e">
        <f t="shared" si="146"/>
        <v>#REF!</v>
      </c>
      <c r="AN250" s="143" t="e">
        <f t="shared" si="146"/>
        <v>#REF!</v>
      </c>
      <c r="AO250" s="143" t="e">
        <f t="shared" si="146"/>
        <v>#REF!</v>
      </c>
      <c r="AP250" s="143" t="e">
        <f t="shared" si="146"/>
        <v>#REF!</v>
      </c>
      <c r="AQ250" s="143" t="e">
        <f t="shared" si="146"/>
        <v>#REF!</v>
      </c>
      <c r="AR250" s="143" t="e">
        <f t="shared" si="146"/>
        <v>#REF!</v>
      </c>
      <c r="AS250" s="143" t="e">
        <f t="shared" si="146"/>
        <v>#REF!</v>
      </c>
      <c r="AT250" s="143" t="e">
        <f t="shared" si="146"/>
        <v>#REF!</v>
      </c>
      <c r="AU250" s="143" t="e">
        <f t="shared" si="146"/>
        <v>#REF!</v>
      </c>
      <c r="AV250" s="143" t="e">
        <f t="shared" si="146"/>
        <v>#REF!</v>
      </c>
      <c r="AW250" s="143" t="e">
        <f t="shared" si="146"/>
        <v>#REF!</v>
      </c>
      <c r="AX250" s="143" t="e">
        <f t="shared" si="146"/>
        <v>#REF!</v>
      </c>
      <c r="AY250" s="186" t="e">
        <f t="shared" ref="AY250:DA250" si="147">AY249/AY247</f>
        <v>#REF!</v>
      </c>
      <c r="AZ250" s="186" t="e">
        <f t="shared" si="147"/>
        <v>#REF!</v>
      </c>
      <c r="BA250" s="186" t="e">
        <f t="shared" si="147"/>
        <v>#REF!</v>
      </c>
      <c r="BB250" s="143" t="e">
        <f t="shared" si="147"/>
        <v>#REF!</v>
      </c>
      <c r="BC250" s="143" t="e">
        <f t="shared" si="147"/>
        <v>#REF!</v>
      </c>
      <c r="BD250" s="186" t="e">
        <f t="shared" si="147"/>
        <v>#REF!</v>
      </c>
      <c r="BE250" s="143" t="e">
        <f t="shared" si="147"/>
        <v>#REF!</v>
      </c>
      <c r="BF250" s="143" t="e">
        <f t="shared" si="147"/>
        <v>#REF!</v>
      </c>
      <c r="BG250" s="143" t="e">
        <f t="shared" si="147"/>
        <v>#REF!</v>
      </c>
      <c r="BH250" s="143" t="e">
        <f t="shared" si="147"/>
        <v>#REF!</v>
      </c>
      <c r="BI250" s="186" t="e">
        <f t="shared" si="147"/>
        <v>#REF!</v>
      </c>
      <c r="BJ250" s="186" t="e">
        <f t="shared" si="147"/>
        <v>#REF!</v>
      </c>
      <c r="BK250" s="186" t="e">
        <f t="shared" si="147"/>
        <v>#REF!</v>
      </c>
      <c r="BL250" s="186" t="e">
        <f t="shared" ref="BL250:BO250" si="148">BL249/BL247</f>
        <v>#REF!</v>
      </c>
      <c r="BM250" s="186" t="e">
        <f t="shared" si="148"/>
        <v>#REF!</v>
      </c>
      <c r="BN250" s="186" t="e">
        <f t="shared" si="148"/>
        <v>#REF!</v>
      </c>
      <c r="BO250" s="186" t="e">
        <f t="shared" si="148"/>
        <v>#REF!</v>
      </c>
      <c r="BP250" s="186" t="e">
        <f t="shared" ref="BP250:BQ250" si="149">BP249/BP247</f>
        <v>#REF!</v>
      </c>
      <c r="BQ250" s="186" t="e">
        <f t="shared" si="149"/>
        <v>#REF!</v>
      </c>
      <c r="BR250" s="186" t="e">
        <f t="shared" ref="BR250:BS250" si="150">BR249/BR247</f>
        <v>#REF!</v>
      </c>
      <c r="BS250" s="186" t="e">
        <f t="shared" si="150"/>
        <v>#REF!</v>
      </c>
      <c r="BT250" s="186" t="e">
        <f t="shared" ref="BT250:BV250" si="151">BT249/BT247</f>
        <v>#REF!</v>
      </c>
      <c r="BU250" s="186" t="e">
        <f t="shared" si="151"/>
        <v>#REF!</v>
      </c>
      <c r="BV250" s="186">
        <f t="shared" si="151"/>
        <v>3.7076025714872119E-4</v>
      </c>
      <c r="BW250" s="186">
        <f t="shared" ref="BW250:BX250" si="152">BW249/BW247</f>
        <v>1.2345679012345679E-3</v>
      </c>
      <c r="BX250" s="186">
        <f t="shared" si="152"/>
        <v>5.8537299235356533E-4</v>
      </c>
      <c r="BY250" s="186">
        <f t="shared" ref="BY250:BZ250" si="153">BY249/BY247</f>
        <v>8.3127678919340175E-4</v>
      </c>
      <c r="BZ250" s="186">
        <f t="shared" si="153"/>
        <v>6.5877304976942944E-4</v>
      </c>
      <c r="CA250" s="186">
        <f t="shared" ref="CA250:CB250" si="154">CA249/CA247</f>
        <v>1.728885189216879E-3</v>
      </c>
      <c r="CB250" s="186">
        <f t="shared" si="154"/>
        <v>1.6053739337579807E-3</v>
      </c>
      <c r="CC250" s="186">
        <f t="shared" ref="CC250:CD250" si="155">CC249/CC247</f>
        <v>6.2853256408452356E-4</v>
      </c>
      <c r="CD250" s="186">
        <f t="shared" si="155"/>
        <v>6.931627784345578E-4</v>
      </c>
      <c r="CE250" s="186">
        <f t="shared" ref="CE250:CF250" si="156">CE249/CE247</f>
        <v>1.4391197269574439E-3</v>
      </c>
      <c r="CF250" s="186">
        <f t="shared" si="156"/>
        <v>1.4273210129503273E-3</v>
      </c>
      <c r="CG250" s="186">
        <f t="shared" ref="CG250:CH250" si="157">CG249/CG247</f>
        <v>9.316891524333617E-4</v>
      </c>
      <c r="CH250" s="186">
        <f t="shared" si="157"/>
        <v>2.0046014715597166E-3</v>
      </c>
      <c r="CI250" s="186">
        <f t="shared" ref="CI250" si="158">CI249/CI247</f>
        <v>3.1326276953533628E-3</v>
      </c>
      <c r="CJ250" s="186">
        <v>1.554056668257264E-3</v>
      </c>
      <c r="CK250" s="186">
        <v>8.2955716991536604E-4</v>
      </c>
      <c r="CL250" s="186">
        <v>5.8471606420259831E-4</v>
      </c>
      <c r="CM250" s="186">
        <v>9.6628525506103858E-4</v>
      </c>
      <c r="CN250" s="186">
        <v>1.4235368760030071E-3</v>
      </c>
      <c r="CO250" s="186">
        <v>2.2542197472415772E-3</v>
      </c>
      <c r="CP250" s="186">
        <v>2.9451400289123562E-3</v>
      </c>
      <c r="CQ250" s="186">
        <v>8.4473958858457068E-4</v>
      </c>
      <c r="CR250" s="186">
        <v>8.2359093885249078E-4</v>
      </c>
      <c r="CS250" s="186">
        <v>3.6722879073719381E-4</v>
      </c>
      <c r="CT250" s="186">
        <v>4.1682992505397945E-4</v>
      </c>
      <c r="CU250" s="186">
        <v>2.3514432699973045E-4</v>
      </c>
      <c r="CV250" s="186">
        <v>6.5455300149802175E-4</v>
      </c>
      <c r="CW250" s="186">
        <v>1.2789217899852529E-3</v>
      </c>
      <c r="CX250" s="186">
        <v>6.185639475626472E-4</v>
      </c>
      <c r="CY250" s="186">
        <v>3.8037483222752935E-4</v>
      </c>
      <c r="CZ250" s="186">
        <v>4.8470486859112451E-4</v>
      </c>
      <c r="DA250" s="143">
        <f t="shared" si="147"/>
        <v>6.21616021477284E-4</v>
      </c>
      <c r="DB250" s="143">
        <f t="shared" si="146"/>
        <v>3.3112582781456954E-4</v>
      </c>
      <c r="DC250" s="143">
        <f t="shared" si="146"/>
        <v>2.2831050228310501E-3</v>
      </c>
      <c r="DD250" s="143" t="e">
        <f t="shared" si="146"/>
        <v>#DIV/0!</v>
      </c>
      <c r="DE250" s="143">
        <f t="shared" si="146"/>
        <v>0</v>
      </c>
      <c r="DF250" s="143">
        <f t="shared" si="146"/>
        <v>0</v>
      </c>
      <c r="DG250" s="143">
        <f t="shared" si="146"/>
        <v>0</v>
      </c>
      <c r="DH250" s="143">
        <f t="shared" si="146"/>
        <v>2.8019052956010089E-4</v>
      </c>
      <c r="DI250" s="143">
        <f t="shared" si="146"/>
        <v>1.854140914709518E-3</v>
      </c>
      <c r="DJ250" s="143">
        <f t="shared" si="146"/>
        <v>0</v>
      </c>
      <c r="DK250" s="143" t="e">
        <f t="shared" si="146"/>
        <v>#DIV/0!</v>
      </c>
      <c r="DL250" s="143">
        <f t="shared" si="146"/>
        <v>4.700720777185835E-4</v>
      </c>
      <c r="DM250" s="143">
        <f t="shared" si="146"/>
        <v>0</v>
      </c>
      <c r="DN250" s="143">
        <f t="shared" si="146"/>
        <v>1.2077294685990338E-3</v>
      </c>
      <c r="DO250" s="143">
        <f t="shared" si="146"/>
        <v>3.0202355783751132E-4</v>
      </c>
      <c r="DP250" s="143">
        <f t="shared" si="146"/>
        <v>5.6803837414794243E-4</v>
      </c>
      <c r="DQ250" s="143">
        <f t="shared" si="146"/>
        <v>8.7287732106014915E-4</v>
      </c>
      <c r="DR250" s="143" t="e">
        <f t="shared" si="146"/>
        <v>#DIV/0!</v>
      </c>
      <c r="DS250" s="143">
        <f t="shared" si="146"/>
        <v>8.7489063867016625E-4</v>
      </c>
      <c r="DT250" s="143">
        <f t="shared" si="146"/>
        <v>1.858352260995251E-3</v>
      </c>
      <c r="DU250" s="143">
        <f t="shared" si="146"/>
        <v>1.2805736970162632E-3</v>
      </c>
      <c r="DV250" s="143">
        <f t="shared" si="146"/>
        <v>3.9693040486901297E-4</v>
      </c>
      <c r="DW250" s="143">
        <f t="shared" si="146"/>
        <v>1.9778481012658228E-4</v>
      </c>
      <c r="DX250" s="143">
        <f t="shared" si="146"/>
        <v>0</v>
      </c>
      <c r="DY250" s="143" t="e">
        <f t="shared" si="146"/>
        <v>#DIV/0!</v>
      </c>
      <c r="DZ250" s="143" t="e">
        <f t="shared" si="146"/>
        <v>#DIV/0!</v>
      </c>
      <c r="EA250" s="143" t="e">
        <f t="shared" si="146"/>
        <v>#DIV/0!</v>
      </c>
      <c r="EB250" s="143" t="e">
        <f t="shared" si="146"/>
        <v>#DIV/0!</v>
      </c>
      <c r="EC250" s="143" t="e">
        <f t="shared" si="146"/>
        <v>#DIV/0!</v>
      </c>
      <c r="ED250" s="143" t="e">
        <f t="shared" si="146"/>
        <v>#DIV/0!</v>
      </c>
      <c r="EE250" s="143" t="e">
        <f t="shared" si="146"/>
        <v>#DIV/0!</v>
      </c>
      <c r="EF250" s="143" t="e">
        <f t="shared" si="146"/>
        <v>#DIV/0!</v>
      </c>
    </row>
    <row r="251" spans="1:148" ht="12" customHeight="1">
      <c r="A251" s="11" t="s">
        <v>5</v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</row>
    <row r="252" spans="1:148" ht="17.25" customHeight="1">
      <c r="A252" s="140" t="s">
        <v>6</v>
      </c>
      <c r="B252" s="141" t="e">
        <f>SUM(B110,B82,B54,#REF!,#REF!)</f>
        <v>#REF!</v>
      </c>
      <c r="C252" s="141" t="e">
        <f>SUM(C110,C82,C54,#REF!,#REF!)</f>
        <v>#REF!</v>
      </c>
      <c r="D252" s="141" t="e">
        <f>SUM(D110,D82,D54,#REF!,#REF!)</f>
        <v>#REF!</v>
      </c>
      <c r="E252" s="141" t="e">
        <f>SUM(E110,E82,E54,#REF!,#REF!)</f>
        <v>#REF!</v>
      </c>
      <c r="F252" s="141" t="e">
        <f>SUM(F110,F82,F54,#REF!,#REF!)</f>
        <v>#REF!</v>
      </c>
      <c r="G252" s="141" t="e">
        <f>SUM(G110,G82,G54,#REF!,#REF!)</f>
        <v>#REF!</v>
      </c>
      <c r="H252" s="141" t="e">
        <f>SUM(H110,H82,H54,#REF!,#REF!)</f>
        <v>#REF!</v>
      </c>
      <c r="I252" s="141" t="e">
        <f>SUM(I110,I82,I54,#REF!,#REF!)</f>
        <v>#REF!</v>
      </c>
      <c r="J252" s="141" t="e">
        <f>SUM(J110,J82,J54,#REF!,#REF!)</f>
        <v>#REF!</v>
      </c>
      <c r="K252" s="141" t="e">
        <f>SUM(K110,K82,K54,#REF!,#REF!)</f>
        <v>#REF!</v>
      </c>
      <c r="L252" s="141" t="e">
        <f>SUM(L110,L82,L54,#REF!,#REF!)</f>
        <v>#REF!</v>
      </c>
      <c r="M252" s="141" t="e">
        <f>SUM(M110,M82,M54,#REF!,#REF!)</f>
        <v>#REF!</v>
      </c>
      <c r="N252" s="141" t="e">
        <f>SUM(N110,N82,N54,#REF!,#REF!)</f>
        <v>#REF!</v>
      </c>
      <c r="O252" s="141" t="e">
        <f>SUM(O110,O82,O54,#REF!,#REF!)</f>
        <v>#REF!</v>
      </c>
      <c r="P252" s="141" t="e">
        <f>SUM(P110,P82,P54,#REF!,#REF!)</f>
        <v>#REF!</v>
      </c>
      <c r="Q252" s="141" t="e">
        <f>SUM(Q110,Q82,Q54,#REF!,#REF!)</f>
        <v>#REF!</v>
      </c>
      <c r="R252" s="141" t="e">
        <f>SUM(R110,R82,R54,#REF!,#REF!)</f>
        <v>#REF!</v>
      </c>
      <c r="S252" s="141" t="e">
        <f>SUM(S110,S82,S54,#REF!,#REF!)</f>
        <v>#REF!</v>
      </c>
      <c r="T252" s="141" t="e">
        <f>SUM(T108,T80,T52,T24,#REF!)</f>
        <v>#REF!</v>
      </c>
      <c r="U252" s="141" t="e">
        <f>SUM(U108,U80,U52,U24,#REF!)</f>
        <v>#REF!</v>
      </c>
      <c r="V252" s="141" t="e">
        <f>SUM(V108,V80,V52,V24,#REF!)</f>
        <v>#REF!</v>
      </c>
      <c r="W252" s="141" t="e">
        <f>SUM(W108,W80,W52,W24,#REF!)</f>
        <v>#REF!</v>
      </c>
      <c r="X252" s="141" t="e">
        <f>SUM(X108,X80,X52,X24,#REF!)</f>
        <v>#REF!</v>
      </c>
      <c r="Y252" s="141" t="e">
        <f>SUM(Y108,Y80,Y52,Y24,#REF!)</f>
        <v>#REF!</v>
      </c>
      <c r="Z252" s="141" t="e">
        <f>Z108+Z80+Z52+Z24+#REF!</f>
        <v>#REF!</v>
      </c>
      <c r="AA252" s="141" t="e">
        <f>AA108+AA80+AA52+AA24+#REF!</f>
        <v>#REF!</v>
      </c>
      <c r="AB252" s="141" t="e">
        <f>AB108+AB80+AB52+AB24+#REF!</f>
        <v>#REF!</v>
      </c>
      <c r="AC252" s="141" t="e">
        <f>AC108+AC80+AC52+AC24+#REF!</f>
        <v>#REF!</v>
      </c>
      <c r="AD252" s="141" t="e">
        <f>AD108+AD80+AD52+AD24+#REF!</f>
        <v>#REF!</v>
      </c>
      <c r="AE252" s="141" t="e">
        <f>AE108+AE80+AE52+AE24+#REF!</f>
        <v>#REF!</v>
      </c>
      <c r="AF252" s="141" t="e">
        <f>AF108+AF80+AF52+AF24+#REF!</f>
        <v>#REF!</v>
      </c>
      <c r="AG252" s="141" t="e">
        <f>AG108+AG80+AG52+AG24+#REF!</f>
        <v>#REF!</v>
      </c>
      <c r="AH252" s="141" t="e">
        <f>AH108+AH80+AH52+AH24+#REF!</f>
        <v>#REF!</v>
      </c>
      <c r="AI252" s="141" t="e">
        <f>AI108+AI80+AI52+AI24+#REF!</f>
        <v>#REF!</v>
      </c>
      <c r="AJ252" s="141" t="e">
        <f>AJ108+AJ80+AJ52+AJ24+#REF!</f>
        <v>#REF!</v>
      </c>
      <c r="AK252" s="141" t="e">
        <f>AK108+AK80+AK52+AK24+#REF!</f>
        <v>#REF!</v>
      </c>
      <c r="AL252" s="141" t="e">
        <f>AL108+AL80+AL52+AL24+#REF!</f>
        <v>#REF!</v>
      </c>
      <c r="AM252" s="141" t="e">
        <f>AM108+AM80+AM52+AM24+#REF!</f>
        <v>#REF!</v>
      </c>
      <c r="AN252" s="141" t="e">
        <f>AN108+AN80+AN52+AN24+#REF!</f>
        <v>#REF!</v>
      </c>
      <c r="AO252" s="141" t="e">
        <f>AO108+AO80+AO52+AO24+#REF!</f>
        <v>#REF!</v>
      </c>
      <c r="AP252" s="141" t="e">
        <f>AP108+AP80+AP52+AP24+#REF!</f>
        <v>#REF!</v>
      </c>
      <c r="AQ252" s="141" t="e">
        <f>AQ108+AQ80+AQ52+AQ24+#REF!</f>
        <v>#REF!</v>
      </c>
      <c r="AR252" s="141" t="e">
        <f>AR108+AR80+AR52+AR24+#REF!</f>
        <v>#REF!</v>
      </c>
      <c r="AS252" s="141" t="e">
        <f>AS108+AS80+AS52+AS24+#REF!</f>
        <v>#REF!</v>
      </c>
      <c r="AT252" s="141" t="e">
        <f>AT108+AT80+AT52+AT24+#REF!</f>
        <v>#REF!</v>
      </c>
      <c r="AU252" s="141" t="e">
        <f>AU108+AU80+AU52+AU24+#REF!</f>
        <v>#REF!</v>
      </c>
      <c r="AV252" s="141" t="e">
        <f>AV108+AV80+AV52+AV24+#REF!</f>
        <v>#REF!</v>
      </c>
      <c r="AW252" s="141" t="e">
        <f>AW108+AW80+AW52+AW24+#REF!</f>
        <v>#REF!</v>
      </c>
      <c r="AX252" s="141" t="e">
        <f>AX108+AX80+AX52+AX24+#REF!+AX136</f>
        <v>#REF!</v>
      </c>
      <c r="AY252" s="141" t="e">
        <f>AY108+AY80+AY52+AY24+#REF!+AY136</f>
        <v>#REF!</v>
      </c>
      <c r="AZ252" s="141" t="e">
        <f>AZ108+AZ80+AZ52+AZ24+#REF!+AZ136</f>
        <v>#REF!</v>
      </c>
      <c r="BA252" s="141" t="e">
        <f>BA108+BA80+BA52+BA24+#REF!+BA136</f>
        <v>#REF!</v>
      </c>
      <c r="BB252" s="141" t="e">
        <f>BB108+BB80+BB52+BB24+#REF!+BB136</f>
        <v>#REF!</v>
      </c>
      <c r="BC252" s="141" t="e">
        <f>BC108+BC80+BC52+BC24+#REF!+BC136</f>
        <v>#REF!</v>
      </c>
      <c r="BD252" s="141" t="e">
        <f>BD108+BD80+BD52+BD24+#REF!+BD136</f>
        <v>#REF!</v>
      </c>
      <c r="BE252" s="141" t="e">
        <f>BE108+BE80+BE52+BE24+#REF!+BE136</f>
        <v>#REF!</v>
      </c>
      <c r="BF252" s="141" t="e">
        <f>BF108+BF80+BF52+BF24+#REF!+BF136</f>
        <v>#REF!</v>
      </c>
      <c r="BG252" s="141" t="e">
        <f>BG108+BG80+BG52+BG24+#REF!+BG136</f>
        <v>#REF!</v>
      </c>
      <c r="BH252" s="141" t="e">
        <f>BH108+BH80+BH52+BH24+#REF!+BH136</f>
        <v>#REF!</v>
      </c>
      <c r="BI252" s="141" t="e">
        <f>BI108+BI80+BI52+BI24+#REF!+BI136</f>
        <v>#REF!</v>
      </c>
      <c r="BJ252" s="141" t="e">
        <f>BJ108+BJ80+BJ52+BJ24+#REF!+BJ136</f>
        <v>#REF!</v>
      </c>
      <c r="BK252" s="141" t="e">
        <f>BK108+BK80+BK52+BK24+#REF!+BK136</f>
        <v>#REF!</v>
      </c>
      <c r="BL252" s="141" t="e">
        <f>BL108+BL80+BL52+BL24+#REF!+BL136</f>
        <v>#REF!</v>
      </c>
      <c r="BM252" s="141" t="e">
        <f>BM108+BM80+BM52+BM24+#REF!+BM136</f>
        <v>#REF!</v>
      </c>
      <c r="BN252" s="141" t="e">
        <f>BN108+BN80+BN52+BN24+#REF!+BN136</f>
        <v>#REF!</v>
      </c>
      <c r="BO252" s="141" t="e">
        <f>BO108+BO80+BO52+BO24+#REF!+BO136</f>
        <v>#REF!</v>
      </c>
      <c r="BP252" s="141" t="e">
        <f>BP108+BP80+BP52+BP24+#REF!+BP136</f>
        <v>#REF!</v>
      </c>
      <c r="BQ252" s="141" t="e">
        <f>BQ108+BQ80+BQ52+BQ24+#REF!+BQ136</f>
        <v>#REF!</v>
      </c>
      <c r="BR252" s="141" t="e">
        <f>BR108+BR80+BR52+BR24+#REF!+BR136</f>
        <v>#REF!</v>
      </c>
      <c r="BS252" s="141" t="e">
        <f>BS108+BS80+BS52+BS24+#REF!+BS136</f>
        <v>#REF!</v>
      </c>
      <c r="BT252" s="141" t="e">
        <f>BT108+BT80+BT52+BT24+#REF!+BT136</f>
        <v>#REF!</v>
      </c>
      <c r="BU252" s="141" t="e">
        <f>BU108+BU80+BU52+BU24+#REF!+BU136</f>
        <v>#REF!</v>
      </c>
      <c r="BV252" s="141">
        <f t="shared" ref="BV252:CT252" si="159">+BV194+BV165+BV136+BV108+BV80+BV52+BV223</f>
        <v>41</v>
      </c>
      <c r="BW252" s="141">
        <f t="shared" si="159"/>
        <v>16</v>
      </c>
      <c r="BX252" s="141">
        <f t="shared" si="159"/>
        <v>10</v>
      </c>
      <c r="BY252" s="141">
        <f t="shared" si="159"/>
        <v>15</v>
      </c>
      <c r="BZ252" s="141">
        <f t="shared" si="159"/>
        <v>81</v>
      </c>
      <c r="CA252" s="141">
        <f t="shared" si="159"/>
        <v>217</v>
      </c>
      <c r="CB252" s="141">
        <f t="shared" si="159"/>
        <v>197</v>
      </c>
      <c r="CC252" s="141">
        <f t="shared" si="159"/>
        <v>115</v>
      </c>
      <c r="CD252" s="141">
        <f t="shared" si="159"/>
        <v>128</v>
      </c>
      <c r="CE252" s="141">
        <f t="shared" si="159"/>
        <v>511</v>
      </c>
      <c r="CF252" s="141">
        <f t="shared" si="159"/>
        <v>524</v>
      </c>
      <c r="CG252" s="141">
        <f t="shared" si="159"/>
        <v>255</v>
      </c>
      <c r="CH252" s="141">
        <f t="shared" si="159"/>
        <v>171</v>
      </c>
      <c r="CI252" s="141">
        <f t="shared" si="159"/>
        <v>534</v>
      </c>
      <c r="CJ252" s="141">
        <f t="shared" si="159"/>
        <v>352</v>
      </c>
      <c r="CK252" s="141">
        <f t="shared" si="159"/>
        <v>127</v>
      </c>
      <c r="CL252" s="141">
        <f t="shared" si="159"/>
        <v>97</v>
      </c>
      <c r="CM252" s="141">
        <f t="shared" si="159"/>
        <v>109</v>
      </c>
      <c r="CN252" s="141">
        <f t="shared" si="159"/>
        <v>501</v>
      </c>
      <c r="CO252" s="141">
        <f t="shared" si="159"/>
        <v>887</v>
      </c>
      <c r="CP252" s="141">
        <f t="shared" si="159"/>
        <v>972</v>
      </c>
      <c r="CQ252" s="141">
        <f t="shared" si="159"/>
        <v>160</v>
      </c>
      <c r="CR252" s="141">
        <f t="shared" si="159"/>
        <v>163</v>
      </c>
      <c r="CS252" s="141">
        <f t="shared" si="159"/>
        <v>48</v>
      </c>
      <c r="CT252" s="141">
        <f t="shared" si="159"/>
        <v>78</v>
      </c>
      <c r="CU252" s="141">
        <f t="shared" ref="CU252" si="160">+CU194+CU165+CU136+CU108+CU80+CU52+CU223</f>
        <v>38</v>
      </c>
      <c r="CV252" s="141">
        <v>230</v>
      </c>
      <c r="CW252" s="141">
        <v>400</v>
      </c>
      <c r="CX252" s="141">
        <v>228</v>
      </c>
      <c r="CY252" s="141">
        <v>111</v>
      </c>
      <c r="CZ252" s="141">
        <v>54</v>
      </c>
      <c r="DA252" s="141">
        <f>SUM(DB252:EF252)</f>
        <v>47</v>
      </c>
      <c r="DB252" s="141">
        <f t="shared" ref="DB252:DQ255" si="161">+DB223+DB194+DB165+DB136+DB108+DB80+DB52</f>
        <v>0</v>
      </c>
      <c r="DC252" s="141">
        <f t="shared" si="161"/>
        <v>2</v>
      </c>
      <c r="DD252" s="141">
        <f t="shared" si="161"/>
        <v>0</v>
      </c>
      <c r="DE252" s="141">
        <f t="shared" si="161"/>
        <v>0</v>
      </c>
      <c r="DF252" s="141">
        <f t="shared" si="161"/>
        <v>0</v>
      </c>
      <c r="DG252" s="141">
        <f t="shared" si="161"/>
        <v>0</v>
      </c>
      <c r="DH252" s="141">
        <f t="shared" si="161"/>
        <v>1</v>
      </c>
      <c r="DI252" s="141">
        <f t="shared" si="161"/>
        <v>3</v>
      </c>
      <c r="DJ252" s="141">
        <f t="shared" si="161"/>
        <v>0</v>
      </c>
      <c r="DK252" s="141">
        <f t="shared" si="161"/>
        <v>0</v>
      </c>
      <c r="DL252" s="141">
        <f t="shared" si="161"/>
        <v>2</v>
      </c>
      <c r="DM252" s="141">
        <f t="shared" si="161"/>
        <v>0</v>
      </c>
      <c r="DN252" s="141">
        <f t="shared" si="161"/>
        <v>2</v>
      </c>
      <c r="DO252" s="141">
        <f t="shared" si="161"/>
        <v>0</v>
      </c>
      <c r="DP252" s="141">
        <f t="shared" si="161"/>
        <v>2</v>
      </c>
      <c r="DQ252" s="141">
        <f t="shared" si="161"/>
        <v>6</v>
      </c>
      <c r="DR252" s="141">
        <f t="shared" ref="DC252:EF255" si="162">+DR223+DR194+DR165+DR136+DR108+DR80+DR52</f>
        <v>0</v>
      </c>
      <c r="DS252" s="141">
        <f t="shared" si="162"/>
        <v>2</v>
      </c>
      <c r="DT252" s="141">
        <f t="shared" si="162"/>
        <v>18</v>
      </c>
      <c r="DU252" s="141">
        <f t="shared" si="162"/>
        <v>7</v>
      </c>
      <c r="DV252" s="141">
        <f t="shared" si="162"/>
        <v>2</v>
      </c>
      <c r="DW252" s="141">
        <f t="shared" si="162"/>
        <v>0</v>
      </c>
      <c r="DX252" s="141">
        <f t="shared" si="162"/>
        <v>0</v>
      </c>
      <c r="DY252" s="141">
        <f t="shared" si="162"/>
        <v>0</v>
      </c>
      <c r="DZ252" s="141">
        <f t="shared" si="162"/>
        <v>0</v>
      </c>
      <c r="EA252" s="141">
        <f t="shared" si="162"/>
        <v>0</v>
      </c>
      <c r="EB252" s="141">
        <f t="shared" si="162"/>
        <v>0</v>
      </c>
      <c r="EC252" s="141">
        <f t="shared" si="162"/>
        <v>0</v>
      </c>
      <c r="ED252" s="141">
        <f t="shared" si="162"/>
        <v>0</v>
      </c>
      <c r="EE252" s="141">
        <f t="shared" si="162"/>
        <v>0</v>
      </c>
      <c r="EF252" s="141">
        <f t="shared" si="162"/>
        <v>0</v>
      </c>
    </row>
    <row r="253" spans="1:148" ht="17.25" customHeight="1">
      <c r="A253" s="140" t="s">
        <v>7</v>
      </c>
      <c r="B253" s="141" t="e">
        <f>SUM(B111,B83,B55,#REF!,#REF!)</f>
        <v>#REF!</v>
      </c>
      <c r="C253" s="141" t="e">
        <f>SUM(C111,C83,C55,#REF!,#REF!)</f>
        <v>#REF!</v>
      </c>
      <c r="D253" s="141" t="e">
        <f>SUM(D111,D83,D55,#REF!,#REF!)</f>
        <v>#REF!</v>
      </c>
      <c r="E253" s="141" t="e">
        <f>SUM(E111,E83,E55,#REF!,#REF!)</f>
        <v>#REF!</v>
      </c>
      <c r="F253" s="141" t="e">
        <f>SUM(F111,F83,F55,#REF!,#REF!)</f>
        <v>#REF!</v>
      </c>
      <c r="G253" s="141" t="e">
        <f>SUM(G111,G83,G55,#REF!,#REF!)</f>
        <v>#REF!</v>
      </c>
      <c r="H253" s="141" t="e">
        <f>SUM(H111,H83,H55,#REF!,#REF!)</f>
        <v>#REF!</v>
      </c>
      <c r="I253" s="141" t="e">
        <f>SUM(I111,I83,I55,#REF!,#REF!)</f>
        <v>#REF!</v>
      </c>
      <c r="J253" s="141" t="e">
        <f>SUM(J111,J83,J55,#REF!,#REF!)</f>
        <v>#REF!</v>
      </c>
      <c r="K253" s="141" t="e">
        <f>SUM(K111,K83,K55,#REF!,#REF!)</f>
        <v>#REF!</v>
      </c>
      <c r="L253" s="141" t="e">
        <f>SUM(L111,L83,L55,#REF!,#REF!)</f>
        <v>#REF!</v>
      </c>
      <c r="M253" s="141" t="e">
        <f>SUM(M111,M83,M55,#REF!,#REF!)</f>
        <v>#REF!</v>
      </c>
      <c r="N253" s="141" t="e">
        <f>SUM(N111,N83,N55,#REF!,#REF!)</f>
        <v>#REF!</v>
      </c>
      <c r="O253" s="141" t="e">
        <f>SUM(O111,O83,O55,#REF!,#REF!)</f>
        <v>#REF!</v>
      </c>
      <c r="P253" s="141" t="e">
        <f>SUM(P111,P83,P55,#REF!,#REF!)</f>
        <v>#REF!</v>
      </c>
      <c r="Q253" s="141" t="e">
        <f>SUM(Q111,Q83,Q55,#REF!,#REF!)</f>
        <v>#REF!</v>
      </c>
      <c r="R253" s="141" t="e">
        <f>SUM(R111,R83,R55,#REF!,#REF!)</f>
        <v>#REF!</v>
      </c>
      <c r="S253" s="141" t="e">
        <f>SUM(S111,S83,S55,#REF!,#REF!)</f>
        <v>#REF!</v>
      </c>
      <c r="T253" s="141" t="e">
        <f>SUM(T109,T81,T53,T25,#REF!)</f>
        <v>#REF!</v>
      </c>
      <c r="U253" s="141" t="e">
        <f>SUM(U109,U81,U53,U25,#REF!)</f>
        <v>#REF!</v>
      </c>
      <c r="V253" s="141" t="e">
        <f>SUM(V109,V81,V53,V25,#REF!)</f>
        <v>#REF!</v>
      </c>
      <c r="W253" s="141" t="e">
        <f>SUM(W109,W81,W53,W25,#REF!)</f>
        <v>#REF!</v>
      </c>
      <c r="X253" s="141" t="e">
        <f>SUM(X109,X81,X53,X25,#REF!)</f>
        <v>#REF!</v>
      </c>
      <c r="Y253" s="141" t="e">
        <f>SUM(Y109,Y81,Y53,Y25,#REF!)</f>
        <v>#REF!</v>
      </c>
      <c r="Z253" s="141" t="e">
        <f>Z109+Z81+Z53+Z25+#REF!</f>
        <v>#REF!</v>
      </c>
      <c r="AA253" s="141" t="e">
        <f>AA109+AA81+AA53+AA25+#REF!</f>
        <v>#REF!</v>
      </c>
      <c r="AB253" s="141" t="e">
        <f>AB109+AB81+AB53+AB25+#REF!</f>
        <v>#REF!</v>
      </c>
      <c r="AC253" s="141" t="e">
        <f>AC109+AC81+AC53+AC25+#REF!</f>
        <v>#REF!</v>
      </c>
      <c r="AD253" s="141" t="e">
        <f>AD109+AD81+AD53+AD25+#REF!</f>
        <v>#REF!</v>
      </c>
      <c r="AE253" s="141" t="e">
        <f>AE109+AE81+AE53+AE25+#REF!</f>
        <v>#REF!</v>
      </c>
      <c r="AF253" s="141" t="e">
        <f>AF109+AF81+AF53+AF25+#REF!</f>
        <v>#REF!</v>
      </c>
      <c r="AG253" s="141" t="e">
        <f>AG109+AG81+AG53+AG25+#REF!</f>
        <v>#REF!</v>
      </c>
      <c r="AH253" s="141" t="e">
        <f>AH109+AH81+AH53+AH25+#REF!</f>
        <v>#REF!</v>
      </c>
      <c r="AI253" s="141" t="e">
        <f>AI109+AI81+AI53+AI25+#REF!</f>
        <v>#REF!</v>
      </c>
      <c r="AJ253" s="141" t="e">
        <f>AJ109+AJ81+AJ53+AJ25+#REF!</f>
        <v>#REF!</v>
      </c>
      <c r="AK253" s="141" t="e">
        <f>AK109+AK81+AK53+AK25+#REF!</f>
        <v>#REF!</v>
      </c>
      <c r="AL253" s="141" t="e">
        <f>AL109+AL81+AL53+AL25+#REF!</f>
        <v>#REF!</v>
      </c>
      <c r="AM253" s="141" t="e">
        <f>AM109+AM81+AM53+AM25+#REF!</f>
        <v>#REF!</v>
      </c>
      <c r="AN253" s="141" t="e">
        <f>AN109+AN81+AN53+AN25+#REF!</f>
        <v>#REF!</v>
      </c>
      <c r="AO253" s="141" t="e">
        <f>AO109+AO81+AO53+AO25+#REF!</f>
        <v>#REF!</v>
      </c>
      <c r="AP253" s="141" t="e">
        <f>AP109+AP81+AP53+AP25+#REF!</f>
        <v>#REF!</v>
      </c>
      <c r="AQ253" s="141" t="e">
        <f>AQ109+AQ81+AQ53+AQ25+#REF!</f>
        <v>#REF!</v>
      </c>
      <c r="AR253" s="141" t="e">
        <f>AR109+AR81+AR53+AR25+#REF!</f>
        <v>#REF!</v>
      </c>
      <c r="AS253" s="141" t="e">
        <f>AS109+AS81+AS53+AS25+#REF!</f>
        <v>#REF!</v>
      </c>
      <c r="AT253" s="141" t="e">
        <f>AT109+AT81+AT53+AT25+#REF!</f>
        <v>#REF!</v>
      </c>
      <c r="AU253" s="141" t="e">
        <f>AU109+AU81+AU53+AU25+#REF!</f>
        <v>#REF!</v>
      </c>
      <c r="AV253" s="141" t="e">
        <f>AV109+AV81+AV53+AV25+#REF!</f>
        <v>#REF!</v>
      </c>
      <c r="AW253" s="141" t="e">
        <f>AW109+AW81+AW53+AW25+#REF!</f>
        <v>#REF!</v>
      </c>
      <c r="AX253" s="141" t="e">
        <f>AX109+AX81+AX53+AX25+#REF!+AX137</f>
        <v>#REF!</v>
      </c>
      <c r="AY253" s="141" t="e">
        <f>AY109+AY81+AY53+AY25+#REF!+AY137</f>
        <v>#REF!</v>
      </c>
      <c r="AZ253" s="141" t="e">
        <f>AZ109+AZ81+AZ53+AZ25+#REF!+AZ137</f>
        <v>#REF!</v>
      </c>
      <c r="BA253" s="141" t="e">
        <f>BA109+BA81+BA53+BA25+#REF!+BA137</f>
        <v>#REF!</v>
      </c>
      <c r="BB253" s="141" t="e">
        <f>BB109+BB81+BB53+BB25+#REF!+BB137</f>
        <v>#REF!</v>
      </c>
      <c r="BC253" s="141" t="e">
        <f>BC109+BC81+BC53+BC25+#REF!+BC137</f>
        <v>#REF!</v>
      </c>
      <c r="BD253" s="141" t="e">
        <f>BD109+BD81+BD53+BD25+#REF!+BD137</f>
        <v>#REF!</v>
      </c>
      <c r="BE253" s="141" t="e">
        <f>BE109+BE81+BE53+BE25+#REF!+BE137</f>
        <v>#REF!</v>
      </c>
      <c r="BF253" s="141" t="e">
        <f>BF109+BF81+BF53+BF25+#REF!+BF137</f>
        <v>#REF!</v>
      </c>
      <c r="BG253" s="141" t="e">
        <f>BG109+BG81+BG53+BG25+#REF!+BG137</f>
        <v>#REF!</v>
      </c>
      <c r="BH253" s="141" t="e">
        <f>BH109+BH81+BH53+BH25+#REF!+BH137</f>
        <v>#REF!</v>
      </c>
      <c r="BI253" s="141" t="e">
        <f>BI109+BI81+BI53+BI25+#REF!+BI137</f>
        <v>#REF!</v>
      </c>
      <c r="BJ253" s="141" t="e">
        <f>BJ109+BJ81+BJ53+BJ25+#REF!+BJ137</f>
        <v>#REF!</v>
      </c>
      <c r="BK253" s="141" t="e">
        <f>BK109+BK81+BK53+BK25+#REF!+BK137</f>
        <v>#REF!</v>
      </c>
      <c r="BL253" s="141" t="e">
        <f>BL109+BL81+BL53+BL25+#REF!+BL137</f>
        <v>#REF!</v>
      </c>
      <c r="BM253" s="141" t="e">
        <f>BM109+BM81+BM53+BM25+#REF!+BM137</f>
        <v>#REF!</v>
      </c>
      <c r="BN253" s="141" t="e">
        <f>BN109+BN81+BN53+BN25+#REF!+BN137</f>
        <v>#REF!</v>
      </c>
      <c r="BO253" s="141" t="e">
        <f>BO109+BO81+BO53+BO25+#REF!+BO137</f>
        <v>#REF!</v>
      </c>
      <c r="BP253" s="141" t="e">
        <f>BP109+BP81+BP53+BP25+#REF!+BP137</f>
        <v>#REF!</v>
      </c>
      <c r="BQ253" s="141" t="e">
        <f>BQ109+BQ81+BQ53+BQ25+#REF!+BQ137</f>
        <v>#REF!</v>
      </c>
      <c r="BR253" s="141" t="e">
        <f>BR109+BR81+BR53+BR25+#REF!+BR137</f>
        <v>#REF!</v>
      </c>
      <c r="BS253" s="141" t="e">
        <f>BS109+BS81+BS53+BS25+#REF!+BS137</f>
        <v>#REF!</v>
      </c>
      <c r="BT253" s="141" t="e">
        <f>BT109+BT81+BT53+BT25+#REF!+BT137</f>
        <v>#REF!</v>
      </c>
      <c r="BU253" s="141" t="e">
        <f>BU109+BU81+BU53+BU25+#REF!+BU137</f>
        <v>#REF!</v>
      </c>
      <c r="BV253" s="141">
        <f t="shared" ref="BV253:CT253" si="163">+BV195+BV166+BV137+BV109+BV81+BV53+BV224</f>
        <v>10</v>
      </c>
      <c r="BW253" s="141">
        <f t="shared" si="163"/>
        <v>1</v>
      </c>
      <c r="BX253" s="141">
        <f t="shared" si="163"/>
        <v>4</v>
      </c>
      <c r="BY253" s="141">
        <f t="shared" si="163"/>
        <v>15</v>
      </c>
      <c r="BZ253" s="141">
        <f t="shared" si="163"/>
        <v>26</v>
      </c>
      <c r="CA253" s="141">
        <f t="shared" si="163"/>
        <v>75</v>
      </c>
      <c r="CB253" s="141">
        <f t="shared" si="163"/>
        <v>18</v>
      </c>
      <c r="CC253" s="141">
        <f t="shared" si="163"/>
        <v>9</v>
      </c>
      <c r="CD253" s="141">
        <f t="shared" si="163"/>
        <v>32</v>
      </c>
      <c r="CE253" s="141">
        <f t="shared" si="163"/>
        <v>95</v>
      </c>
      <c r="CF253" s="141">
        <f t="shared" si="163"/>
        <v>38</v>
      </c>
      <c r="CG253" s="141">
        <f t="shared" si="163"/>
        <v>53</v>
      </c>
      <c r="CH253" s="141">
        <f t="shared" si="163"/>
        <v>4</v>
      </c>
      <c r="CI253" s="141">
        <f t="shared" si="163"/>
        <v>23</v>
      </c>
      <c r="CJ253" s="141">
        <f t="shared" si="163"/>
        <v>126</v>
      </c>
      <c r="CK253" s="141">
        <f t="shared" si="163"/>
        <v>41</v>
      </c>
      <c r="CL253" s="141">
        <f t="shared" si="163"/>
        <v>37</v>
      </c>
      <c r="CM253" s="141">
        <f t="shared" si="163"/>
        <v>89</v>
      </c>
      <c r="CN253" s="141">
        <f t="shared" si="163"/>
        <v>29</v>
      </c>
      <c r="CO253" s="141">
        <f t="shared" si="163"/>
        <v>77</v>
      </c>
      <c r="CP253" s="141">
        <f t="shared" si="163"/>
        <v>226</v>
      </c>
      <c r="CQ253" s="141">
        <f t="shared" si="163"/>
        <v>129</v>
      </c>
      <c r="CR253" s="141">
        <f t="shared" si="163"/>
        <v>23</v>
      </c>
      <c r="CS253" s="141">
        <f t="shared" si="163"/>
        <v>2</v>
      </c>
      <c r="CT253" s="141">
        <f t="shared" si="163"/>
        <v>18</v>
      </c>
      <c r="CU253" s="141">
        <f t="shared" ref="CU253" si="164">+CU195+CU166+CU137+CU109+CU81+CU53+CU224</f>
        <v>2</v>
      </c>
      <c r="CV253" s="141">
        <v>15</v>
      </c>
      <c r="CW253" s="141">
        <v>3</v>
      </c>
      <c r="CX253" s="141">
        <v>28</v>
      </c>
      <c r="CY253" s="141">
        <v>14</v>
      </c>
      <c r="CZ253" s="141">
        <v>28</v>
      </c>
      <c r="DA253" s="141">
        <f t="shared" ref="DA253:DA255" si="165">SUM(DB253:EF253)</f>
        <v>18</v>
      </c>
      <c r="DB253" s="141">
        <f t="shared" si="161"/>
        <v>1</v>
      </c>
      <c r="DC253" s="141">
        <f t="shared" si="162"/>
        <v>0</v>
      </c>
      <c r="DD253" s="141">
        <f t="shared" si="162"/>
        <v>0</v>
      </c>
      <c r="DE253" s="141">
        <f t="shared" si="162"/>
        <v>0</v>
      </c>
      <c r="DF253" s="141">
        <f t="shared" si="162"/>
        <v>0</v>
      </c>
      <c r="DG253" s="141">
        <f t="shared" si="162"/>
        <v>0</v>
      </c>
      <c r="DH253" s="141">
        <f t="shared" si="162"/>
        <v>0</v>
      </c>
      <c r="DI253" s="141">
        <f t="shared" si="162"/>
        <v>0</v>
      </c>
      <c r="DJ253" s="141">
        <f t="shared" si="162"/>
        <v>0</v>
      </c>
      <c r="DK253" s="141">
        <f t="shared" si="162"/>
        <v>0</v>
      </c>
      <c r="DL253" s="141">
        <f t="shared" si="162"/>
        <v>1</v>
      </c>
      <c r="DM253" s="141">
        <f t="shared" si="162"/>
        <v>0</v>
      </c>
      <c r="DN253" s="141">
        <f t="shared" si="162"/>
        <v>1</v>
      </c>
      <c r="DO253" s="141">
        <f t="shared" si="162"/>
        <v>1</v>
      </c>
      <c r="DP253" s="141">
        <f t="shared" si="162"/>
        <v>7</v>
      </c>
      <c r="DQ253" s="141">
        <f t="shared" si="162"/>
        <v>1</v>
      </c>
      <c r="DR253" s="141">
        <f t="shared" si="162"/>
        <v>0</v>
      </c>
      <c r="DS253" s="141">
        <f t="shared" si="162"/>
        <v>1</v>
      </c>
      <c r="DT253" s="141">
        <f t="shared" si="162"/>
        <v>0</v>
      </c>
      <c r="DU253" s="141">
        <f t="shared" si="162"/>
        <v>3</v>
      </c>
      <c r="DV253" s="141">
        <f t="shared" si="162"/>
        <v>1</v>
      </c>
      <c r="DW253" s="141">
        <f t="shared" si="162"/>
        <v>1</v>
      </c>
      <c r="DX253" s="141">
        <f t="shared" si="162"/>
        <v>0</v>
      </c>
      <c r="DY253" s="141">
        <f t="shared" si="162"/>
        <v>0</v>
      </c>
      <c r="DZ253" s="141">
        <f t="shared" si="162"/>
        <v>0</v>
      </c>
      <c r="EA253" s="141">
        <f t="shared" si="162"/>
        <v>0</v>
      </c>
      <c r="EB253" s="141">
        <f t="shared" si="162"/>
        <v>0</v>
      </c>
      <c r="EC253" s="141">
        <f t="shared" si="162"/>
        <v>0</v>
      </c>
      <c r="ED253" s="141">
        <f t="shared" si="162"/>
        <v>0</v>
      </c>
      <c r="EE253" s="141">
        <f t="shared" si="162"/>
        <v>0</v>
      </c>
      <c r="EF253" s="141">
        <f t="shared" si="162"/>
        <v>0</v>
      </c>
    </row>
    <row r="254" spans="1:148" ht="17.25" customHeight="1">
      <c r="A254" s="140" t="s">
        <v>8</v>
      </c>
      <c r="B254" s="141" t="e">
        <f>SUM(B112,B84,B56,#REF!,#REF!)</f>
        <v>#REF!</v>
      </c>
      <c r="C254" s="141" t="e">
        <f>SUM(C112,C84,C56,#REF!,#REF!)</f>
        <v>#REF!</v>
      </c>
      <c r="D254" s="141" t="e">
        <f>SUM(D112,D84,D56,#REF!,#REF!)</f>
        <v>#REF!</v>
      </c>
      <c r="E254" s="141" t="e">
        <f>SUM(E112,E84,E56,#REF!,#REF!)</f>
        <v>#REF!</v>
      </c>
      <c r="F254" s="141" t="e">
        <f>SUM(F112,F84,F56,#REF!,#REF!)</f>
        <v>#REF!</v>
      </c>
      <c r="G254" s="141" t="e">
        <f>SUM(G112,G84,G56,#REF!,#REF!)</f>
        <v>#REF!</v>
      </c>
      <c r="H254" s="141" t="e">
        <f>SUM(H112,H84,H56,#REF!,#REF!)</f>
        <v>#REF!</v>
      </c>
      <c r="I254" s="141" t="e">
        <f>SUM(I112,I84,I56,#REF!,#REF!)</f>
        <v>#REF!</v>
      </c>
      <c r="J254" s="141" t="e">
        <f>SUM(J112,J84,J56,#REF!,#REF!)</f>
        <v>#REF!</v>
      </c>
      <c r="K254" s="141" t="e">
        <f>SUM(K112,K84,K56,#REF!,#REF!)</f>
        <v>#REF!</v>
      </c>
      <c r="L254" s="141" t="e">
        <f>SUM(L112,L84,L56,#REF!,#REF!)</f>
        <v>#REF!</v>
      </c>
      <c r="M254" s="141" t="e">
        <f>SUM(M112,M84,M56,#REF!,#REF!)</f>
        <v>#REF!</v>
      </c>
      <c r="N254" s="141" t="e">
        <f>SUM(N112,N84,N56,#REF!,#REF!)</f>
        <v>#REF!</v>
      </c>
      <c r="O254" s="141" t="e">
        <f>SUM(O112,O84,O56,#REF!,#REF!)</f>
        <v>#REF!</v>
      </c>
      <c r="P254" s="141" t="e">
        <f>SUM(P112,P84,P56,#REF!,#REF!)</f>
        <v>#REF!</v>
      </c>
      <c r="Q254" s="141" t="e">
        <f>SUM(Q112,Q84,Q56,#REF!,#REF!)</f>
        <v>#REF!</v>
      </c>
      <c r="R254" s="141" t="e">
        <f>SUM(R112,R84,R56,#REF!,#REF!)</f>
        <v>#REF!</v>
      </c>
      <c r="S254" s="141" t="e">
        <f>SUM(S112,S84,S56,#REF!,#REF!)</f>
        <v>#REF!</v>
      </c>
      <c r="T254" s="141" t="e">
        <f>SUM(T110,T82,T54,T26,#REF!)</f>
        <v>#REF!</v>
      </c>
      <c r="U254" s="141" t="e">
        <f>SUM(U110,U82,U54,U26,#REF!)</f>
        <v>#REF!</v>
      </c>
      <c r="V254" s="141" t="e">
        <f>SUM(V110,V82,V54,V26,#REF!)</f>
        <v>#REF!</v>
      </c>
      <c r="W254" s="141" t="e">
        <f>SUM(W110,W82,W54,W26,#REF!)</f>
        <v>#REF!</v>
      </c>
      <c r="X254" s="141" t="e">
        <f>SUM(X110,X82,X54,X26,#REF!)</f>
        <v>#REF!</v>
      </c>
      <c r="Y254" s="141" t="e">
        <f>SUM(Y110,Y82,Y54,Y26,#REF!)</f>
        <v>#REF!</v>
      </c>
      <c r="Z254" s="141" t="e">
        <f>Z110+Z82+Z54+Z26+#REF!</f>
        <v>#REF!</v>
      </c>
      <c r="AA254" s="141" t="e">
        <f>AA110+AA82+AA54+AA26+#REF!</f>
        <v>#REF!</v>
      </c>
      <c r="AB254" s="141" t="e">
        <f>AB110+AB82+AB54+AB26+#REF!</f>
        <v>#REF!</v>
      </c>
      <c r="AC254" s="141" t="e">
        <f>AC110+AC82+AC54+AC26+#REF!</f>
        <v>#REF!</v>
      </c>
      <c r="AD254" s="141" t="e">
        <f>AD110+AD82+AD54+AD26+#REF!</f>
        <v>#REF!</v>
      </c>
      <c r="AE254" s="141" t="e">
        <f>AE110+AE82+AE54+AE26+#REF!</f>
        <v>#REF!</v>
      </c>
      <c r="AF254" s="141" t="e">
        <f>AF110+AF82+AF54+AF26+#REF!</f>
        <v>#REF!</v>
      </c>
      <c r="AG254" s="141" t="e">
        <f>AG110+AG82+AG54+AG26+#REF!</f>
        <v>#REF!</v>
      </c>
      <c r="AH254" s="141" t="e">
        <f>AH110+AH82+AH54+AH26+#REF!</f>
        <v>#REF!</v>
      </c>
      <c r="AI254" s="141" t="e">
        <f>AI110+AI82+AI54+AI26+#REF!</f>
        <v>#REF!</v>
      </c>
      <c r="AJ254" s="141" t="e">
        <f>AJ110+AJ82+AJ54+AJ26+#REF!</f>
        <v>#REF!</v>
      </c>
      <c r="AK254" s="141" t="e">
        <f>AK110+AK82+AK54+AK26+#REF!</f>
        <v>#REF!</v>
      </c>
      <c r="AL254" s="141" t="e">
        <f>AL110+AL82+AL54+AL26+#REF!</f>
        <v>#REF!</v>
      </c>
      <c r="AM254" s="141" t="e">
        <f>AM110+AM82+AM54+AM26+#REF!</f>
        <v>#REF!</v>
      </c>
      <c r="AN254" s="141" t="e">
        <f>AN110+AN82+AN54+AN26+#REF!</f>
        <v>#REF!</v>
      </c>
      <c r="AO254" s="141" t="e">
        <f>AO110+AO82+AO54+AO26+#REF!</f>
        <v>#REF!</v>
      </c>
      <c r="AP254" s="141" t="e">
        <f>AP110+AP82+AP54+AP26+#REF!</f>
        <v>#REF!</v>
      </c>
      <c r="AQ254" s="141" t="e">
        <f>AQ110+AQ82+AQ54+AQ26+#REF!</f>
        <v>#REF!</v>
      </c>
      <c r="AR254" s="141" t="e">
        <f>AR110+AR82+AR54+AR26+#REF!</f>
        <v>#REF!</v>
      </c>
      <c r="AS254" s="141" t="e">
        <f>AS110+AS82+AS54+AS26+#REF!</f>
        <v>#REF!</v>
      </c>
      <c r="AT254" s="141" t="e">
        <f>AT110+AT82+AT54+AT26+#REF!</f>
        <v>#REF!</v>
      </c>
      <c r="AU254" s="141" t="e">
        <f>AU110+AU82+AU54+AU26+#REF!</f>
        <v>#REF!</v>
      </c>
      <c r="AV254" s="141" t="e">
        <f>AV110+AV82+AV54+AV26+#REF!</f>
        <v>#REF!</v>
      </c>
      <c r="AW254" s="141" t="e">
        <f>AW110+AW82+AW54+AW26+#REF!</f>
        <v>#REF!</v>
      </c>
      <c r="AX254" s="141" t="e">
        <f>AX110+AX82+AX54+AX26+#REF!+AX138</f>
        <v>#REF!</v>
      </c>
      <c r="AY254" s="141" t="e">
        <f>AY110+AY82+AY54+AY26+#REF!+AY138</f>
        <v>#REF!</v>
      </c>
      <c r="AZ254" s="141" t="e">
        <f>AZ110+AZ82+AZ54+AZ26+#REF!+AZ138</f>
        <v>#REF!</v>
      </c>
      <c r="BA254" s="141" t="e">
        <f>BA110+BA82+BA54+BA26+#REF!+BA138</f>
        <v>#REF!</v>
      </c>
      <c r="BB254" s="141" t="e">
        <f>BB110+BB82+BB54+BB26+#REF!+BB138</f>
        <v>#REF!</v>
      </c>
      <c r="BC254" s="141" t="e">
        <f>BC110+BC82+BC54+BC26+#REF!+BC138</f>
        <v>#REF!</v>
      </c>
      <c r="BD254" s="141" t="e">
        <f>BD110+BD82+BD54+BD26+#REF!+BD138</f>
        <v>#REF!</v>
      </c>
      <c r="BE254" s="141" t="e">
        <f>BE110+BE82+BE54+BE26+#REF!+BE138</f>
        <v>#REF!</v>
      </c>
      <c r="BF254" s="141" t="e">
        <f>BF110+BF82+BF54+BF26+#REF!+BF138</f>
        <v>#REF!</v>
      </c>
      <c r="BG254" s="141" t="e">
        <f>BG110+BG82+BG54+BG26+#REF!+BG138</f>
        <v>#REF!</v>
      </c>
      <c r="BH254" s="141" t="e">
        <f>BH110+BH82+BH54+BH26+#REF!+BH138</f>
        <v>#REF!</v>
      </c>
      <c r="BI254" s="141" t="e">
        <f>BI110+BI82+BI54+BI26+#REF!+BI138</f>
        <v>#REF!</v>
      </c>
      <c r="BJ254" s="141" t="e">
        <f>BJ110+BJ82+BJ54+BJ26+#REF!+BJ138</f>
        <v>#REF!</v>
      </c>
      <c r="BK254" s="141" t="e">
        <f>BK110+BK82+BK54+BK26+#REF!+BK138</f>
        <v>#REF!</v>
      </c>
      <c r="BL254" s="141" t="e">
        <f>BL110+BL82+BL54+BL26+#REF!+BL138</f>
        <v>#REF!</v>
      </c>
      <c r="BM254" s="141" t="e">
        <f>BM110+BM82+BM54+BM26+#REF!+BM138</f>
        <v>#REF!</v>
      </c>
      <c r="BN254" s="141" t="e">
        <f>BN110+BN82+BN54+BN26+#REF!+BN138</f>
        <v>#REF!</v>
      </c>
      <c r="BO254" s="141" t="e">
        <f>BO110+BO82+BO54+BO26+#REF!+BO138</f>
        <v>#REF!</v>
      </c>
      <c r="BP254" s="141" t="e">
        <f>BP110+BP82+BP54+BP26+#REF!+BP138</f>
        <v>#REF!</v>
      </c>
      <c r="BQ254" s="141" t="e">
        <f>BQ110+BQ82+BQ54+BQ26+#REF!+BQ138</f>
        <v>#REF!</v>
      </c>
      <c r="BR254" s="141" t="e">
        <f>BR110+BR82+BR54+BR26+#REF!+BR138</f>
        <v>#REF!</v>
      </c>
      <c r="BS254" s="141" t="e">
        <f>BS110+BS82+BS54+BS26+#REF!+BS138</f>
        <v>#REF!</v>
      </c>
      <c r="BT254" s="141" t="e">
        <f>BT110+BT82+BT54+BT26+#REF!+BT138</f>
        <v>#REF!</v>
      </c>
      <c r="BU254" s="141" t="e">
        <f>BU110+BU82+BU54+BU26+#REF!+BU138</f>
        <v>#REF!</v>
      </c>
      <c r="BV254" s="141">
        <f t="shared" ref="BV254:CT254" si="166">+BV196+BV167+BV138+BV110+BV82+BV54+BV225</f>
        <v>0</v>
      </c>
      <c r="BW254" s="141">
        <f t="shared" si="166"/>
        <v>0</v>
      </c>
      <c r="BX254" s="141">
        <f t="shared" si="166"/>
        <v>0</v>
      </c>
      <c r="BY254" s="141">
        <f t="shared" si="166"/>
        <v>0</v>
      </c>
      <c r="BZ254" s="141">
        <f t="shared" si="166"/>
        <v>0</v>
      </c>
      <c r="CA254" s="141">
        <f t="shared" si="166"/>
        <v>1</v>
      </c>
      <c r="CB254" s="141">
        <f t="shared" si="166"/>
        <v>0</v>
      </c>
      <c r="CC254" s="141">
        <f t="shared" si="166"/>
        <v>0</v>
      </c>
      <c r="CD254" s="141">
        <f t="shared" si="166"/>
        <v>0</v>
      </c>
      <c r="CE254" s="141">
        <f t="shared" si="166"/>
        <v>0</v>
      </c>
      <c r="CF254" s="141">
        <f t="shared" si="166"/>
        <v>0</v>
      </c>
      <c r="CG254" s="141">
        <f t="shared" si="166"/>
        <v>0</v>
      </c>
      <c r="CH254" s="141">
        <f t="shared" si="166"/>
        <v>0</v>
      </c>
      <c r="CI254" s="141">
        <f t="shared" si="166"/>
        <v>0</v>
      </c>
      <c r="CJ254" s="141">
        <f t="shared" si="166"/>
        <v>0</v>
      </c>
      <c r="CK254" s="141">
        <f t="shared" si="166"/>
        <v>0</v>
      </c>
      <c r="CL254" s="141">
        <f t="shared" si="166"/>
        <v>0</v>
      </c>
      <c r="CM254" s="141">
        <f t="shared" si="166"/>
        <v>0</v>
      </c>
      <c r="CN254" s="141">
        <f t="shared" si="166"/>
        <v>0</v>
      </c>
      <c r="CO254" s="141">
        <f t="shared" si="166"/>
        <v>0</v>
      </c>
      <c r="CP254" s="141">
        <f t="shared" si="166"/>
        <v>0</v>
      </c>
      <c r="CQ254" s="141">
        <f t="shared" si="166"/>
        <v>0</v>
      </c>
      <c r="CR254" s="141">
        <f t="shared" si="166"/>
        <v>0</v>
      </c>
      <c r="CS254" s="141">
        <f t="shared" si="166"/>
        <v>0</v>
      </c>
      <c r="CT254" s="141">
        <f t="shared" si="166"/>
        <v>0</v>
      </c>
      <c r="CU254" s="141">
        <f t="shared" ref="CU254" si="167">+CU196+CU167+CU138+CU110+CU82+CU54+CU225</f>
        <v>0</v>
      </c>
      <c r="CV254" s="141">
        <v>0</v>
      </c>
      <c r="CW254" s="141">
        <v>0</v>
      </c>
      <c r="CX254" s="141">
        <v>0</v>
      </c>
      <c r="CY254" s="141">
        <v>0</v>
      </c>
      <c r="CZ254" s="141">
        <v>0</v>
      </c>
      <c r="DA254" s="141">
        <f t="shared" si="165"/>
        <v>0</v>
      </c>
      <c r="DB254" s="141">
        <f t="shared" si="161"/>
        <v>0</v>
      </c>
      <c r="DC254" s="141">
        <f t="shared" si="162"/>
        <v>0</v>
      </c>
      <c r="DD254" s="141">
        <f t="shared" si="162"/>
        <v>0</v>
      </c>
      <c r="DE254" s="141">
        <f t="shared" si="162"/>
        <v>0</v>
      </c>
      <c r="DF254" s="141">
        <f t="shared" si="162"/>
        <v>0</v>
      </c>
      <c r="DG254" s="141">
        <f t="shared" si="162"/>
        <v>0</v>
      </c>
      <c r="DH254" s="141">
        <f t="shared" si="162"/>
        <v>0</v>
      </c>
      <c r="DI254" s="141">
        <f t="shared" si="162"/>
        <v>0</v>
      </c>
      <c r="DJ254" s="141">
        <f t="shared" si="162"/>
        <v>0</v>
      </c>
      <c r="DK254" s="141">
        <f t="shared" si="162"/>
        <v>0</v>
      </c>
      <c r="DL254" s="141">
        <f t="shared" si="162"/>
        <v>0</v>
      </c>
      <c r="DM254" s="141">
        <f t="shared" si="162"/>
        <v>0</v>
      </c>
      <c r="DN254" s="141">
        <f t="shared" si="162"/>
        <v>0</v>
      </c>
      <c r="DO254" s="141">
        <f t="shared" si="162"/>
        <v>0</v>
      </c>
      <c r="DP254" s="141">
        <f t="shared" si="162"/>
        <v>0</v>
      </c>
      <c r="DQ254" s="141">
        <f t="shared" si="162"/>
        <v>0</v>
      </c>
      <c r="DR254" s="141">
        <f t="shared" si="162"/>
        <v>0</v>
      </c>
      <c r="DS254" s="141">
        <f t="shared" si="162"/>
        <v>0</v>
      </c>
      <c r="DT254" s="141">
        <f t="shared" si="162"/>
        <v>0</v>
      </c>
      <c r="DU254" s="141">
        <f t="shared" si="162"/>
        <v>0</v>
      </c>
      <c r="DV254" s="141">
        <f t="shared" si="162"/>
        <v>0</v>
      </c>
      <c r="DW254" s="141">
        <f t="shared" si="162"/>
        <v>0</v>
      </c>
      <c r="DX254" s="141">
        <f t="shared" si="162"/>
        <v>0</v>
      </c>
      <c r="DY254" s="141">
        <f t="shared" si="162"/>
        <v>0</v>
      </c>
      <c r="DZ254" s="141">
        <f t="shared" si="162"/>
        <v>0</v>
      </c>
      <c r="EA254" s="141">
        <f t="shared" si="162"/>
        <v>0</v>
      </c>
      <c r="EB254" s="141">
        <f t="shared" si="162"/>
        <v>0</v>
      </c>
      <c r="EC254" s="141">
        <f t="shared" si="162"/>
        <v>0</v>
      </c>
      <c r="ED254" s="141">
        <f t="shared" si="162"/>
        <v>0</v>
      </c>
      <c r="EE254" s="141">
        <f t="shared" si="162"/>
        <v>0</v>
      </c>
      <c r="EF254" s="141">
        <f t="shared" si="162"/>
        <v>0</v>
      </c>
    </row>
    <row r="255" spans="1:148" ht="17.25" customHeight="1">
      <c r="A255" s="140" t="s">
        <v>9</v>
      </c>
      <c r="B255" s="141" t="e">
        <f>SUM(#REF!,B85,B57,#REF!,#REF!)</f>
        <v>#REF!</v>
      </c>
      <c r="C255" s="141" t="e">
        <f>SUM(#REF!,C85,C57,#REF!,#REF!)</f>
        <v>#REF!</v>
      </c>
      <c r="D255" s="141" t="e">
        <f>SUM(#REF!,D85,D57,#REF!,#REF!)</f>
        <v>#REF!</v>
      </c>
      <c r="E255" s="141" t="e">
        <f>SUM(#REF!,E85,E57,#REF!,#REF!)</f>
        <v>#REF!</v>
      </c>
      <c r="F255" s="141" t="e">
        <f>SUM(#REF!,F85,F57,#REF!,#REF!)</f>
        <v>#REF!</v>
      </c>
      <c r="G255" s="141" t="e">
        <f>SUM(#REF!,G85,G57,#REF!,#REF!)</f>
        <v>#REF!</v>
      </c>
      <c r="H255" s="141" t="e">
        <f>SUM(#REF!,H85,H57,#REF!,#REF!)</f>
        <v>#REF!</v>
      </c>
      <c r="I255" s="141" t="e">
        <f>SUM(#REF!,I85,I57,#REF!,#REF!)</f>
        <v>#REF!</v>
      </c>
      <c r="J255" s="141" t="e">
        <f>SUM(#REF!,J85,J57,#REF!,#REF!)</f>
        <v>#REF!</v>
      </c>
      <c r="K255" s="141" t="e">
        <f>SUM(#REF!,K85,K57,#REF!,#REF!)</f>
        <v>#REF!</v>
      </c>
      <c r="L255" s="141" t="e">
        <f>SUM(#REF!,L85,L57,#REF!,#REF!)</f>
        <v>#REF!</v>
      </c>
      <c r="M255" s="141" t="e">
        <f>SUM(#REF!,M85,M57,#REF!,#REF!)</f>
        <v>#REF!</v>
      </c>
      <c r="N255" s="141" t="e">
        <f>SUM(#REF!,N85,N57,#REF!,#REF!)</f>
        <v>#REF!</v>
      </c>
      <c r="O255" s="141" t="e">
        <f>SUM(#REF!,O85,O57,#REF!,#REF!)</f>
        <v>#REF!</v>
      </c>
      <c r="P255" s="141" t="e">
        <f>SUM(#REF!,P85,P57,#REF!,#REF!)</f>
        <v>#REF!</v>
      </c>
      <c r="Q255" s="141" t="e">
        <f>SUM(#REF!,Q85,Q57,#REF!,#REF!)</f>
        <v>#REF!</v>
      </c>
      <c r="R255" s="141" t="e">
        <f>SUM(#REF!,R85,R57,#REF!,#REF!)</f>
        <v>#REF!</v>
      </c>
      <c r="S255" s="141" t="e">
        <f>SUM(#REF!,S85,S57,#REF!,#REF!)</f>
        <v>#REF!</v>
      </c>
      <c r="T255" s="141" t="e">
        <f>SUM(T111,T83,T55,T27,#REF!)</f>
        <v>#REF!</v>
      </c>
      <c r="U255" s="141" t="e">
        <f>SUM(U111,U83,U55,U27,#REF!)</f>
        <v>#REF!</v>
      </c>
      <c r="V255" s="141" t="e">
        <f>SUM(V111,V83,V55,V27,#REF!)</f>
        <v>#REF!</v>
      </c>
      <c r="W255" s="141" t="e">
        <f>SUM(W111,W83,W55,W27,#REF!)</f>
        <v>#REF!</v>
      </c>
      <c r="X255" s="141" t="e">
        <f>SUM(X111,X83,X55,X27,#REF!)</f>
        <v>#REF!</v>
      </c>
      <c r="Y255" s="141" t="e">
        <f>SUM(Y111,Y83,Y55,Y27,#REF!)</f>
        <v>#REF!</v>
      </c>
      <c r="Z255" s="141" t="e">
        <f>Z111+Z83+Z55+Z27+#REF!</f>
        <v>#REF!</v>
      </c>
      <c r="AA255" s="141" t="e">
        <f>AA111+AA83+AA55+AA27+#REF!</f>
        <v>#REF!</v>
      </c>
      <c r="AB255" s="141" t="e">
        <f>AB111+AB83+AB55+AB27+#REF!</f>
        <v>#REF!</v>
      </c>
      <c r="AC255" s="141" t="e">
        <f>AC111+AC83+AC55+AC27+#REF!</f>
        <v>#REF!</v>
      </c>
      <c r="AD255" s="141" t="e">
        <f>AD111+AD83+AD55+AD27+#REF!</f>
        <v>#REF!</v>
      </c>
      <c r="AE255" s="141" t="e">
        <f>AE111+AE83+AE55+AE27+#REF!</f>
        <v>#REF!</v>
      </c>
      <c r="AF255" s="141" t="e">
        <f>AF111+AF83+AF55+AF27+#REF!</f>
        <v>#REF!</v>
      </c>
      <c r="AG255" s="141" t="e">
        <f>AG111+AG83+AG55+AG27+#REF!</f>
        <v>#REF!</v>
      </c>
      <c r="AH255" s="141" t="e">
        <f>AH111+AH83+AH55+AH27+#REF!</f>
        <v>#REF!</v>
      </c>
      <c r="AI255" s="141" t="e">
        <f>AI111+AI83+AI55+AI27+#REF!</f>
        <v>#REF!</v>
      </c>
      <c r="AJ255" s="141" t="e">
        <f>AJ111+AJ83+AJ55+AJ27+#REF!</f>
        <v>#REF!</v>
      </c>
      <c r="AK255" s="141" t="e">
        <f>AK111+AK83+AK55+AK27+#REF!</f>
        <v>#REF!</v>
      </c>
      <c r="AL255" s="141" t="e">
        <f>AL111+AL83+AL55+AL27+#REF!</f>
        <v>#REF!</v>
      </c>
      <c r="AM255" s="141" t="e">
        <f>AM111+AM83+AM55+AM27+#REF!</f>
        <v>#REF!</v>
      </c>
      <c r="AN255" s="141" t="e">
        <f>AN111+AN83+AN55+AN27+#REF!</f>
        <v>#REF!</v>
      </c>
      <c r="AO255" s="141" t="e">
        <f>AO111+AO83+AO55+AO27+#REF!</f>
        <v>#REF!</v>
      </c>
      <c r="AP255" s="141" t="e">
        <f>AP111+AP83+AP55+AP27+#REF!</f>
        <v>#REF!</v>
      </c>
      <c r="AQ255" s="141" t="e">
        <f>AQ111+AQ83+AQ55+AQ27+#REF!</f>
        <v>#REF!</v>
      </c>
      <c r="AR255" s="141" t="e">
        <f>AR111+AR83+AR55+AR27+#REF!</f>
        <v>#REF!</v>
      </c>
      <c r="AS255" s="141" t="e">
        <f>AS111+AS83+AS55+AS27+#REF!</f>
        <v>#REF!</v>
      </c>
      <c r="AT255" s="141" t="e">
        <f>AT111+AT83+AT55+AT27+#REF!</f>
        <v>#REF!</v>
      </c>
      <c r="AU255" s="141" t="e">
        <f>AU111+AU83+AU55+AU27+#REF!</f>
        <v>#REF!</v>
      </c>
      <c r="AV255" s="141" t="e">
        <f>AV111+AV83+AV55+AV27+#REF!</f>
        <v>#REF!</v>
      </c>
      <c r="AW255" s="141" t="e">
        <f>AW111+AW83+AW55+AW27+#REF!</f>
        <v>#REF!</v>
      </c>
      <c r="AX255" s="141" t="e">
        <f>AX111+AX83+AX55+AX27+#REF!+AX139</f>
        <v>#REF!</v>
      </c>
      <c r="AY255" s="141" t="e">
        <f>AY111+AY83+AY55+AY27+#REF!+AY139</f>
        <v>#REF!</v>
      </c>
      <c r="AZ255" s="141" t="e">
        <f>AZ111+AZ83+AZ55+AZ27+#REF!+AZ139</f>
        <v>#REF!</v>
      </c>
      <c r="BA255" s="141" t="e">
        <f>BA111+BA83+BA55+BA27+#REF!+BA139</f>
        <v>#REF!</v>
      </c>
      <c r="BB255" s="141" t="e">
        <f>BB111+BB83+BB55+BB27+#REF!+BB139</f>
        <v>#REF!</v>
      </c>
      <c r="BC255" s="141" t="e">
        <f>BC111+BC83+BC55+BC27+#REF!+BC139</f>
        <v>#REF!</v>
      </c>
      <c r="BD255" s="141" t="e">
        <f>BD111+BD83+BD55+BD27+#REF!+BD139</f>
        <v>#REF!</v>
      </c>
      <c r="BE255" s="141" t="e">
        <f>BE111+BE83+BE55+BE27+#REF!+BE139</f>
        <v>#REF!</v>
      </c>
      <c r="BF255" s="141" t="e">
        <f>BF111+BF83+BF55+BF27+#REF!+BF139</f>
        <v>#REF!</v>
      </c>
      <c r="BG255" s="141" t="e">
        <f>BG111+BG83+BG55+BG27+#REF!+BG139</f>
        <v>#REF!</v>
      </c>
      <c r="BH255" s="141" t="e">
        <f>BH111+BH83+BH55+BH27+#REF!+BH139</f>
        <v>#REF!</v>
      </c>
      <c r="BI255" s="141" t="e">
        <f>BI111+BI83+BI55+BI27+#REF!+BI139</f>
        <v>#REF!</v>
      </c>
      <c r="BJ255" s="141" t="e">
        <f>BJ111+BJ83+BJ55+BJ27+#REF!+BJ139</f>
        <v>#REF!</v>
      </c>
      <c r="BK255" s="141" t="e">
        <f>BK111+BK83+BK55+BK27+#REF!+BK139</f>
        <v>#REF!</v>
      </c>
      <c r="BL255" s="141" t="e">
        <f>BL111+BL83+BL55+BL27+#REF!+BL139</f>
        <v>#REF!</v>
      </c>
      <c r="BM255" s="141" t="e">
        <f>BM111+BM83+BM55+BM27+#REF!+BM139</f>
        <v>#REF!</v>
      </c>
      <c r="BN255" s="141" t="e">
        <f>BN111+BN83+BN55+BN27+#REF!+BN139</f>
        <v>#REF!</v>
      </c>
      <c r="BO255" s="141" t="e">
        <f>BO111+BO83+BO55+BO27+#REF!+BO139</f>
        <v>#REF!</v>
      </c>
      <c r="BP255" s="141" t="e">
        <f>BP111+BP83+BP55+BP27+#REF!+BP139</f>
        <v>#REF!</v>
      </c>
      <c r="BQ255" s="141" t="e">
        <f>BQ111+BQ83+BQ55+BQ27+#REF!+BQ139</f>
        <v>#REF!</v>
      </c>
      <c r="BR255" s="141" t="e">
        <f>BR111+BR83+BR55+BR27+#REF!+BR139</f>
        <v>#REF!</v>
      </c>
      <c r="BS255" s="141" t="e">
        <f>BS111+BS83+BS55+BS27+#REF!+BS139</f>
        <v>#REF!</v>
      </c>
      <c r="BT255" s="141" t="e">
        <f>BT111+BT83+BT55+BT27+#REF!+BT139</f>
        <v>#REF!</v>
      </c>
      <c r="BU255" s="141" t="e">
        <f>BU111+BU83+BU55+BU27+#REF!+BU139</f>
        <v>#REF!</v>
      </c>
      <c r="BV255" s="141">
        <f t="shared" ref="BV255:CT255" si="168">+BV197+BV168+BV139+BV111+BV83+BV55+BV226</f>
        <v>5</v>
      </c>
      <c r="BW255" s="141">
        <f t="shared" si="168"/>
        <v>0</v>
      </c>
      <c r="BX255" s="141">
        <f t="shared" si="168"/>
        <v>2</v>
      </c>
      <c r="BY255" s="141">
        <f t="shared" si="168"/>
        <v>2</v>
      </c>
      <c r="BZ255" s="141">
        <f t="shared" si="168"/>
        <v>6</v>
      </c>
      <c r="CA255" s="141">
        <f t="shared" si="168"/>
        <v>4</v>
      </c>
      <c r="CB255" s="141">
        <f t="shared" si="168"/>
        <v>2</v>
      </c>
      <c r="CC255" s="141">
        <f t="shared" si="168"/>
        <v>10</v>
      </c>
      <c r="CD255" s="141">
        <f t="shared" si="168"/>
        <v>3</v>
      </c>
      <c r="CE255" s="141">
        <f t="shared" si="168"/>
        <v>21</v>
      </c>
      <c r="CF255" s="141">
        <f t="shared" si="168"/>
        <v>12</v>
      </c>
      <c r="CG255" s="141">
        <f t="shared" si="168"/>
        <v>2</v>
      </c>
      <c r="CH255" s="141">
        <f t="shared" si="168"/>
        <v>1</v>
      </c>
      <c r="CI255" s="141">
        <f t="shared" si="168"/>
        <v>0</v>
      </c>
      <c r="CJ255" s="141">
        <f t="shared" si="168"/>
        <v>4</v>
      </c>
      <c r="CK255" s="141">
        <f t="shared" si="168"/>
        <v>3</v>
      </c>
      <c r="CL255" s="141">
        <f t="shared" si="168"/>
        <v>17</v>
      </c>
      <c r="CM255" s="141">
        <f t="shared" si="168"/>
        <v>8</v>
      </c>
      <c r="CN255" s="141">
        <f t="shared" si="168"/>
        <v>4</v>
      </c>
      <c r="CO255" s="141">
        <f t="shared" si="168"/>
        <v>14</v>
      </c>
      <c r="CP255" s="141">
        <f t="shared" si="168"/>
        <v>5</v>
      </c>
      <c r="CQ255" s="141">
        <f t="shared" si="168"/>
        <v>21</v>
      </c>
      <c r="CR255" s="141">
        <f t="shared" si="168"/>
        <v>14</v>
      </c>
      <c r="CS255" s="141">
        <f t="shared" si="168"/>
        <v>0</v>
      </c>
      <c r="CT255" s="141">
        <f t="shared" si="168"/>
        <v>4</v>
      </c>
      <c r="CU255" s="141">
        <f t="shared" ref="CU255" si="169">+CU197+CU168+CU139+CU111+CU83+CU55+CU226</f>
        <v>1</v>
      </c>
      <c r="CV255" s="141">
        <v>1</v>
      </c>
      <c r="CW255" s="141">
        <v>2</v>
      </c>
      <c r="CX255" s="141">
        <v>8</v>
      </c>
      <c r="CY255" s="141">
        <v>15</v>
      </c>
      <c r="CZ255" s="141">
        <v>8</v>
      </c>
      <c r="DA255" s="141">
        <f t="shared" si="165"/>
        <v>4</v>
      </c>
      <c r="DB255" s="141">
        <f t="shared" si="161"/>
        <v>0</v>
      </c>
      <c r="DC255" s="141">
        <f t="shared" si="162"/>
        <v>0</v>
      </c>
      <c r="DD255" s="141">
        <f t="shared" si="162"/>
        <v>0</v>
      </c>
      <c r="DE255" s="141">
        <f t="shared" si="162"/>
        <v>0</v>
      </c>
      <c r="DF255" s="141">
        <f t="shared" si="162"/>
        <v>0</v>
      </c>
      <c r="DG255" s="141">
        <f t="shared" si="162"/>
        <v>0</v>
      </c>
      <c r="DH255" s="141">
        <f t="shared" si="162"/>
        <v>0</v>
      </c>
      <c r="DI255" s="141">
        <f t="shared" si="162"/>
        <v>0</v>
      </c>
      <c r="DJ255" s="141">
        <f t="shared" si="162"/>
        <v>0</v>
      </c>
      <c r="DK255" s="141">
        <f t="shared" si="162"/>
        <v>0</v>
      </c>
      <c r="DL255" s="141">
        <f t="shared" si="162"/>
        <v>0</v>
      </c>
      <c r="DM255" s="141">
        <f t="shared" si="162"/>
        <v>0</v>
      </c>
      <c r="DN255" s="141">
        <f t="shared" si="162"/>
        <v>0</v>
      </c>
      <c r="DO255" s="141">
        <f t="shared" si="162"/>
        <v>0</v>
      </c>
      <c r="DP255" s="141">
        <f t="shared" si="162"/>
        <v>0</v>
      </c>
      <c r="DQ255" s="141">
        <f t="shared" si="162"/>
        <v>4</v>
      </c>
      <c r="DR255" s="141">
        <f t="shared" si="162"/>
        <v>0</v>
      </c>
      <c r="DS255" s="141">
        <f t="shared" si="162"/>
        <v>0</v>
      </c>
      <c r="DT255" s="141">
        <f t="shared" si="162"/>
        <v>0</v>
      </c>
      <c r="DU255" s="141">
        <f t="shared" si="162"/>
        <v>0</v>
      </c>
      <c r="DV255" s="141">
        <f t="shared" si="162"/>
        <v>0</v>
      </c>
      <c r="DW255" s="141">
        <f t="shared" si="162"/>
        <v>0</v>
      </c>
      <c r="DX255" s="141">
        <f t="shared" si="162"/>
        <v>0</v>
      </c>
      <c r="DY255" s="141">
        <f t="shared" si="162"/>
        <v>0</v>
      </c>
      <c r="DZ255" s="141">
        <f t="shared" si="162"/>
        <v>0</v>
      </c>
      <c r="EA255" s="141">
        <f t="shared" si="162"/>
        <v>0</v>
      </c>
      <c r="EB255" s="141">
        <f t="shared" si="162"/>
        <v>0</v>
      </c>
      <c r="EC255" s="141">
        <f t="shared" si="162"/>
        <v>0</v>
      </c>
      <c r="ED255" s="141">
        <f t="shared" si="162"/>
        <v>0</v>
      </c>
      <c r="EE255" s="141">
        <f t="shared" si="162"/>
        <v>0</v>
      </c>
      <c r="EF255" s="141">
        <f t="shared" si="162"/>
        <v>0</v>
      </c>
    </row>
    <row r="256" spans="1:148" s="179" customFormat="1" ht="18" customHeight="1">
      <c r="A256" s="179" t="s">
        <v>214</v>
      </c>
      <c r="Z256" s="182">
        <v>2E-3</v>
      </c>
      <c r="AA256" s="182">
        <v>2E-3</v>
      </c>
      <c r="AB256" s="182">
        <v>2E-3</v>
      </c>
      <c r="AC256" s="182">
        <v>2E-3</v>
      </c>
      <c r="AD256" s="182">
        <v>2E-3</v>
      </c>
      <c r="AE256" s="182">
        <v>2E-3</v>
      </c>
      <c r="AF256" s="182">
        <v>2E-3</v>
      </c>
      <c r="AG256" s="182">
        <v>2E-3</v>
      </c>
      <c r="AH256" s="182">
        <v>2E-3</v>
      </c>
      <c r="AI256" s="182">
        <v>2E-3</v>
      </c>
      <c r="AJ256" s="182">
        <v>2E-3</v>
      </c>
      <c r="AK256" s="182">
        <v>2E-3</v>
      </c>
      <c r="AL256" s="182">
        <v>5.0000000000000001E-3</v>
      </c>
      <c r="AM256" s="182">
        <v>5.0000000000000001E-3</v>
      </c>
      <c r="AN256" s="182">
        <v>5.0000000000000001E-3</v>
      </c>
      <c r="AO256" s="182">
        <v>5.0000000000000001E-3</v>
      </c>
      <c r="AP256" s="182">
        <v>5.0000000000000001E-3</v>
      </c>
      <c r="AQ256" s="182">
        <v>5.0000000000000001E-3</v>
      </c>
      <c r="AR256" s="182">
        <v>5.0000000000000001E-3</v>
      </c>
      <c r="AS256" s="182">
        <v>5.0000000000000001E-3</v>
      </c>
      <c r="AT256" s="182">
        <v>5.0000000000000001E-3</v>
      </c>
      <c r="AU256" s="182">
        <v>5.0000000000000001E-3</v>
      </c>
      <c r="AV256" s="182">
        <v>5.0000000000000001E-3</v>
      </c>
      <c r="AW256" s="182">
        <v>5.0000000000000001E-3</v>
      </c>
      <c r="AX256" s="182">
        <v>2E-3</v>
      </c>
      <c r="AY256" s="182">
        <v>2E-3</v>
      </c>
      <c r="AZ256" s="182">
        <v>2E-3</v>
      </c>
      <c r="BA256" s="182">
        <v>2E-3</v>
      </c>
      <c r="BB256" s="182">
        <v>2E-3</v>
      </c>
      <c r="BC256" s="182">
        <v>2E-3</v>
      </c>
      <c r="BD256" s="182">
        <v>2E-3</v>
      </c>
      <c r="BE256" s="182">
        <v>2E-3</v>
      </c>
      <c r="BF256" s="182">
        <v>2E-3</v>
      </c>
      <c r="BG256" s="182">
        <v>2E-3</v>
      </c>
      <c r="BH256" s="182">
        <v>2E-3</v>
      </c>
      <c r="BI256" s="182">
        <v>2E-3</v>
      </c>
      <c r="BJ256" s="182">
        <v>2E-3</v>
      </c>
      <c r="BK256" s="182">
        <v>2E-3</v>
      </c>
      <c r="BL256" s="182">
        <v>2E-3</v>
      </c>
      <c r="BM256" s="182">
        <v>5.0000000000000001E-4</v>
      </c>
      <c r="BN256" s="182">
        <v>5.0000000000000001E-4</v>
      </c>
      <c r="BO256" s="182">
        <v>5.0000000000000001E-4</v>
      </c>
      <c r="BP256" s="182">
        <v>5.0000000000000001E-4</v>
      </c>
      <c r="BQ256" s="182">
        <v>5.0000000000000001E-4</v>
      </c>
      <c r="BR256" s="182">
        <v>5.0000000000000001E-4</v>
      </c>
      <c r="BS256" s="182">
        <v>5.0000000000000001E-4</v>
      </c>
      <c r="BT256" s="182">
        <v>5.0000000000000001E-4</v>
      </c>
      <c r="BU256" s="182">
        <v>5.0000000000000001E-4</v>
      </c>
      <c r="BV256" s="182">
        <v>5.0000000000000001E-4</v>
      </c>
      <c r="BW256" s="182">
        <v>5.0000000000000001E-4</v>
      </c>
      <c r="BX256" s="182">
        <v>5.0000000000000001E-4</v>
      </c>
      <c r="BY256" s="182">
        <v>5.0000000000000001E-4</v>
      </c>
      <c r="BZ256" s="182">
        <v>5.0000000000000001E-4</v>
      </c>
      <c r="CA256" s="182">
        <v>5.0000000000000001E-4</v>
      </c>
      <c r="CB256" s="182">
        <v>5.0000000000000001E-4</v>
      </c>
      <c r="CC256" s="182">
        <v>5.0000000000000001E-4</v>
      </c>
      <c r="CD256" s="182">
        <v>5.0000000000000001E-4</v>
      </c>
      <c r="CE256" s="182">
        <v>5.0000000000000001E-4</v>
      </c>
      <c r="CF256" s="182">
        <v>5.0000000000000001E-4</v>
      </c>
      <c r="CG256" s="182">
        <v>5.0000000000000001E-4</v>
      </c>
      <c r="CH256" s="182">
        <v>5.0000000000000001E-4</v>
      </c>
      <c r="CI256" s="182">
        <v>5.0000000000000001E-4</v>
      </c>
      <c r="CJ256" s="182">
        <v>5.0000000000000001E-4</v>
      </c>
      <c r="CK256" s="182">
        <v>5.0000000000000001E-4</v>
      </c>
      <c r="CL256" s="182">
        <v>5.0000000000000001E-4</v>
      </c>
      <c r="CM256" s="182">
        <v>5.0000000000000001E-4</v>
      </c>
      <c r="CN256" s="182">
        <v>5.0000000000000001E-4</v>
      </c>
      <c r="CO256" s="182">
        <v>5.0000000000000001E-4</v>
      </c>
      <c r="CP256" s="182">
        <v>5.0000000000000001E-4</v>
      </c>
      <c r="CQ256" s="182">
        <v>5.0000000000000001E-4</v>
      </c>
      <c r="CR256" s="182">
        <v>5.0000000000000001E-4</v>
      </c>
      <c r="CS256" s="182">
        <v>5.0000000000000001E-4</v>
      </c>
      <c r="CT256" s="182">
        <v>5.0000000000000001E-4</v>
      </c>
      <c r="CU256" s="182">
        <v>5.0000000000000001E-4</v>
      </c>
      <c r="CV256" s="182">
        <v>5.0000000000000001E-4</v>
      </c>
      <c r="CW256" s="182">
        <v>5.0000000000000001E-4</v>
      </c>
      <c r="CX256" s="182">
        <v>5.0000000000000001E-4</v>
      </c>
      <c r="CY256" s="182">
        <v>5.0000000000000001E-4</v>
      </c>
      <c r="CZ256" s="182">
        <v>5.0000000000000001E-4</v>
      </c>
      <c r="DA256" s="182">
        <v>5.0000000000000001E-4</v>
      </c>
      <c r="DB256" s="182">
        <v>5.0000000000000001E-4</v>
      </c>
      <c r="DC256" s="182">
        <v>5.0000000000000001E-4</v>
      </c>
      <c r="DD256" s="182">
        <v>5.0000000000000001E-4</v>
      </c>
      <c r="DE256" s="182">
        <v>5.0000000000000001E-4</v>
      </c>
      <c r="DF256" s="182">
        <v>5.0000000000000001E-4</v>
      </c>
      <c r="DG256" s="182">
        <v>5.0000000000000001E-4</v>
      </c>
      <c r="DH256" s="182">
        <v>5.0000000000000001E-4</v>
      </c>
      <c r="DI256" s="182">
        <v>5.0000000000000001E-4</v>
      </c>
      <c r="DJ256" s="182">
        <v>5.0000000000000001E-4</v>
      </c>
      <c r="DK256" s="182">
        <v>5.0000000000000001E-4</v>
      </c>
      <c r="DL256" s="182">
        <v>5.0000000000000001E-4</v>
      </c>
      <c r="DM256" s="182">
        <v>5.0000000000000001E-4</v>
      </c>
      <c r="DN256" s="182">
        <v>5.0000000000000001E-4</v>
      </c>
      <c r="DO256" s="182">
        <v>5.0000000000000001E-4</v>
      </c>
      <c r="DP256" s="182">
        <v>5.0000000000000001E-4</v>
      </c>
      <c r="DQ256" s="182">
        <v>5.0000000000000001E-4</v>
      </c>
      <c r="DR256" s="182">
        <v>5.0000000000000001E-4</v>
      </c>
      <c r="DS256" s="182">
        <v>5.0000000000000001E-4</v>
      </c>
      <c r="DT256" s="182">
        <v>5.0000000000000001E-4</v>
      </c>
      <c r="DU256" s="182">
        <v>5.0000000000000001E-4</v>
      </c>
      <c r="DV256" s="182">
        <v>5.0000000000000001E-4</v>
      </c>
      <c r="DW256" s="182">
        <v>5.0000000000000001E-4</v>
      </c>
      <c r="DX256" s="182">
        <v>5.0000000000000001E-4</v>
      </c>
      <c r="DY256" s="182">
        <v>5.0000000000000001E-4</v>
      </c>
      <c r="DZ256" s="182">
        <v>5.0000000000000001E-4</v>
      </c>
      <c r="EA256" s="182">
        <v>5.0000000000000001E-4</v>
      </c>
      <c r="EB256" s="182">
        <v>5.0000000000000001E-4</v>
      </c>
      <c r="EC256" s="182">
        <v>5.0000000000000001E-4</v>
      </c>
      <c r="ED256" s="182">
        <v>5.0000000000000001E-4</v>
      </c>
      <c r="EE256" s="182">
        <v>5.0000000000000001E-4</v>
      </c>
      <c r="EF256" s="182">
        <v>5.0000000000000001E-4</v>
      </c>
      <c r="EG256" s="180"/>
      <c r="EH256" s="180"/>
      <c r="EI256" s="180"/>
      <c r="EJ256" s="180"/>
      <c r="EK256" s="180"/>
      <c r="EL256" s="180"/>
      <c r="EM256" s="180"/>
      <c r="EN256" s="180"/>
      <c r="EO256" s="180"/>
      <c r="EP256" s="180"/>
      <c r="EQ256" s="180"/>
      <c r="ER256" s="180"/>
    </row>
  </sheetData>
  <printOptions horizontalCentered="1"/>
  <pageMargins left="0.19685039370078741" right="0.23622047244094491" top="0.15748031496062992" bottom="0.15748031496062992" header="0.31496062992125984" footer="0.31496062992125984"/>
  <pageSetup paperSize="9" scale="36" orientation="landscape" r:id="rId1"/>
  <rowBreaks count="1" manualBreakCount="1">
    <brk id="55" max="118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F0"/>
  </sheetPr>
  <dimension ref="A1:ER85"/>
  <sheetViews>
    <sheetView showGridLines="0" tabSelected="1" topLeftCell="A52" zoomScale="80" zoomScaleNormal="80" zoomScaleSheetLayoutView="80" workbookViewId="0">
      <pane xSplit="49" topLeftCell="BV1" activePane="topRight" state="frozen"/>
      <selection activeCell="DF25" sqref="DF25"/>
      <selection pane="topRight" activeCell="CN85" sqref="CN85"/>
    </sheetView>
  </sheetViews>
  <sheetFormatPr defaultColWidth="8.88671875" defaultRowHeight="17.25" customHeight="1"/>
  <cols>
    <col min="1" max="1" width="22.77734375" style="1" customWidth="1"/>
    <col min="2" max="48" width="5.44140625" style="1" hidden="1" customWidth="1"/>
    <col min="49" max="73" width="5.33203125" style="1" hidden="1" customWidth="1"/>
    <col min="74" max="105" width="5.33203125" style="1" customWidth="1"/>
    <col min="106" max="136" width="5.44140625" style="1" customWidth="1"/>
    <col min="137" max="137" width="2" style="1" customWidth="1"/>
    <col min="138" max="147" width="8.88671875" style="1"/>
    <col min="148" max="148" width="0" style="1" hidden="1" customWidth="1"/>
    <col min="149" max="149" width="4.21875" style="1" customWidth="1"/>
    <col min="150" max="16384" width="8.88671875" style="1"/>
  </cols>
  <sheetData>
    <row r="1" spans="1:136" ht="12.75" customHeight="1"/>
    <row r="2" spans="1:136" ht="27" customHeight="1">
      <c r="A2" s="283" t="s">
        <v>41</v>
      </c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A2" s="283"/>
      <c r="BB2" s="283"/>
      <c r="BC2" s="283"/>
      <c r="BD2" s="283"/>
      <c r="BE2" s="283"/>
      <c r="BF2" s="283"/>
      <c r="BG2" s="283"/>
      <c r="BH2" s="283"/>
      <c r="BI2" s="283"/>
      <c r="BJ2" s="283"/>
      <c r="BK2" s="283"/>
      <c r="BL2" s="283"/>
      <c r="BM2" s="283"/>
      <c r="BN2" s="283"/>
      <c r="BO2" s="283"/>
      <c r="BP2" s="283"/>
      <c r="BQ2" s="283"/>
      <c r="BR2" s="283"/>
      <c r="BS2" s="283"/>
      <c r="BT2" s="283"/>
      <c r="BU2" s="283"/>
      <c r="BV2" s="283"/>
      <c r="BW2" s="283"/>
      <c r="BX2" s="283"/>
      <c r="BY2" s="283"/>
      <c r="BZ2" s="283"/>
      <c r="CA2" s="283"/>
      <c r="CB2" s="283"/>
      <c r="CC2" s="283"/>
      <c r="CD2" s="283"/>
      <c r="CE2" s="283"/>
      <c r="CF2" s="283"/>
      <c r="CG2" s="283"/>
      <c r="CH2" s="283"/>
      <c r="CI2" s="283"/>
      <c r="CJ2" s="283"/>
      <c r="CK2" s="283"/>
      <c r="CL2" s="283"/>
      <c r="CM2" s="283"/>
      <c r="CN2" s="283"/>
      <c r="CO2" s="283"/>
      <c r="CP2" s="283"/>
      <c r="CQ2" s="283"/>
      <c r="CR2" s="283"/>
      <c r="CS2" s="283"/>
      <c r="CT2" s="283"/>
      <c r="CU2" s="283"/>
      <c r="CV2" s="283"/>
      <c r="CW2" s="283"/>
      <c r="CX2" s="283"/>
      <c r="CY2" s="283"/>
      <c r="CZ2" s="283"/>
      <c r="DA2" s="283"/>
      <c r="DB2" s="283"/>
      <c r="DC2" s="283"/>
      <c r="DD2" s="283"/>
      <c r="DE2" s="283"/>
      <c r="DF2" s="283"/>
      <c r="DG2" s="283"/>
      <c r="DH2" s="283"/>
      <c r="DI2" s="283"/>
      <c r="DJ2" s="283"/>
      <c r="DK2" s="283"/>
      <c r="DL2" s="283"/>
      <c r="DM2" s="283"/>
      <c r="DN2" s="283"/>
      <c r="DO2" s="283"/>
      <c r="DP2" s="283"/>
      <c r="DQ2" s="283"/>
      <c r="DR2" s="283"/>
      <c r="DS2" s="283"/>
      <c r="DT2" s="283"/>
      <c r="DU2" s="283"/>
      <c r="DV2" s="283"/>
      <c r="DW2" s="283"/>
      <c r="DX2" s="283"/>
      <c r="DY2" s="283"/>
      <c r="DZ2" s="283"/>
      <c r="EA2" s="283"/>
      <c r="EB2" s="283"/>
      <c r="EC2" s="283"/>
      <c r="ED2" s="283"/>
      <c r="EE2" s="283"/>
      <c r="EF2" s="283"/>
    </row>
    <row r="19" spans="1:148" s="4" customFormat="1" ht="17.25" customHeight="1">
      <c r="A19" s="13" t="s">
        <v>0</v>
      </c>
      <c r="B19" s="2" t="s">
        <v>12</v>
      </c>
      <c r="C19" s="2" t="s">
        <v>20</v>
      </c>
      <c r="D19" s="2" t="s">
        <v>21</v>
      </c>
      <c r="E19" s="2" t="s">
        <v>22</v>
      </c>
      <c r="F19" s="2" t="s">
        <v>23</v>
      </c>
      <c r="G19" s="2" t="s">
        <v>24</v>
      </c>
      <c r="H19" s="2" t="s">
        <v>25</v>
      </c>
      <c r="I19" s="2" t="s">
        <v>26</v>
      </c>
      <c r="J19" s="2" t="s">
        <v>27</v>
      </c>
      <c r="K19" s="2" t="s">
        <v>28</v>
      </c>
      <c r="L19" s="2" t="s">
        <v>29</v>
      </c>
      <c r="M19" s="2" t="s">
        <v>30</v>
      </c>
      <c r="N19" s="2" t="s">
        <v>11</v>
      </c>
      <c r="O19" s="2" t="s">
        <v>13</v>
      </c>
      <c r="P19" s="2" t="s">
        <v>14</v>
      </c>
      <c r="Q19" s="2" t="s">
        <v>15</v>
      </c>
      <c r="R19" s="2" t="s">
        <v>16</v>
      </c>
      <c r="S19" s="2" t="s">
        <v>17</v>
      </c>
      <c r="T19" s="2" t="s">
        <v>18</v>
      </c>
      <c r="U19" s="2" t="s">
        <v>19</v>
      </c>
      <c r="V19" s="2" t="s">
        <v>109</v>
      </c>
      <c r="W19" s="2" t="s">
        <v>111</v>
      </c>
      <c r="X19" s="2" t="s">
        <v>117</v>
      </c>
      <c r="Y19" s="2" t="s">
        <v>118</v>
      </c>
      <c r="Z19" s="2" t="s">
        <v>120</v>
      </c>
      <c r="AA19" s="2" t="s">
        <v>123</v>
      </c>
      <c r="AB19" s="2" t="s">
        <v>130</v>
      </c>
      <c r="AC19" s="2" t="s">
        <v>134</v>
      </c>
      <c r="AD19" s="2" t="s">
        <v>142</v>
      </c>
      <c r="AE19" s="2" t="s">
        <v>143</v>
      </c>
      <c r="AF19" s="2" t="s">
        <v>148</v>
      </c>
      <c r="AG19" s="2" t="s">
        <v>153</v>
      </c>
      <c r="AH19" s="2" t="s">
        <v>154</v>
      </c>
      <c r="AI19" s="2" t="s">
        <v>156</v>
      </c>
      <c r="AJ19" s="2" t="s">
        <v>157</v>
      </c>
      <c r="AK19" s="2" t="s">
        <v>159</v>
      </c>
      <c r="AL19" s="2" t="s">
        <v>163</v>
      </c>
      <c r="AM19" s="2" t="s">
        <v>166</v>
      </c>
      <c r="AN19" s="2" t="s">
        <v>169</v>
      </c>
      <c r="AO19" s="2" t="s">
        <v>177</v>
      </c>
      <c r="AP19" s="2" t="s">
        <v>182</v>
      </c>
      <c r="AQ19" s="2" t="s">
        <v>186</v>
      </c>
      <c r="AR19" s="2" t="s">
        <v>189</v>
      </c>
      <c r="AS19" s="2" t="s">
        <v>190</v>
      </c>
      <c r="AT19" s="2" t="s">
        <v>195</v>
      </c>
      <c r="AU19" s="2" t="s">
        <v>197</v>
      </c>
      <c r="AV19" s="2" t="s">
        <v>199</v>
      </c>
      <c r="AW19" s="139" t="s">
        <v>204</v>
      </c>
      <c r="AX19" s="139" t="s">
        <v>209</v>
      </c>
      <c r="AY19" s="189" t="s">
        <v>213</v>
      </c>
      <c r="AZ19" s="184" t="s">
        <v>215</v>
      </c>
      <c r="BA19" s="184" t="s">
        <v>217</v>
      </c>
      <c r="BB19" s="139" t="s">
        <v>219</v>
      </c>
      <c r="BC19" s="184" t="s">
        <v>221</v>
      </c>
      <c r="BD19" s="184" t="s">
        <v>225</v>
      </c>
      <c r="BE19" s="184" t="s">
        <v>228</v>
      </c>
      <c r="BF19" s="184" t="s">
        <v>234</v>
      </c>
      <c r="BG19" s="184" t="s">
        <v>242</v>
      </c>
      <c r="BH19" s="184" t="s">
        <v>243</v>
      </c>
      <c r="BI19" s="184" t="s">
        <v>244</v>
      </c>
      <c r="BJ19" s="184" t="s">
        <v>245</v>
      </c>
      <c r="BK19" s="184" t="s">
        <v>246</v>
      </c>
      <c r="BL19" s="184" t="s">
        <v>247</v>
      </c>
      <c r="BM19" s="184" t="s">
        <v>249</v>
      </c>
      <c r="BN19" s="184" t="s">
        <v>251</v>
      </c>
      <c r="BO19" s="184" t="s">
        <v>253</v>
      </c>
      <c r="BP19" s="184" t="s">
        <v>257</v>
      </c>
      <c r="BQ19" s="184" t="s">
        <v>259</v>
      </c>
      <c r="BR19" s="184" t="s">
        <v>263</v>
      </c>
      <c r="BS19" s="184" t="s">
        <v>264</v>
      </c>
      <c r="BT19" s="184" t="s">
        <v>265</v>
      </c>
      <c r="BU19" s="184" t="s">
        <v>266</v>
      </c>
      <c r="BV19" s="184" t="s">
        <v>267</v>
      </c>
      <c r="BW19" s="184" t="s">
        <v>270</v>
      </c>
      <c r="BX19" s="184" t="s">
        <v>272</v>
      </c>
      <c r="BY19" s="184" t="s">
        <v>276</v>
      </c>
      <c r="BZ19" s="184" t="s">
        <v>277</v>
      </c>
      <c r="CA19" s="184" t="s">
        <v>279</v>
      </c>
      <c r="CB19" s="184" t="s">
        <v>281</v>
      </c>
      <c r="CC19" s="184" t="s">
        <v>282</v>
      </c>
      <c r="CD19" s="184" t="s">
        <v>288</v>
      </c>
      <c r="CE19" s="184" t="s">
        <v>289</v>
      </c>
      <c r="CF19" s="184" t="s">
        <v>292</v>
      </c>
      <c r="CG19" s="184" t="s">
        <v>294</v>
      </c>
      <c r="CH19" s="184" t="s">
        <v>297</v>
      </c>
      <c r="CI19" s="184" t="s">
        <v>301</v>
      </c>
      <c r="CJ19" s="184" t="s">
        <v>303</v>
      </c>
      <c r="CK19" s="184" t="s">
        <v>308</v>
      </c>
      <c r="CL19" s="184" t="s">
        <v>310</v>
      </c>
      <c r="CM19" s="184" t="s">
        <v>311</v>
      </c>
      <c r="CN19" s="184" t="s">
        <v>313</v>
      </c>
      <c r="CO19" s="184" t="s">
        <v>319</v>
      </c>
      <c r="CP19" s="184" t="s">
        <v>322</v>
      </c>
      <c r="CQ19" s="184" t="s">
        <v>325</v>
      </c>
      <c r="CR19" s="184" t="s">
        <v>330</v>
      </c>
      <c r="CS19" s="184" t="s">
        <v>332</v>
      </c>
      <c r="CT19" s="184" t="s">
        <v>336</v>
      </c>
      <c r="CU19" s="184" t="s">
        <v>339</v>
      </c>
      <c r="CV19" s="184" t="s">
        <v>349</v>
      </c>
      <c r="CW19" s="184" t="s">
        <v>350</v>
      </c>
      <c r="CX19" s="184" t="s">
        <v>351</v>
      </c>
      <c r="CY19" s="184" t="s">
        <v>357</v>
      </c>
      <c r="CZ19" s="184" t="s">
        <v>360</v>
      </c>
      <c r="DA19" s="106" t="str">
        <f ca="1">DA75</f>
        <v>Aug'25</v>
      </c>
      <c r="DB19" s="3">
        <v>1</v>
      </c>
      <c r="DC19" s="3">
        <v>2</v>
      </c>
      <c r="DD19" s="3">
        <v>3</v>
      </c>
      <c r="DE19" s="3">
        <v>4</v>
      </c>
      <c r="DF19" s="3">
        <v>5</v>
      </c>
      <c r="DG19" s="3">
        <v>6</v>
      </c>
      <c r="DH19" s="3">
        <v>7</v>
      </c>
      <c r="DI19" s="3">
        <v>8</v>
      </c>
      <c r="DJ19" s="3">
        <v>9</v>
      </c>
      <c r="DK19" s="3">
        <v>10</v>
      </c>
      <c r="DL19" s="3">
        <v>11</v>
      </c>
      <c r="DM19" s="3">
        <v>12</v>
      </c>
      <c r="DN19" s="3">
        <v>13</v>
      </c>
      <c r="DO19" s="3">
        <v>14</v>
      </c>
      <c r="DP19" s="3">
        <v>15</v>
      </c>
      <c r="DQ19" s="3">
        <v>16</v>
      </c>
      <c r="DR19" s="3">
        <v>17</v>
      </c>
      <c r="DS19" s="3">
        <v>18</v>
      </c>
      <c r="DT19" s="3">
        <v>19</v>
      </c>
      <c r="DU19" s="3">
        <v>20</v>
      </c>
      <c r="DV19" s="3">
        <v>21</v>
      </c>
      <c r="DW19" s="3">
        <v>22</v>
      </c>
      <c r="DX19" s="3">
        <v>23</v>
      </c>
      <c r="DY19" s="3">
        <v>24</v>
      </c>
      <c r="DZ19" s="3">
        <v>25</v>
      </c>
      <c r="EA19" s="3">
        <v>26</v>
      </c>
      <c r="EB19" s="3">
        <v>27</v>
      </c>
      <c r="EC19" s="3">
        <v>28</v>
      </c>
      <c r="ED19" s="3">
        <v>29</v>
      </c>
      <c r="EE19" s="3">
        <v>30</v>
      </c>
      <c r="EF19" s="3">
        <v>31</v>
      </c>
    </row>
    <row r="20" spans="1:148" ht="17.25" customHeight="1">
      <c r="A20" s="140" t="s">
        <v>1</v>
      </c>
      <c r="B20" s="141">
        <v>195786</v>
      </c>
      <c r="C20" s="141">
        <v>178888</v>
      </c>
      <c r="D20" s="141">
        <v>160975</v>
      </c>
      <c r="E20" s="141">
        <v>130523</v>
      </c>
      <c r="F20" s="141">
        <v>125077</v>
      </c>
      <c r="G20" s="141">
        <v>150681</v>
      </c>
      <c r="H20" s="141">
        <v>269852</v>
      </c>
      <c r="I20" s="141">
        <v>511536</v>
      </c>
      <c r="J20" s="141">
        <v>411848</v>
      </c>
      <c r="K20" s="141">
        <v>344189</v>
      </c>
      <c r="L20" s="141">
        <v>2369182</v>
      </c>
      <c r="M20" s="141">
        <v>1184532</v>
      </c>
      <c r="N20" s="141">
        <v>592266</v>
      </c>
      <c r="O20" s="141">
        <v>354719</v>
      </c>
      <c r="P20" s="141">
        <v>174663</v>
      </c>
      <c r="Q20" s="141">
        <v>15082</v>
      </c>
      <c r="R20" s="141">
        <v>0</v>
      </c>
      <c r="S20" s="141">
        <v>16515</v>
      </c>
      <c r="T20" s="141">
        <v>70847</v>
      </c>
      <c r="U20" s="141">
        <v>240578</v>
      </c>
      <c r="V20" s="141">
        <v>239456</v>
      </c>
      <c r="W20" s="141">
        <v>260598</v>
      </c>
      <c r="X20" s="141">
        <v>115070</v>
      </c>
      <c r="Y20" s="141">
        <v>96673</v>
      </c>
      <c r="Z20" s="141">
        <v>51130</v>
      </c>
      <c r="AA20" s="141">
        <v>63238</v>
      </c>
      <c r="AB20" s="141">
        <v>186832</v>
      </c>
      <c r="AC20" s="141">
        <v>253567</v>
      </c>
      <c r="AD20" s="141">
        <v>346343</v>
      </c>
      <c r="AE20" s="141">
        <v>344040</v>
      </c>
      <c r="AF20" s="141">
        <v>363789</v>
      </c>
      <c r="AG20" s="141">
        <v>386055</v>
      </c>
      <c r="AH20" s="141">
        <v>290872</v>
      </c>
      <c r="AI20" s="141">
        <v>96013</v>
      </c>
      <c r="AJ20" s="141">
        <v>2988</v>
      </c>
      <c r="AK20" s="141">
        <v>0</v>
      </c>
      <c r="AL20" s="141">
        <v>0</v>
      </c>
      <c r="AM20" s="141">
        <v>0</v>
      </c>
      <c r="AN20" s="141">
        <v>0</v>
      </c>
      <c r="AO20" s="141">
        <v>0</v>
      </c>
      <c r="AP20" s="141">
        <v>0</v>
      </c>
      <c r="AQ20" s="141">
        <v>0</v>
      </c>
      <c r="AR20" s="141">
        <v>0</v>
      </c>
      <c r="AS20" s="141">
        <v>0</v>
      </c>
      <c r="AT20" s="141">
        <v>0</v>
      </c>
      <c r="AU20" s="141">
        <v>0</v>
      </c>
      <c r="AV20" s="141">
        <v>0</v>
      </c>
      <c r="AW20" s="141">
        <v>0</v>
      </c>
      <c r="AX20" s="141">
        <v>0</v>
      </c>
      <c r="AY20" s="187">
        <v>0</v>
      </c>
      <c r="AZ20" s="185">
        <v>0</v>
      </c>
      <c r="BA20" s="185">
        <v>0</v>
      </c>
      <c r="BB20" s="141">
        <v>0</v>
      </c>
      <c r="BC20" s="185">
        <v>0</v>
      </c>
      <c r="BD20" s="185">
        <v>0</v>
      </c>
      <c r="BE20" s="185">
        <v>0</v>
      </c>
      <c r="BF20" s="185">
        <v>0</v>
      </c>
      <c r="BG20" s="185">
        <v>0</v>
      </c>
      <c r="BH20" s="185">
        <v>0</v>
      </c>
      <c r="BI20" s="185">
        <v>0</v>
      </c>
      <c r="BJ20" s="185">
        <v>0</v>
      </c>
      <c r="BK20" s="185">
        <v>0</v>
      </c>
      <c r="BL20" s="185">
        <v>0</v>
      </c>
      <c r="BM20" s="185">
        <v>0</v>
      </c>
      <c r="BN20" s="185">
        <v>0</v>
      </c>
      <c r="BO20" s="185">
        <v>0</v>
      </c>
      <c r="BP20" s="185">
        <v>0</v>
      </c>
      <c r="BQ20" s="185">
        <v>0</v>
      </c>
      <c r="BR20" s="185">
        <v>0</v>
      </c>
      <c r="BS20" s="185">
        <v>0</v>
      </c>
      <c r="BT20" s="185">
        <v>0</v>
      </c>
      <c r="BU20" s="185">
        <v>0</v>
      </c>
      <c r="BV20" s="185">
        <v>0</v>
      </c>
      <c r="BW20" s="185">
        <v>0</v>
      </c>
      <c r="BX20" s="185">
        <v>0</v>
      </c>
      <c r="BY20" s="185">
        <v>0</v>
      </c>
      <c r="BZ20" s="185">
        <v>0</v>
      </c>
      <c r="CA20" s="185">
        <v>0</v>
      </c>
      <c r="CB20" s="185">
        <v>0</v>
      </c>
      <c r="CC20" s="185">
        <v>934</v>
      </c>
      <c r="CD20" s="185">
        <v>641</v>
      </c>
      <c r="CE20" s="185">
        <v>2189</v>
      </c>
      <c r="CF20" s="185">
        <v>114407</v>
      </c>
      <c r="CG20" s="185">
        <v>352051</v>
      </c>
      <c r="CH20" s="185">
        <v>85214</v>
      </c>
      <c r="CI20" s="185">
        <v>2495</v>
      </c>
      <c r="CJ20" s="185">
        <v>83759</v>
      </c>
      <c r="CK20" s="185">
        <v>192349</v>
      </c>
      <c r="CL20" s="185">
        <v>193075</v>
      </c>
      <c r="CM20" s="185">
        <v>101179</v>
      </c>
      <c r="CN20" s="185">
        <v>123298</v>
      </c>
      <c r="CO20" s="185">
        <v>100244</v>
      </c>
      <c r="CP20" s="185">
        <v>15148</v>
      </c>
      <c r="CQ20" s="185">
        <v>29716</v>
      </c>
      <c r="CR20" s="185">
        <v>116534</v>
      </c>
      <c r="CS20" s="185">
        <v>92019</v>
      </c>
      <c r="CT20" s="185">
        <v>49608</v>
      </c>
      <c r="CU20" s="185">
        <v>145277</v>
      </c>
      <c r="CV20" s="185">
        <v>46640</v>
      </c>
      <c r="CW20" s="185">
        <v>38065</v>
      </c>
      <c r="CX20" s="185">
        <v>63127</v>
      </c>
      <c r="CY20" s="185">
        <v>58273</v>
      </c>
      <c r="CZ20" s="185">
        <v>44679</v>
      </c>
      <c r="DA20" s="142">
        <f>SUM(DB20:EF20)</f>
        <v>10962</v>
      </c>
      <c r="DB20" s="142">
        <f>'RWD1'!F13</f>
        <v>0</v>
      </c>
      <c r="DC20" s="142">
        <f>'RWD1'!G13</f>
        <v>0</v>
      </c>
      <c r="DD20" s="142">
        <f>'RWD1'!H13</f>
        <v>0</v>
      </c>
      <c r="DE20" s="142">
        <f>'RWD1'!I13</f>
        <v>0</v>
      </c>
      <c r="DF20" s="142">
        <f>'RWD1'!J13</f>
        <v>0</v>
      </c>
      <c r="DG20" s="142">
        <f>'RWD1'!K13</f>
        <v>0</v>
      </c>
      <c r="DH20" s="142">
        <f>'RWD1'!L13</f>
        <v>0</v>
      </c>
      <c r="DI20" s="142">
        <f>'RWD1'!M13</f>
        <v>0</v>
      </c>
      <c r="DJ20" s="142">
        <f>'RWD1'!N13</f>
        <v>0</v>
      </c>
      <c r="DK20" s="142">
        <f>'RWD1'!O13</f>
        <v>0</v>
      </c>
      <c r="DL20" s="142">
        <f>'RWD1'!P13</f>
        <v>0</v>
      </c>
      <c r="DM20" s="142">
        <f>'RWD1'!Q13</f>
        <v>0</v>
      </c>
      <c r="DN20" s="142">
        <f>'RWD1'!R13</f>
        <v>2509</v>
      </c>
      <c r="DO20" s="142">
        <f>'RWD1'!S13</f>
        <v>0</v>
      </c>
      <c r="DP20" s="142">
        <f>'RWD1'!T13</f>
        <v>1002</v>
      </c>
      <c r="DQ20" s="142">
        <f>'RWD1'!U13</f>
        <v>5052</v>
      </c>
      <c r="DR20" s="142">
        <f>'RWD1'!V13</f>
        <v>0</v>
      </c>
      <c r="DS20" s="142">
        <f>'RWD1'!W13</f>
        <v>983</v>
      </c>
      <c r="DT20" s="142">
        <f>'RWD1'!X13</f>
        <v>0</v>
      </c>
      <c r="DU20" s="142">
        <f>'RWD1'!Y13</f>
        <v>0</v>
      </c>
      <c r="DV20" s="142">
        <f>'RWD1'!Z13</f>
        <v>1416</v>
      </c>
      <c r="DW20" s="142">
        <f>'RWD1'!AA13</f>
        <v>0</v>
      </c>
      <c r="DX20" s="142">
        <f>'RWD1'!AB13</f>
        <v>0</v>
      </c>
      <c r="DY20" s="142">
        <f>'RWD1'!AC13</f>
        <v>0</v>
      </c>
      <c r="DZ20" s="142">
        <f>'RWD1'!AD13</f>
        <v>0</v>
      </c>
      <c r="EA20" s="142">
        <f>'RWD1'!AE13</f>
        <v>0</v>
      </c>
      <c r="EB20" s="142">
        <f>'RWD1'!AF13</f>
        <v>0</v>
      </c>
      <c r="EC20" s="142">
        <f>'RWD1'!AG13</f>
        <v>0</v>
      </c>
      <c r="ED20" s="142">
        <f>'RWD1'!AH13</f>
        <v>0</v>
      </c>
      <c r="EE20" s="142">
        <f>'RWD1'!AI13</f>
        <v>0</v>
      </c>
      <c r="EF20" s="142">
        <f>'RWD1'!AJ13</f>
        <v>0</v>
      </c>
    </row>
    <row r="21" spans="1:148" ht="17.25" customHeight="1">
      <c r="A21" s="140" t="s">
        <v>2</v>
      </c>
      <c r="B21" s="141">
        <f>B20-B22</f>
        <v>194429</v>
      </c>
      <c r="C21" s="141">
        <f t="shared" ref="C21:N21" si="0">C20-C22</f>
        <v>178062</v>
      </c>
      <c r="D21" s="141">
        <f t="shared" si="0"/>
        <v>160422</v>
      </c>
      <c r="E21" s="141">
        <f t="shared" si="0"/>
        <v>129978</v>
      </c>
      <c r="F21" s="141">
        <f t="shared" si="0"/>
        <v>124547</v>
      </c>
      <c r="G21" s="141">
        <f t="shared" si="0"/>
        <v>150015</v>
      </c>
      <c r="H21" s="141">
        <f t="shared" si="0"/>
        <v>266653</v>
      </c>
      <c r="I21" s="141">
        <f t="shared" si="0"/>
        <v>509120</v>
      </c>
      <c r="J21" s="141">
        <f t="shared" si="0"/>
        <v>410085</v>
      </c>
      <c r="K21" s="141">
        <f t="shared" si="0"/>
        <v>343339</v>
      </c>
      <c r="L21" s="141">
        <f t="shared" si="0"/>
        <v>2367419</v>
      </c>
      <c r="M21" s="141">
        <f t="shared" si="0"/>
        <v>1182931</v>
      </c>
      <c r="N21" s="141">
        <f t="shared" si="0"/>
        <v>591155</v>
      </c>
      <c r="O21" s="141">
        <f t="shared" ref="O21:AH21" si="1">O20-O22</f>
        <v>352578</v>
      </c>
      <c r="P21" s="141">
        <f t="shared" si="1"/>
        <v>174144</v>
      </c>
      <c r="Q21" s="141">
        <f t="shared" si="1"/>
        <v>15053</v>
      </c>
      <c r="R21" s="141">
        <f t="shared" si="1"/>
        <v>0</v>
      </c>
      <c r="S21" s="141">
        <f t="shared" si="1"/>
        <v>16446</v>
      </c>
      <c r="T21" s="141">
        <f t="shared" si="1"/>
        <v>70751</v>
      </c>
      <c r="U21" s="141">
        <f t="shared" si="1"/>
        <v>240137</v>
      </c>
      <c r="V21" s="141">
        <f t="shared" si="1"/>
        <v>238985</v>
      </c>
      <c r="W21" s="141">
        <f t="shared" si="1"/>
        <v>260067</v>
      </c>
      <c r="X21" s="141">
        <f t="shared" si="1"/>
        <v>114892</v>
      </c>
      <c r="Y21" s="141">
        <f t="shared" si="1"/>
        <v>96561</v>
      </c>
      <c r="Z21" s="141">
        <f t="shared" si="1"/>
        <v>51091</v>
      </c>
      <c r="AA21" s="141">
        <f t="shared" si="1"/>
        <v>63173</v>
      </c>
      <c r="AB21" s="141">
        <f t="shared" si="1"/>
        <v>186669</v>
      </c>
      <c r="AC21" s="141">
        <f t="shared" si="1"/>
        <v>253304</v>
      </c>
      <c r="AD21" s="141">
        <f t="shared" si="1"/>
        <v>346010</v>
      </c>
      <c r="AE21" s="141">
        <f t="shared" si="1"/>
        <v>343836</v>
      </c>
      <c r="AF21" s="141">
        <f t="shared" si="1"/>
        <v>362147</v>
      </c>
      <c r="AG21" s="141">
        <f t="shared" si="1"/>
        <v>385597</v>
      </c>
      <c r="AH21" s="141">
        <f t="shared" si="1"/>
        <v>290370</v>
      </c>
      <c r="AI21" s="141">
        <v>95817</v>
      </c>
      <c r="AJ21" s="141">
        <v>2988</v>
      </c>
      <c r="AK21" s="141">
        <v>0</v>
      </c>
      <c r="AL21" s="141">
        <v>0</v>
      </c>
      <c r="AM21" s="141">
        <v>0</v>
      </c>
      <c r="AN21" s="141">
        <v>0</v>
      </c>
      <c r="AO21" s="141">
        <v>0</v>
      </c>
      <c r="AP21" s="141">
        <v>0</v>
      </c>
      <c r="AQ21" s="141">
        <v>0</v>
      </c>
      <c r="AR21" s="141">
        <v>0</v>
      </c>
      <c r="AS21" s="141">
        <v>0</v>
      </c>
      <c r="AT21" s="141">
        <v>0</v>
      </c>
      <c r="AU21" s="141">
        <v>0</v>
      </c>
      <c r="AV21" s="141">
        <v>0</v>
      </c>
      <c r="AW21" s="141">
        <v>0</v>
      </c>
      <c r="AX21" s="141">
        <v>0</v>
      </c>
      <c r="AY21" s="187">
        <f>AY20-AY22</f>
        <v>0</v>
      </c>
      <c r="AZ21" s="185">
        <v>0</v>
      </c>
      <c r="BA21" s="185">
        <f t="shared" ref="BA21:DC21" si="2">BA20-BA22</f>
        <v>0</v>
      </c>
      <c r="BB21" s="141">
        <f t="shared" si="2"/>
        <v>0</v>
      </c>
      <c r="BC21" s="185">
        <f t="shared" si="2"/>
        <v>0</v>
      </c>
      <c r="BD21" s="185">
        <f>BD20-BD22</f>
        <v>0</v>
      </c>
      <c r="BE21" s="185">
        <f>BE20-BE22</f>
        <v>0</v>
      </c>
      <c r="BF21" s="185">
        <f t="shared" ref="BF21:CA21" si="3">BF20-BF22</f>
        <v>0</v>
      </c>
      <c r="BG21" s="185">
        <f t="shared" si="3"/>
        <v>0</v>
      </c>
      <c r="BH21" s="185">
        <f t="shared" si="3"/>
        <v>0</v>
      </c>
      <c r="BI21" s="185">
        <f t="shared" si="3"/>
        <v>0</v>
      </c>
      <c r="BJ21" s="185">
        <f t="shared" si="3"/>
        <v>0</v>
      </c>
      <c r="BK21" s="185">
        <f t="shared" si="3"/>
        <v>0</v>
      </c>
      <c r="BL21" s="185">
        <f t="shared" si="3"/>
        <v>0</v>
      </c>
      <c r="BM21" s="185">
        <f t="shared" si="3"/>
        <v>0</v>
      </c>
      <c r="BN21" s="185">
        <f t="shared" si="3"/>
        <v>0</v>
      </c>
      <c r="BO21" s="185">
        <f t="shared" si="3"/>
        <v>0</v>
      </c>
      <c r="BP21" s="185">
        <f t="shared" si="3"/>
        <v>0</v>
      </c>
      <c r="BQ21" s="185">
        <f t="shared" si="3"/>
        <v>0</v>
      </c>
      <c r="BR21" s="185">
        <f t="shared" si="3"/>
        <v>0</v>
      </c>
      <c r="BS21" s="185">
        <f t="shared" si="3"/>
        <v>0</v>
      </c>
      <c r="BT21" s="185">
        <f t="shared" si="3"/>
        <v>0</v>
      </c>
      <c r="BU21" s="185">
        <f t="shared" si="3"/>
        <v>0</v>
      </c>
      <c r="BV21" s="185">
        <f t="shared" si="3"/>
        <v>0</v>
      </c>
      <c r="BW21" s="185">
        <f t="shared" si="3"/>
        <v>0</v>
      </c>
      <c r="BX21" s="185">
        <f t="shared" si="3"/>
        <v>0</v>
      </c>
      <c r="BY21" s="185">
        <f t="shared" si="3"/>
        <v>0</v>
      </c>
      <c r="BZ21" s="185">
        <f t="shared" si="3"/>
        <v>0</v>
      </c>
      <c r="CA21" s="185">
        <f t="shared" si="3"/>
        <v>0</v>
      </c>
      <c r="CB21" s="185">
        <v>0</v>
      </c>
      <c r="CC21" s="185">
        <v>934</v>
      </c>
      <c r="CD21" s="185">
        <v>640</v>
      </c>
      <c r="CE21" s="185">
        <v>2186</v>
      </c>
      <c r="CF21" s="185">
        <v>114268</v>
      </c>
      <c r="CG21" s="185">
        <v>351884</v>
      </c>
      <c r="CH21" s="185">
        <v>85192</v>
      </c>
      <c r="CI21" s="185">
        <v>2495</v>
      </c>
      <c r="CJ21" s="185">
        <v>83750</v>
      </c>
      <c r="CK21" s="185">
        <v>192329</v>
      </c>
      <c r="CL21" s="185">
        <v>193024</v>
      </c>
      <c r="CM21" s="185">
        <v>101174</v>
      </c>
      <c r="CN21" s="185">
        <v>123287</v>
      </c>
      <c r="CO21" s="185">
        <v>100228</v>
      </c>
      <c r="CP21" s="185">
        <v>15146</v>
      </c>
      <c r="CQ21" s="185">
        <v>29713</v>
      </c>
      <c r="CR21" s="185">
        <v>116518</v>
      </c>
      <c r="CS21" s="185">
        <v>92019</v>
      </c>
      <c r="CT21" s="185">
        <v>49587</v>
      </c>
      <c r="CU21" s="185">
        <v>145266</v>
      </c>
      <c r="CV21" s="185">
        <v>46565</v>
      </c>
      <c r="CW21" s="185">
        <v>38008</v>
      </c>
      <c r="CX21" s="185">
        <v>63101</v>
      </c>
      <c r="CY21" s="185">
        <v>58218</v>
      </c>
      <c r="CZ21" s="185">
        <v>44678</v>
      </c>
      <c r="DA21" s="142">
        <f t="shared" si="2"/>
        <v>10957</v>
      </c>
      <c r="DB21" s="142">
        <f t="shared" si="2"/>
        <v>0</v>
      </c>
      <c r="DC21" s="142">
        <f t="shared" si="2"/>
        <v>0</v>
      </c>
      <c r="DD21" s="142">
        <f t="shared" ref="DD21:EF21" si="4">DD20-DD22</f>
        <v>0</v>
      </c>
      <c r="DE21" s="142">
        <f t="shared" si="4"/>
        <v>0</v>
      </c>
      <c r="DF21" s="142">
        <f t="shared" si="4"/>
        <v>0</v>
      </c>
      <c r="DG21" s="142">
        <f t="shared" si="4"/>
        <v>0</v>
      </c>
      <c r="DH21" s="142">
        <f t="shared" si="4"/>
        <v>0</v>
      </c>
      <c r="DI21" s="142">
        <f t="shared" si="4"/>
        <v>0</v>
      </c>
      <c r="DJ21" s="142">
        <f t="shared" si="4"/>
        <v>0</v>
      </c>
      <c r="DK21" s="142">
        <f t="shared" si="4"/>
        <v>0</v>
      </c>
      <c r="DL21" s="142">
        <f t="shared" si="4"/>
        <v>0</v>
      </c>
      <c r="DM21" s="142">
        <f t="shared" si="4"/>
        <v>0</v>
      </c>
      <c r="DN21" s="142">
        <f t="shared" si="4"/>
        <v>2504</v>
      </c>
      <c r="DO21" s="142">
        <f t="shared" si="4"/>
        <v>0</v>
      </c>
      <c r="DP21" s="142">
        <f t="shared" si="4"/>
        <v>1002</v>
      </c>
      <c r="DQ21" s="142">
        <f t="shared" si="4"/>
        <v>5052</v>
      </c>
      <c r="DR21" s="142">
        <f t="shared" si="4"/>
        <v>0</v>
      </c>
      <c r="DS21" s="142">
        <f t="shared" si="4"/>
        <v>983</v>
      </c>
      <c r="DT21" s="142">
        <f t="shared" si="4"/>
        <v>0</v>
      </c>
      <c r="DU21" s="142">
        <f t="shared" si="4"/>
        <v>0</v>
      </c>
      <c r="DV21" s="142">
        <f t="shared" si="4"/>
        <v>1416</v>
      </c>
      <c r="DW21" s="142">
        <f t="shared" si="4"/>
        <v>0</v>
      </c>
      <c r="DX21" s="142">
        <f t="shared" si="4"/>
        <v>0</v>
      </c>
      <c r="DY21" s="142">
        <f t="shared" si="4"/>
        <v>0</v>
      </c>
      <c r="DZ21" s="142">
        <f t="shared" si="4"/>
        <v>0</v>
      </c>
      <c r="EA21" s="142">
        <f t="shared" si="4"/>
        <v>0</v>
      </c>
      <c r="EB21" s="142">
        <f t="shared" si="4"/>
        <v>0</v>
      </c>
      <c r="EC21" s="142">
        <f t="shared" si="4"/>
        <v>0</v>
      </c>
      <c r="ED21" s="142">
        <f t="shared" si="4"/>
        <v>0</v>
      </c>
      <c r="EE21" s="142">
        <f t="shared" si="4"/>
        <v>0</v>
      </c>
      <c r="EF21" s="142">
        <f t="shared" si="4"/>
        <v>0</v>
      </c>
    </row>
    <row r="22" spans="1:148" ht="17.25" customHeight="1">
      <c r="A22" s="140" t="s">
        <v>3</v>
      </c>
      <c r="B22" s="141">
        <f>SUM(B25:B28)</f>
        <v>1357</v>
      </c>
      <c r="C22" s="141">
        <f t="shared" ref="C22:N22" si="5">SUM(C25:C28)</f>
        <v>826</v>
      </c>
      <c r="D22" s="141">
        <f t="shared" si="5"/>
        <v>553</v>
      </c>
      <c r="E22" s="141">
        <f t="shared" si="5"/>
        <v>545</v>
      </c>
      <c r="F22" s="141">
        <f t="shared" si="5"/>
        <v>530</v>
      </c>
      <c r="G22" s="141">
        <f t="shared" si="5"/>
        <v>666</v>
      </c>
      <c r="H22" s="141">
        <f t="shared" si="5"/>
        <v>3199</v>
      </c>
      <c r="I22" s="141">
        <f t="shared" si="5"/>
        <v>2416</v>
      </c>
      <c r="J22" s="141">
        <f t="shared" si="5"/>
        <v>1763</v>
      </c>
      <c r="K22" s="141">
        <f t="shared" si="5"/>
        <v>850</v>
      </c>
      <c r="L22" s="141">
        <f t="shared" si="5"/>
        <v>1763</v>
      </c>
      <c r="M22" s="141">
        <f t="shared" si="5"/>
        <v>1601</v>
      </c>
      <c r="N22" s="141">
        <f t="shared" si="5"/>
        <v>1111</v>
      </c>
      <c r="O22" s="141">
        <f t="shared" ref="O22:T22" si="6">SUM(O25:O28)</f>
        <v>2141</v>
      </c>
      <c r="P22" s="141">
        <f t="shared" si="6"/>
        <v>519</v>
      </c>
      <c r="Q22" s="141">
        <f t="shared" si="6"/>
        <v>29</v>
      </c>
      <c r="R22" s="141">
        <f t="shared" si="6"/>
        <v>0</v>
      </c>
      <c r="S22" s="141">
        <f t="shared" si="6"/>
        <v>69</v>
      </c>
      <c r="T22" s="141">
        <f t="shared" si="6"/>
        <v>96</v>
      </c>
      <c r="U22" s="141">
        <f t="shared" ref="U22:AL22" si="7">SUM(U25:U28)</f>
        <v>441</v>
      </c>
      <c r="V22" s="141">
        <f t="shared" si="7"/>
        <v>471</v>
      </c>
      <c r="W22" s="141">
        <f t="shared" si="7"/>
        <v>531</v>
      </c>
      <c r="X22" s="141">
        <f t="shared" si="7"/>
        <v>178</v>
      </c>
      <c r="Y22" s="141">
        <f t="shared" si="7"/>
        <v>112</v>
      </c>
      <c r="Z22" s="141">
        <f t="shared" si="7"/>
        <v>39</v>
      </c>
      <c r="AA22" s="141">
        <f t="shared" si="7"/>
        <v>65</v>
      </c>
      <c r="AB22" s="141">
        <f t="shared" si="7"/>
        <v>163</v>
      </c>
      <c r="AC22" s="141">
        <f t="shared" si="7"/>
        <v>263</v>
      </c>
      <c r="AD22" s="141">
        <f t="shared" si="7"/>
        <v>333</v>
      </c>
      <c r="AE22" s="141">
        <f t="shared" si="7"/>
        <v>204</v>
      </c>
      <c r="AF22" s="141">
        <f t="shared" si="7"/>
        <v>1642</v>
      </c>
      <c r="AG22" s="141">
        <f t="shared" si="7"/>
        <v>458</v>
      </c>
      <c r="AH22" s="141">
        <f t="shared" si="7"/>
        <v>502</v>
      </c>
      <c r="AI22" s="141">
        <f t="shared" si="7"/>
        <v>196</v>
      </c>
      <c r="AJ22" s="141">
        <f t="shared" si="7"/>
        <v>0</v>
      </c>
      <c r="AK22" s="141">
        <f t="shared" si="7"/>
        <v>0</v>
      </c>
      <c r="AL22" s="141">
        <f t="shared" si="7"/>
        <v>0</v>
      </c>
      <c r="AM22" s="141">
        <v>0</v>
      </c>
      <c r="AN22" s="141">
        <v>0</v>
      </c>
      <c r="AO22" s="141">
        <v>0</v>
      </c>
      <c r="AP22" s="141">
        <v>0</v>
      </c>
      <c r="AQ22" s="141">
        <v>0</v>
      </c>
      <c r="AR22" s="141">
        <v>0</v>
      </c>
      <c r="AS22" s="141">
        <v>0</v>
      </c>
      <c r="AT22" s="141">
        <v>0</v>
      </c>
      <c r="AU22" s="141">
        <v>0</v>
      </c>
      <c r="AV22" s="141">
        <v>0</v>
      </c>
      <c r="AW22" s="141">
        <v>0</v>
      </c>
      <c r="AX22" s="141">
        <v>0</v>
      </c>
      <c r="AY22" s="187">
        <f>SUM(AY25:AY28)</f>
        <v>0</v>
      </c>
      <c r="AZ22" s="185">
        <v>0</v>
      </c>
      <c r="BA22" s="185">
        <f t="shared" ref="BA22:DC22" si="8">SUM(BA25:BA28)</f>
        <v>0</v>
      </c>
      <c r="BB22" s="141">
        <f t="shared" si="8"/>
        <v>0</v>
      </c>
      <c r="BC22" s="185">
        <f t="shared" si="8"/>
        <v>0</v>
      </c>
      <c r="BD22" s="185">
        <f>SUM(BD25:BD28)</f>
        <v>0</v>
      </c>
      <c r="BE22" s="185">
        <f>SUM(BE25:BE28)</f>
        <v>0</v>
      </c>
      <c r="BF22" s="185">
        <f t="shared" ref="BF22:CA22" si="9">SUM(BF25:BF28)</f>
        <v>0</v>
      </c>
      <c r="BG22" s="185">
        <f t="shared" si="9"/>
        <v>0</v>
      </c>
      <c r="BH22" s="185">
        <f t="shared" si="9"/>
        <v>0</v>
      </c>
      <c r="BI22" s="185">
        <f t="shared" si="9"/>
        <v>0</v>
      </c>
      <c r="BJ22" s="185">
        <f t="shared" si="9"/>
        <v>0</v>
      </c>
      <c r="BK22" s="185">
        <f t="shared" si="9"/>
        <v>0</v>
      </c>
      <c r="BL22" s="185">
        <f t="shared" si="9"/>
        <v>0</v>
      </c>
      <c r="BM22" s="185">
        <f t="shared" si="9"/>
        <v>0</v>
      </c>
      <c r="BN22" s="185">
        <f t="shared" si="9"/>
        <v>0</v>
      </c>
      <c r="BO22" s="185">
        <f t="shared" si="9"/>
        <v>0</v>
      </c>
      <c r="BP22" s="185">
        <f t="shared" si="9"/>
        <v>0</v>
      </c>
      <c r="BQ22" s="185">
        <f t="shared" si="9"/>
        <v>0</v>
      </c>
      <c r="BR22" s="185">
        <f t="shared" si="9"/>
        <v>0</v>
      </c>
      <c r="BS22" s="185">
        <f t="shared" si="9"/>
        <v>0</v>
      </c>
      <c r="BT22" s="185">
        <f t="shared" si="9"/>
        <v>0</v>
      </c>
      <c r="BU22" s="185">
        <f t="shared" si="9"/>
        <v>0</v>
      </c>
      <c r="BV22" s="185">
        <f t="shared" si="9"/>
        <v>0</v>
      </c>
      <c r="BW22" s="185">
        <f t="shared" si="9"/>
        <v>0</v>
      </c>
      <c r="BX22" s="185">
        <f t="shared" si="9"/>
        <v>0</v>
      </c>
      <c r="BY22" s="185">
        <f t="shared" si="9"/>
        <v>0</v>
      </c>
      <c r="BZ22" s="185">
        <f t="shared" si="9"/>
        <v>0</v>
      </c>
      <c r="CA22" s="185">
        <f t="shared" si="9"/>
        <v>0</v>
      </c>
      <c r="CB22" s="185">
        <v>0</v>
      </c>
      <c r="CC22" s="185">
        <v>0</v>
      </c>
      <c r="CD22" s="185">
        <v>1</v>
      </c>
      <c r="CE22" s="185">
        <v>3</v>
      </c>
      <c r="CF22" s="185">
        <v>139</v>
      </c>
      <c r="CG22" s="185">
        <v>167</v>
      </c>
      <c r="CH22" s="185">
        <v>22</v>
      </c>
      <c r="CI22" s="185">
        <v>0</v>
      </c>
      <c r="CJ22" s="185">
        <v>9</v>
      </c>
      <c r="CK22" s="185">
        <v>20</v>
      </c>
      <c r="CL22" s="185">
        <v>51</v>
      </c>
      <c r="CM22" s="185">
        <v>5</v>
      </c>
      <c r="CN22" s="185">
        <v>11</v>
      </c>
      <c r="CO22" s="185">
        <v>16</v>
      </c>
      <c r="CP22" s="185">
        <v>2</v>
      </c>
      <c r="CQ22" s="185">
        <v>3</v>
      </c>
      <c r="CR22" s="185">
        <v>16</v>
      </c>
      <c r="CS22" s="185">
        <v>0</v>
      </c>
      <c r="CT22" s="185">
        <v>21</v>
      </c>
      <c r="CU22" s="185">
        <v>11</v>
      </c>
      <c r="CV22" s="185">
        <v>75</v>
      </c>
      <c r="CW22" s="185">
        <v>57</v>
      </c>
      <c r="CX22" s="185">
        <v>26</v>
      </c>
      <c r="CY22" s="185">
        <v>55</v>
      </c>
      <c r="CZ22" s="185">
        <v>1</v>
      </c>
      <c r="DA22" s="142">
        <f t="shared" si="8"/>
        <v>5</v>
      </c>
      <c r="DB22" s="142">
        <f t="shared" si="8"/>
        <v>0</v>
      </c>
      <c r="DC22" s="142">
        <f t="shared" si="8"/>
        <v>0</v>
      </c>
      <c r="DD22" s="142">
        <f t="shared" ref="DD22:EF22" si="10">SUM(DD25:DD28)</f>
        <v>0</v>
      </c>
      <c r="DE22" s="142">
        <f t="shared" si="10"/>
        <v>0</v>
      </c>
      <c r="DF22" s="142">
        <f t="shared" si="10"/>
        <v>0</v>
      </c>
      <c r="DG22" s="142">
        <f t="shared" si="10"/>
        <v>0</v>
      </c>
      <c r="DH22" s="142">
        <f t="shared" si="10"/>
        <v>0</v>
      </c>
      <c r="DI22" s="142">
        <f t="shared" si="10"/>
        <v>0</v>
      </c>
      <c r="DJ22" s="142">
        <f t="shared" si="10"/>
        <v>0</v>
      </c>
      <c r="DK22" s="142">
        <f t="shared" si="10"/>
        <v>0</v>
      </c>
      <c r="DL22" s="142">
        <f t="shared" si="10"/>
        <v>0</v>
      </c>
      <c r="DM22" s="142">
        <f t="shared" si="10"/>
        <v>0</v>
      </c>
      <c r="DN22" s="142">
        <f t="shared" si="10"/>
        <v>5</v>
      </c>
      <c r="DO22" s="142">
        <f t="shared" si="10"/>
        <v>0</v>
      </c>
      <c r="DP22" s="142">
        <f t="shared" si="10"/>
        <v>0</v>
      </c>
      <c r="DQ22" s="142">
        <f t="shared" si="10"/>
        <v>0</v>
      </c>
      <c r="DR22" s="142">
        <f t="shared" si="10"/>
        <v>0</v>
      </c>
      <c r="DS22" s="142">
        <f t="shared" si="10"/>
        <v>0</v>
      </c>
      <c r="DT22" s="142">
        <f t="shared" si="10"/>
        <v>0</v>
      </c>
      <c r="DU22" s="142">
        <f t="shared" si="10"/>
        <v>0</v>
      </c>
      <c r="DV22" s="142">
        <f t="shared" si="10"/>
        <v>0</v>
      </c>
      <c r="DW22" s="142">
        <f t="shared" si="10"/>
        <v>0</v>
      </c>
      <c r="DX22" s="142">
        <f t="shared" si="10"/>
        <v>0</v>
      </c>
      <c r="DY22" s="142">
        <f t="shared" si="10"/>
        <v>0</v>
      </c>
      <c r="DZ22" s="142">
        <f t="shared" si="10"/>
        <v>0</v>
      </c>
      <c r="EA22" s="142">
        <f t="shared" si="10"/>
        <v>0</v>
      </c>
      <c r="EB22" s="142">
        <f t="shared" si="10"/>
        <v>0</v>
      </c>
      <c r="EC22" s="142">
        <f t="shared" si="10"/>
        <v>0</v>
      </c>
      <c r="ED22" s="142">
        <f t="shared" si="10"/>
        <v>0</v>
      </c>
      <c r="EE22" s="142">
        <f t="shared" si="10"/>
        <v>0</v>
      </c>
      <c r="EF22" s="142">
        <f t="shared" si="10"/>
        <v>0</v>
      </c>
    </row>
    <row r="23" spans="1:148" ht="17.25" customHeight="1">
      <c r="A23" s="140" t="s">
        <v>10</v>
      </c>
      <c r="B23" s="143">
        <f>B22/B20</f>
        <v>6.931036948505E-3</v>
      </c>
      <c r="C23" s="143">
        <f t="shared" ref="C23:N23" si="11">C22/C20</f>
        <v>4.6174142480211082E-3</v>
      </c>
      <c r="D23" s="143">
        <f t="shared" si="11"/>
        <v>3.4353160428637988E-3</v>
      </c>
      <c r="E23" s="143">
        <f t="shared" si="11"/>
        <v>4.1755092972119859E-3</v>
      </c>
      <c r="F23" s="143">
        <f t="shared" si="11"/>
        <v>4.2373897679029715E-3</v>
      </c>
      <c r="G23" s="143">
        <f t="shared" si="11"/>
        <v>4.4199335019013677E-3</v>
      </c>
      <c r="H23" s="143">
        <f t="shared" si="11"/>
        <v>1.1854646250537332E-2</v>
      </c>
      <c r="I23" s="143">
        <f t="shared" si="11"/>
        <v>4.7230302461605828E-3</v>
      </c>
      <c r="J23" s="143">
        <f t="shared" si="11"/>
        <v>4.280705503001107E-3</v>
      </c>
      <c r="K23" s="143">
        <f t="shared" si="11"/>
        <v>2.4695734029849879E-3</v>
      </c>
      <c r="L23" s="143">
        <f t="shared" si="11"/>
        <v>7.4413869428351217E-4</v>
      </c>
      <c r="M23" s="143">
        <f t="shared" si="11"/>
        <v>1.3515886442915853E-3</v>
      </c>
      <c r="N23" s="143">
        <f t="shared" si="11"/>
        <v>1.8758463258063099E-3</v>
      </c>
      <c r="O23" s="143">
        <f t="shared" ref="O23:T23" si="12">O22/O20</f>
        <v>6.0357635198565627E-3</v>
      </c>
      <c r="P23" s="143">
        <f t="shared" si="12"/>
        <v>2.971436423283695E-3</v>
      </c>
      <c r="Q23" s="143">
        <f t="shared" si="12"/>
        <v>1.9228219069088979E-3</v>
      </c>
      <c r="R23" s="143" t="e">
        <f t="shared" si="12"/>
        <v>#DIV/0!</v>
      </c>
      <c r="S23" s="143">
        <f t="shared" si="12"/>
        <v>4.1780199818346958E-3</v>
      </c>
      <c r="T23" s="143">
        <f t="shared" si="12"/>
        <v>1.355032676048386E-3</v>
      </c>
      <c r="U23" s="143">
        <f t="shared" ref="U23:AL23" si="13">U22/U20</f>
        <v>1.8330853195221508E-3</v>
      </c>
      <c r="V23" s="143">
        <f t="shared" si="13"/>
        <v>1.9669584391286917E-3</v>
      </c>
      <c r="W23" s="143">
        <f t="shared" si="13"/>
        <v>2.0376211636313401E-3</v>
      </c>
      <c r="X23" s="143">
        <f t="shared" si="13"/>
        <v>1.546884505083862E-3</v>
      </c>
      <c r="Y23" s="143">
        <f t="shared" si="13"/>
        <v>1.1585447849968449E-3</v>
      </c>
      <c r="Z23" s="143">
        <f t="shared" si="13"/>
        <v>7.6276158810874241E-4</v>
      </c>
      <c r="AA23" s="143">
        <f t="shared" si="13"/>
        <v>1.0278629937695689E-3</v>
      </c>
      <c r="AB23" s="143">
        <f t="shared" si="13"/>
        <v>8.7244155176843363E-4</v>
      </c>
      <c r="AC23" s="143">
        <f t="shared" si="13"/>
        <v>1.037201213091609E-3</v>
      </c>
      <c r="AD23" s="143">
        <f t="shared" si="13"/>
        <v>9.6147460754223411E-4</v>
      </c>
      <c r="AE23" s="143">
        <f t="shared" si="13"/>
        <v>5.9295430763864668E-4</v>
      </c>
      <c r="AF23" s="143">
        <f t="shared" si="13"/>
        <v>4.5136054141274203E-3</v>
      </c>
      <c r="AG23" s="143">
        <f t="shared" si="13"/>
        <v>1.186359456554118E-3</v>
      </c>
      <c r="AH23" s="143">
        <f t="shared" si="13"/>
        <v>1.7258450452432685E-3</v>
      </c>
      <c r="AI23" s="143">
        <f t="shared" si="13"/>
        <v>2.0413902284065698E-3</v>
      </c>
      <c r="AJ23" s="143">
        <f t="shared" si="13"/>
        <v>0</v>
      </c>
      <c r="AK23" s="143" t="e">
        <f t="shared" si="13"/>
        <v>#DIV/0!</v>
      </c>
      <c r="AL23" s="143" t="e">
        <f t="shared" si="13"/>
        <v>#DIV/0!</v>
      </c>
      <c r="AM23" s="143">
        <v>0</v>
      </c>
      <c r="AN23" s="143" t="e">
        <v>#DIV/0!</v>
      </c>
      <c r="AO23" s="143" t="e">
        <v>#DIV/0!</v>
      </c>
      <c r="AP23" s="143" t="e">
        <v>#DIV/0!</v>
      </c>
      <c r="AQ23" s="143" t="e">
        <v>#DIV/0!</v>
      </c>
      <c r="AR23" s="143" t="e">
        <v>#DIV/0!</v>
      </c>
      <c r="AS23" s="143" t="e">
        <v>#DIV/0!</v>
      </c>
      <c r="AT23" s="143" t="e">
        <v>#DIV/0!</v>
      </c>
      <c r="AU23" s="143" t="e">
        <v>#DIV/0!</v>
      </c>
      <c r="AV23" s="143" t="e">
        <v>#DIV/0!</v>
      </c>
      <c r="AW23" s="143" t="e">
        <v>#DIV/0!</v>
      </c>
      <c r="AX23" s="143" t="e">
        <f>AX22/AX20</f>
        <v>#DIV/0!</v>
      </c>
      <c r="AY23" s="188" t="e">
        <f>AY22/AY20</f>
        <v>#DIV/0!</v>
      </c>
      <c r="AZ23" s="186" t="e">
        <v>#DIV/0!</v>
      </c>
      <c r="BA23" s="186" t="e">
        <f t="shared" ref="BA23:DC23" si="14">BA22/BA20</f>
        <v>#DIV/0!</v>
      </c>
      <c r="BB23" s="143" t="e">
        <f t="shared" si="14"/>
        <v>#DIV/0!</v>
      </c>
      <c r="BC23" s="186" t="e">
        <f t="shared" si="14"/>
        <v>#DIV/0!</v>
      </c>
      <c r="BD23" s="186" t="e">
        <f>BD22/BD20</f>
        <v>#DIV/0!</v>
      </c>
      <c r="BE23" s="186" t="e">
        <f>BE22/BE20</f>
        <v>#DIV/0!</v>
      </c>
      <c r="BF23" s="186" t="e">
        <f t="shared" ref="BF23:CA23" si="15">BF22/BF20</f>
        <v>#DIV/0!</v>
      </c>
      <c r="BG23" s="186" t="e">
        <f t="shared" si="15"/>
        <v>#DIV/0!</v>
      </c>
      <c r="BH23" s="186" t="e">
        <f t="shared" si="15"/>
        <v>#DIV/0!</v>
      </c>
      <c r="BI23" s="186" t="e">
        <f t="shared" si="15"/>
        <v>#DIV/0!</v>
      </c>
      <c r="BJ23" s="186" t="e">
        <f t="shared" si="15"/>
        <v>#DIV/0!</v>
      </c>
      <c r="BK23" s="186" t="e">
        <f t="shared" si="15"/>
        <v>#DIV/0!</v>
      </c>
      <c r="BL23" s="186" t="e">
        <f t="shared" si="15"/>
        <v>#DIV/0!</v>
      </c>
      <c r="BM23" s="186" t="e">
        <f t="shared" si="15"/>
        <v>#DIV/0!</v>
      </c>
      <c r="BN23" s="186" t="e">
        <f t="shared" si="15"/>
        <v>#DIV/0!</v>
      </c>
      <c r="BO23" s="186" t="e">
        <f t="shared" si="15"/>
        <v>#DIV/0!</v>
      </c>
      <c r="BP23" s="186" t="e">
        <f t="shared" si="15"/>
        <v>#DIV/0!</v>
      </c>
      <c r="BQ23" s="186" t="e">
        <f t="shared" si="15"/>
        <v>#DIV/0!</v>
      </c>
      <c r="BR23" s="186" t="e">
        <f t="shared" si="15"/>
        <v>#DIV/0!</v>
      </c>
      <c r="BS23" s="186" t="e">
        <f t="shared" si="15"/>
        <v>#DIV/0!</v>
      </c>
      <c r="BT23" s="186" t="e">
        <f t="shared" si="15"/>
        <v>#DIV/0!</v>
      </c>
      <c r="BU23" s="186" t="e">
        <f t="shared" si="15"/>
        <v>#DIV/0!</v>
      </c>
      <c r="BV23" s="186" t="e">
        <f t="shared" si="15"/>
        <v>#DIV/0!</v>
      </c>
      <c r="BW23" s="186" t="e">
        <f t="shared" si="15"/>
        <v>#DIV/0!</v>
      </c>
      <c r="BX23" s="186" t="e">
        <f t="shared" si="15"/>
        <v>#DIV/0!</v>
      </c>
      <c r="BY23" s="186" t="e">
        <f t="shared" si="15"/>
        <v>#DIV/0!</v>
      </c>
      <c r="BZ23" s="186" t="e">
        <f t="shared" si="15"/>
        <v>#DIV/0!</v>
      </c>
      <c r="CA23" s="186" t="e">
        <f t="shared" si="15"/>
        <v>#DIV/0!</v>
      </c>
      <c r="CB23" s="186" t="e">
        <v>#DIV/0!</v>
      </c>
      <c r="CC23" s="186">
        <v>0</v>
      </c>
      <c r="CD23" s="186">
        <v>1.5600624024960999E-3</v>
      </c>
      <c r="CE23" s="186">
        <v>1.3704888076747374E-3</v>
      </c>
      <c r="CF23" s="186">
        <v>1.2149606230388E-3</v>
      </c>
      <c r="CG23" s="186">
        <v>4.7436308943874607E-4</v>
      </c>
      <c r="CH23" s="186">
        <v>2.5817353955922737E-4</v>
      </c>
      <c r="CI23" s="186">
        <v>0</v>
      </c>
      <c r="CJ23" s="186">
        <v>1.0745113957903031E-4</v>
      </c>
      <c r="CK23" s="186">
        <v>1.0397766559742967E-4</v>
      </c>
      <c r="CL23" s="186">
        <v>2.6414605723164573E-4</v>
      </c>
      <c r="CM23" s="186">
        <v>4.9417369216932369E-5</v>
      </c>
      <c r="CN23" s="186">
        <v>8.9214748008889031E-5</v>
      </c>
      <c r="CO23" s="186">
        <v>1.59610550257372E-4</v>
      </c>
      <c r="CP23" s="186">
        <v>1.3203063110641669E-4</v>
      </c>
      <c r="CQ23" s="186">
        <v>1.0095571409341768E-4</v>
      </c>
      <c r="CR23" s="186">
        <v>1.372989857037431E-4</v>
      </c>
      <c r="CS23" s="186">
        <v>0</v>
      </c>
      <c r="CT23" s="186">
        <v>4.2331881954523463E-4</v>
      </c>
      <c r="CU23" s="186">
        <v>7.5717422578935406E-5</v>
      </c>
      <c r="CV23" s="186">
        <v>1.6080617495711836E-3</v>
      </c>
      <c r="CW23" s="186">
        <v>1.4974385918823066E-3</v>
      </c>
      <c r="CX23" s="186">
        <v>4.1186813883124497E-4</v>
      </c>
      <c r="CY23" s="186">
        <v>9.4383333619343435E-4</v>
      </c>
      <c r="CZ23" s="186">
        <v>2.2381879630251347E-5</v>
      </c>
      <c r="DA23" s="144">
        <f t="shared" si="14"/>
        <v>4.5612114577631819E-4</v>
      </c>
      <c r="DB23" s="144" t="e">
        <f t="shared" si="14"/>
        <v>#DIV/0!</v>
      </c>
      <c r="DC23" s="144" t="e">
        <f t="shared" si="14"/>
        <v>#DIV/0!</v>
      </c>
      <c r="DD23" s="144" t="e">
        <f t="shared" ref="DD23:EF23" si="16">DD22/DD20</f>
        <v>#DIV/0!</v>
      </c>
      <c r="DE23" s="144" t="e">
        <f t="shared" si="16"/>
        <v>#DIV/0!</v>
      </c>
      <c r="DF23" s="144" t="e">
        <f t="shared" si="16"/>
        <v>#DIV/0!</v>
      </c>
      <c r="DG23" s="144" t="e">
        <f t="shared" si="16"/>
        <v>#DIV/0!</v>
      </c>
      <c r="DH23" s="144" t="e">
        <f t="shared" si="16"/>
        <v>#DIV/0!</v>
      </c>
      <c r="DI23" s="144" t="e">
        <f t="shared" si="16"/>
        <v>#DIV/0!</v>
      </c>
      <c r="DJ23" s="144" t="e">
        <f t="shared" si="16"/>
        <v>#DIV/0!</v>
      </c>
      <c r="DK23" s="144" t="e">
        <f t="shared" si="16"/>
        <v>#DIV/0!</v>
      </c>
      <c r="DL23" s="144" t="e">
        <f t="shared" si="16"/>
        <v>#DIV/0!</v>
      </c>
      <c r="DM23" s="144" t="e">
        <f t="shared" si="16"/>
        <v>#DIV/0!</v>
      </c>
      <c r="DN23" s="144">
        <f t="shared" si="16"/>
        <v>1.9928258270227183E-3</v>
      </c>
      <c r="DO23" s="144" t="e">
        <f t="shared" si="16"/>
        <v>#DIV/0!</v>
      </c>
      <c r="DP23" s="144">
        <f t="shared" si="16"/>
        <v>0</v>
      </c>
      <c r="DQ23" s="144">
        <f t="shared" si="16"/>
        <v>0</v>
      </c>
      <c r="DR23" s="144" t="e">
        <f t="shared" si="16"/>
        <v>#DIV/0!</v>
      </c>
      <c r="DS23" s="144">
        <f t="shared" si="16"/>
        <v>0</v>
      </c>
      <c r="DT23" s="144" t="e">
        <f t="shared" si="16"/>
        <v>#DIV/0!</v>
      </c>
      <c r="DU23" s="144" t="e">
        <f t="shared" si="16"/>
        <v>#DIV/0!</v>
      </c>
      <c r="DV23" s="144">
        <f t="shared" si="16"/>
        <v>0</v>
      </c>
      <c r="DW23" s="144" t="e">
        <f t="shared" si="16"/>
        <v>#DIV/0!</v>
      </c>
      <c r="DX23" s="144" t="e">
        <f t="shared" si="16"/>
        <v>#DIV/0!</v>
      </c>
      <c r="DY23" s="144" t="e">
        <f t="shared" si="16"/>
        <v>#DIV/0!</v>
      </c>
      <c r="DZ23" s="144" t="e">
        <f t="shared" si="16"/>
        <v>#DIV/0!</v>
      </c>
      <c r="EA23" s="144" t="e">
        <f t="shared" si="16"/>
        <v>#DIV/0!</v>
      </c>
      <c r="EB23" s="144" t="e">
        <f t="shared" si="16"/>
        <v>#DIV/0!</v>
      </c>
      <c r="EC23" s="144" t="e">
        <f t="shared" si="16"/>
        <v>#DIV/0!</v>
      </c>
      <c r="ED23" s="144" t="e">
        <f t="shared" si="16"/>
        <v>#DIV/0!</v>
      </c>
      <c r="EE23" s="144" t="e">
        <f t="shared" si="16"/>
        <v>#DIV/0!</v>
      </c>
      <c r="EF23" s="144" t="e">
        <f t="shared" si="16"/>
        <v>#DIV/0!</v>
      </c>
    </row>
    <row r="24" spans="1:148" ht="12" customHeight="1">
      <c r="A24" s="11" t="s">
        <v>5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</row>
    <row r="25" spans="1:148" ht="17.25" customHeight="1">
      <c r="A25" s="140" t="s">
        <v>6</v>
      </c>
      <c r="B25" s="141">
        <v>1249</v>
      </c>
      <c r="C25" s="141">
        <v>813</v>
      </c>
      <c r="D25" s="141">
        <v>546</v>
      </c>
      <c r="E25" s="141">
        <v>537</v>
      </c>
      <c r="F25" s="141">
        <v>464</v>
      </c>
      <c r="G25" s="141">
        <v>664</v>
      </c>
      <c r="H25" s="141">
        <v>3175</v>
      </c>
      <c r="I25" s="141">
        <v>2377</v>
      </c>
      <c r="J25" s="141">
        <v>1687</v>
      </c>
      <c r="K25" s="141">
        <v>783</v>
      </c>
      <c r="L25" s="141">
        <v>1373</v>
      </c>
      <c r="M25" s="141">
        <v>1535</v>
      </c>
      <c r="N25" s="141">
        <v>1007</v>
      </c>
      <c r="O25" s="141">
        <v>2077</v>
      </c>
      <c r="P25" s="141">
        <v>490</v>
      </c>
      <c r="Q25" s="141">
        <v>27</v>
      </c>
      <c r="R25" s="141">
        <v>0</v>
      </c>
      <c r="S25" s="141">
        <v>67</v>
      </c>
      <c r="T25" s="141">
        <v>95</v>
      </c>
      <c r="U25" s="141">
        <v>371</v>
      </c>
      <c r="V25" s="141">
        <v>419</v>
      </c>
      <c r="W25" s="141">
        <v>468</v>
      </c>
      <c r="X25" s="141">
        <v>174</v>
      </c>
      <c r="Y25" s="141">
        <v>110</v>
      </c>
      <c r="Z25" s="141">
        <v>35</v>
      </c>
      <c r="AA25" s="141">
        <v>63</v>
      </c>
      <c r="AB25" s="141">
        <v>148</v>
      </c>
      <c r="AC25" s="141">
        <v>256</v>
      </c>
      <c r="AD25" s="141">
        <v>285</v>
      </c>
      <c r="AE25" s="141">
        <v>149</v>
      </c>
      <c r="AF25" s="141">
        <v>332</v>
      </c>
      <c r="AG25" s="141">
        <v>422</v>
      </c>
      <c r="AH25" s="141">
        <v>394</v>
      </c>
      <c r="AI25" s="141">
        <v>188</v>
      </c>
      <c r="AJ25" s="141">
        <v>0</v>
      </c>
      <c r="AK25" s="141">
        <v>0</v>
      </c>
      <c r="AL25" s="141">
        <v>0</v>
      </c>
      <c r="AM25" s="141">
        <v>0</v>
      </c>
      <c r="AN25" s="141">
        <v>0</v>
      </c>
      <c r="AO25" s="141">
        <v>0</v>
      </c>
      <c r="AP25" s="141">
        <v>0</v>
      </c>
      <c r="AQ25" s="141">
        <v>0</v>
      </c>
      <c r="AR25" s="141">
        <v>0</v>
      </c>
      <c r="AS25" s="141">
        <v>0</v>
      </c>
      <c r="AT25" s="141">
        <v>0</v>
      </c>
      <c r="AU25" s="141">
        <v>0</v>
      </c>
      <c r="AV25" s="141">
        <v>0</v>
      </c>
      <c r="AW25" s="141">
        <v>0</v>
      </c>
      <c r="AX25" s="141">
        <v>0</v>
      </c>
      <c r="AY25" s="187">
        <v>0</v>
      </c>
      <c r="AZ25" s="185">
        <v>0</v>
      </c>
      <c r="BA25" s="185">
        <v>0</v>
      </c>
      <c r="BB25" s="141">
        <v>0</v>
      </c>
      <c r="BC25" s="185">
        <v>0</v>
      </c>
      <c r="BD25" s="185">
        <v>0</v>
      </c>
      <c r="BE25" s="185">
        <v>0</v>
      </c>
      <c r="BF25" s="185">
        <v>0</v>
      </c>
      <c r="BG25" s="185">
        <v>0</v>
      </c>
      <c r="BH25" s="185">
        <v>0</v>
      </c>
      <c r="BI25" s="185">
        <v>0</v>
      </c>
      <c r="BJ25" s="185">
        <v>0</v>
      </c>
      <c r="BK25" s="185">
        <v>0</v>
      </c>
      <c r="BL25" s="185">
        <v>0</v>
      </c>
      <c r="BM25" s="185">
        <v>0</v>
      </c>
      <c r="BN25" s="185">
        <v>0</v>
      </c>
      <c r="BO25" s="185">
        <v>0</v>
      </c>
      <c r="BP25" s="185">
        <v>0</v>
      </c>
      <c r="BQ25" s="185">
        <v>0</v>
      </c>
      <c r="BR25" s="185">
        <v>0</v>
      </c>
      <c r="BS25" s="185">
        <v>0</v>
      </c>
      <c r="BT25" s="185">
        <v>0</v>
      </c>
      <c r="BU25" s="185">
        <v>0</v>
      </c>
      <c r="BV25" s="185">
        <v>0</v>
      </c>
      <c r="BW25" s="185">
        <v>0</v>
      </c>
      <c r="BX25" s="185">
        <v>0</v>
      </c>
      <c r="BY25" s="185">
        <v>0</v>
      </c>
      <c r="BZ25" s="185">
        <v>0</v>
      </c>
      <c r="CA25" s="185">
        <v>0</v>
      </c>
      <c r="CB25" s="185">
        <v>0</v>
      </c>
      <c r="CC25" s="185">
        <v>0</v>
      </c>
      <c r="CD25" s="185">
        <v>0</v>
      </c>
      <c r="CE25" s="185">
        <v>0</v>
      </c>
      <c r="CF25" s="185">
        <v>138</v>
      </c>
      <c r="CG25" s="185">
        <v>157</v>
      </c>
      <c r="CH25" s="185">
        <v>18</v>
      </c>
      <c r="CI25" s="185">
        <v>0</v>
      </c>
      <c r="CJ25" s="185">
        <v>9</v>
      </c>
      <c r="CK25" s="185">
        <v>17</v>
      </c>
      <c r="CL25" s="185">
        <v>44</v>
      </c>
      <c r="CM25" s="185">
        <v>2</v>
      </c>
      <c r="CN25" s="185">
        <v>9</v>
      </c>
      <c r="CO25" s="185">
        <v>11</v>
      </c>
      <c r="CP25" s="185">
        <v>2</v>
      </c>
      <c r="CQ25" s="185">
        <v>2</v>
      </c>
      <c r="CR25" s="185">
        <v>15</v>
      </c>
      <c r="CS25" s="185">
        <v>0</v>
      </c>
      <c r="CT25" s="185">
        <v>3</v>
      </c>
      <c r="CU25" s="185">
        <v>8</v>
      </c>
      <c r="CV25" s="185">
        <v>73</v>
      </c>
      <c r="CW25" s="185">
        <v>56</v>
      </c>
      <c r="CX25" s="185">
        <v>23</v>
      </c>
      <c r="CY25" s="185">
        <v>25</v>
      </c>
      <c r="CZ25" s="185">
        <v>1</v>
      </c>
      <c r="DA25" s="145">
        <f>SUM(DB25:EF25)</f>
        <v>1</v>
      </c>
      <c r="DB25" s="145">
        <f>'RWD1'!F30</f>
        <v>0</v>
      </c>
      <c r="DC25" s="145">
        <f>'RWD1'!G30</f>
        <v>0</v>
      </c>
      <c r="DD25" s="145">
        <f>'RWD1'!H30</f>
        <v>0</v>
      </c>
      <c r="DE25" s="145">
        <f>'RWD1'!I30</f>
        <v>0</v>
      </c>
      <c r="DF25" s="145">
        <f>'RWD1'!J30</f>
        <v>0</v>
      </c>
      <c r="DG25" s="145">
        <f>'RWD1'!K30</f>
        <v>0</v>
      </c>
      <c r="DH25" s="145">
        <f>'RWD1'!L30</f>
        <v>0</v>
      </c>
      <c r="DI25" s="145">
        <f>'RWD1'!M30</f>
        <v>0</v>
      </c>
      <c r="DJ25" s="145">
        <f>'RWD1'!N30</f>
        <v>0</v>
      </c>
      <c r="DK25" s="145">
        <f>'RWD1'!O30</f>
        <v>0</v>
      </c>
      <c r="DL25" s="145">
        <f>'RWD1'!P30</f>
        <v>0</v>
      </c>
      <c r="DM25" s="145">
        <f>'RWD1'!Q30</f>
        <v>0</v>
      </c>
      <c r="DN25" s="145">
        <f>'RWD1'!R30</f>
        <v>1</v>
      </c>
      <c r="DO25" s="145">
        <f>'RWD1'!S30</f>
        <v>0</v>
      </c>
      <c r="DP25" s="145">
        <f>'RWD1'!T30</f>
        <v>0</v>
      </c>
      <c r="DQ25" s="145">
        <f>'RWD1'!U30</f>
        <v>0</v>
      </c>
      <c r="DR25" s="145">
        <f>'RWD1'!V30</f>
        <v>0</v>
      </c>
      <c r="DS25" s="145">
        <f>'RWD1'!W30</f>
        <v>0</v>
      </c>
      <c r="DT25" s="145">
        <f>'RWD1'!X30</f>
        <v>0</v>
      </c>
      <c r="DU25" s="145">
        <f>'RWD1'!Y30</f>
        <v>0</v>
      </c>
      <c r="DV25" s="145">
        <f>'RWD1'!Z30</f>
        <v>0</v>
      </c>
      <c r="DW25" s="145">
        <f>'RWD1'!AA30</f>
        <v>0</v>
      </c>
      <c r="DX25" s="145">
        <f>'RWD1'!AB30</f>
        <v>0</v>
      </c>
      <c r="DY25" s="145">
        <f>'RWD1'!AC30</f>
        <v>0</v>
      </c>
      <c r="DZ25" s="145">
        <f>'RWD1'!AD30</f>
        <v>0</v>
      </c>
      <c r="EA25" s="145">
        <f>'RWD1'!AE30</f>
        <v>0</v>
      </c>
      <c r="EB25" s="145">
        <f>'RWD1'!AF30</f>
        <v>0</v>
      </c>
      <c r="EC25" s="145">
        <f>'RWD1'!AG30</f>
        <v>0</v>
      </c>
      <c r="ED25" s="145">
        <f>'RWD1'!AH30</f>
        <v>0</v>
      </c>
      <c r="EE25" s="145">
        <f>'RWD1'!AI30</f>
        <v>0</v>
      </c>
      <c r="EF25" s="145">
        <f>'RWD1'!AJ30</f>
        <v>0</v>
      </c>
    </row>
    <row r="26" spans="1:148" ht="17.25" customHeight="1">
      <c r="A26" s="140" t="s">
        <v>7</v>
      </c>
      <c r="B26" s="141">
        <v>4</v>
      </c>
      <c r="C26" s="141">
        <v>7</v>
      </c>
      <c r="D26" s="141">
        <v>3</v>
      </c>
      <c r="E26" s="141">
        <v>5</v>
      </c>
      <c r="F26" s="141">
        <v>0</v>
      </c>
      <c r="G26" s="141">
        <v>1</v>
      </c>
      <c r="H26" s="141">
        <v>2</v>
      </c>
      <c r="I26" s="141">
        <v>13</v>
      </c>
      <c r="J26" s="141">
        <v>37</v>
      </c>
      <c r="K26" s="141">
        <v>52</v>
      </c>
      <c r="L26" s="141">
        <v>346</v>
      </c>
      <c r="M26" s="141">
        <v>1</v>
      </c>
      <c r="N26" s="141">
        <v>19</v>
      </c>
      <c r="O26" s="141">
        <v>17</v>
      </c>
      <c r="P26" s="141">
        <v>5</v>
      </c>
      <c r="Q26" s="141">
        <v>1</v>
      </c>
      <c r="R26" s="141">
        <v>0</v>
      </c>
      <c r="S26" s="141">
        <v>2</v>
      </c>
      <c r="T26" s="141">
        <v>0</v>
      </c>
      <c r="U26" s="141">
        <v>68</v>
      </c>
      <c r="V26" s="141">
        <v>50</v>
      </c>
      <c r="W26" s="141">
        <v>61</v>
      </c>
      <c r="X26" s="141">
        <v>4</v>
      </c>
      <c r="Y26" s="141">
        <v>1</v>
      </c>
      <c r="Z26" s="141">
        <v>4</v>
      </c>
      <c r="AA26" s="141">
        <v>2</v>
      </c>
      <c r="AB26" s="141">
        <v>15</v>
      </c>
      <c r="AC26" s="141">
        <v>7</v>
      </c>
      <c r="AD26" s="141">
        <v>47</v>
      </c>
      <c r="AE26" s="141">
        <v>50</v>
      </c>
      <c r="AF26" s="141">
        <v>1303</v>
      </c>
      <c r="AG26" s="141">
        <v>28</v>
      </c>
      <c r="AH26" s="141">
        <v>100</v>
      </c>
      <c r="AI26" s="141">
        <v>8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1">
        <v>0</v>
      </c>
      <c r="AS26" s="141">
        <v>0</v>
      </c>
      <c r="AT26" s="141">
        <v>0</v>
      </c>
      <c r="AU26" s="141">
        <v>0</v>
      </c>
      <c r="AV26" s="141">
        <v>0</v>
      </c>
      <c r="AW26" s="141">
        <v>0</v>
      </c>
      <c r="AX26" s="141">
        <v>0</v>
      </c>
      <c r="AY26" s="187">
        <v>0</v>
      </c>
      <c r="AZ26" s="185">
        <v>0</v>
      </c>
      <c r="BA26" s="185">
        <v>0</v>
      </c>
      <c r="BB26" s="141">
        <v>0</v>
      </c>
      <c r="BC26" s="185">
        <v>0</v>
      </c>
      <c r="BD26" s="185">
        <v>0</v>
      </c>
      <c r="BE26" s="185">
        <v>0</v>
      </c>
      <c r="BF26" s="185">
        <v>0</v>
      </c>
      <c r="BG26" s="185">
        <v>0</v>
      </c>
      <c r="BH26" s="185">
        <v>0</v>
      </c>
      <c r="BI26" s="185">
        <v>0</v>
      </c>
      <c r="BJ26" s="185">
        <v>0</v>
      </c>
      <c r="BK26" s="185">
        <v>0</v>
      </c>
      <c r="BL26" s="185">
        <v>0</v>
      </c>
      <c r="BM26" s="185">
        <v>0</v>
      </c>
      <c r="BN26" s="185">
        <v>0</v>
      </c>
      <c r="BO26" s="185">
        <v>0</v>
      </c>
      <c r="BP26" s="185">
        <v>0</v>
      </c>
      <c r="BQ26" s="185">
        <v>0</v>
      </c>
      <c r="BR26" s="185">
        <v>0</v>
      </c>
      <c r="BS26" s="185">
        <v>0</v>
      </c>
      <c r="BT26" s="185">
        <v>0</v>
      </c>
      <c r="BU26" s="185">
        <v>0</v>
      </c>
      <c r="BV26" s="185">
        <v>0</v>
      </c>
      <c r="BW26" s="185">
        <v>0</v>
      </c>
      <c r="BX26" s="185">
        <v>0</v>
      </c>
      <c r="BY26" s="185">
        <v>0</v>
      </c>
      <c r="BZ26" s="185">
        <v>0</v>
      </c>
      <c r="CA26" s="185">
        <v>0</v>
      </c>
      <c r="CB26" s="185">
        <v>0</v>
      </c>
      <c r="CC26" s="185">
        <v>0</v>
      </c>
      <c r="CD26" s="185">
        <v>1</v>
      </c>
      <c r="CE26" s="185">
        <v>3</v>
      </c>
      <c r="CF26" s="185">
        <v>0</v>
      </c>
      <c r="CG26" s="185">
        <v>10</v>
      </c>
      <c r="CH26" s="185">
        <v>3</v>
      </c>
      <c r="CI26" s="185">
        <v>0</v>
      </c>
      <c r="CJ26" s="185">
        <v>0</v>
      </c>
      <c r="CK26" s="185">
        <v>3</v>
      </c>
      <c r="CL26" s="185">
        <v>7</v>
      </c>
      <c r="CM26" s="185">
        <v>3</v>
      </c>
      <c r="CN26" s="185">
        <v>2</v>
      </c>
      <c r="CO26" s="185">
        <v>5</v>
      </c>
      <c r="CP26" s="185">
        <v>0</v>
      </c>
      <c r="CQ26" s="185">
        <v>0</v>
      </c>
      <c r="CR26" s="185">
        <v>0</v>
      </c>
      <c r="CS26" s="185">
        <v>0</v>
      </c>
      <c r="CT26" s="185">
        <v>17</v>
      </c>
      <c r="CU26" s="185">
        <v>3</v>
      </c>
      <c r="CV26" s="185">
        <v>1</v>
      </c>
      <c r="CW26" s="185">
        <v>1</v>
      </c>
      <c r="CX26" s="185">
        <v>0</v>
      </c>
      <c r="CY26" s="185">
        <v>3</v>
      </c>
      <c r="CZ26" s="185">
        <v>0</v>
      </c>
      <c r="DA26" s="145">
        <f>SUM(DB26:EF26)</f>
        <v>1</v>
      </c>
      <c r="DB26" s="145">
        <f>'RWD1'!F31</f>
        <v>0</v>
      </c>
      <c r="DC26" s="145">
        <f>'RWD1'!G31</f>
        <v>0</v>
      </c>
      <c r="DD26" s="145">
        <f>'RWD1'!H31</f>
        <v>0</v>
      </c>
      <c r="DE26" s="145">
        <f>'RWD1'!I31</f>
        <v>0</v>
      </c>
      <c r="DF26" s="145">
        <f>'RWD1'!J31</f>
        <v>0</v>
      </c>
      <c r="DG26" s="145">
        <f>'RWD1'!K31</f>
        <v>0</v>
      </c>
      <c r="DH26" s="145">
        <f>'RWD1'!L31</f>
        <v>0</v>
      </c>
      <c r="DI26" s="145">
        <f>'RWD1'!M31</f>
        <v>0</v>
      </c>
      <c r="DJ26" s="145">
        <f>'RWD1'!N31</f>
        <v>0</v>
      </c>
      <c r="DK26" s="145">
        <f>'RWD1'!O31</f>
        <v>0</v>
      </c>
      <c r="DL26" s="145">
        <f>'RWD1'!P31</f>
        <v>0</v>
      </c>
      <c r="DM26" s="145">
        <f>'RWD1'!Q31</f>
        <v>0</v>
      </c>
      <c r="DN26" s="145">
        <f>'RWD1'!R31</f>
        <v>1</v>
      </c>
      <c r="DO26" s="145">
        <f>'RWD1'!S31</f>
        <v>0</v>
      </c>
      <c r="DP26" s="145">
        <f>'RWD1'!T31</f>
        <v>0</v>
      </c>
      <c r="DQ26" s="145">
        <f>'RWD1'!U31</f>
        <v>0</v>
      </c>
      <c r="DR26" s="145">
        <f>'RWD1'!V31</f>
        <v>0</v>
      </c>
      <c r="DS26" s="145">
        <f>'RWD1'!W31</f>
        <v>0</v>
      </c>
      <c r="DT26" s="145">
        <f>'RWD1'!X31</f>
        <v>0</v>
      </c>
      <c r="DU26" s="145">
        <f>'RWD1'!Y31</f>
        <v>0</v>
      </c>
      <c r="DV26" s="145">
        <f>'RWD1'!Z31</f>
        <v>0</v>
      </c>
      <c r="DW26" s="145">
        <f>'RWD1'!AA31</f>
        <v>0</v>
      </c>
      <c r="DX26" s="145">
        <f>'RWD1'!AB31</f>
        <v>0</v>
      </c>
      <c r="DY26" s="145">
        <f>'RWD1'!AC31</f>
        <v>0</v>
      </c>
      <c r="DZ26" s="145">
        <f>'RWD1'!AD31</f>
        <v>0</v>
      </c>
      <c r="EA26" s="145">
        <f>'RWD1'!AE31</f>
        <v>0</v>
      </c>
      <c r="EB26" s="145">
        <f>'RWD1'!AF31</f>
        <v>0</v>
      </c>
      <c r="EC26" s="145">
        <f>'RWD1'!AG31</f>
        <v>0</v>
      </c>
      <c r="ED26" s="145">
        <f>'RWD1'!AH31</f>
        <v>0</v>
      </c>
      <c r="EE26" s="145">
        <f>'RWD1'!AI31</f>
        <v>0</v>
      </c>
      <c r="EF26" s="145">
        <f>'RWD1'!AJ31</f>
        <v>0</v>
      </c>
    </row>
    <row r="27" spans="1:148" ht="17.25" customHeight="1">
      <c r="A27" s="140" t="s">
        <v>8</v>
      </c>
      <c r="B27" s="141">
        <v>0</v>
      </c>
      <c r="C27" s="141">
        <v>2</v>
      </c>
      <c r="D27" s="141">
        <v>0</v>
      </c>
      <c r="E27" s="141">
        <v>0</v>
      </c>
      <c r="F27" s="141">
        <v>0</v>
      </c>
      <c r="G27" s="141">
        <v>0</v>
      </c>
      <c r="H27" s="141">
        <v>0</v>
      </c>
      <c r="I27" s="141">
        <v>0</v>
      </c>
      <c r="J27" s="141">
        <v>0</v>
      </c>
      <c r="K27" s="141">
        <v>0</v>
      </c>
      <c r="L27" s="141">
        <v>0</v>
      </c>
      <c r="M27" s="141">
        <v>0</v>
      </c>
      <c r="N27" s="141">
        <v>1</v>
      </c>
      <c r="O27" s="141">
        <v>0</v>
      </c>
      <c r="P27" s="141">
        <v>0</v>
      </c>
      <c r="Q27" s="141">
        <v>0</v>
      </c>
      <c r="R27" s="141">
        <v>0</v>
      </c>
      <c r="S27" s="141">
        <v>0</v>
      </c>
      <c r="T27" s="141">
        <v>0</v>
      </c>
      <c r="U27" s="141">
        <v>0</v>
      </c>
      <c r="V27" s="141">
        <v>0</v>
      </c>
      <c r="W27" s="141">
        <v>0</v>
      </c>
      <c r="X27" s="141">
        <v>0</v>
      </c>
      <c r="Y27" s="141">
        <v>0</v>
      </c>
      <c r="Z27" s="141">
        <v>0</v>
      </c>
      <c r="AA27" s="141">
        <v>0</v>
      </c>
      <c r="AB27" s="141">
        <v>0</v>
      </c>
      <c r="AC27" s="141">
        <v>0</v>
      </c>
      <c r="AD27" s="141">
        <v>0</v>
      </c>
      <c r="AE27" s="141">
        <v>0</v>
      </c>
      <c r="AF27" s="141">
        <v>0</v>
      </c>
      <c r="AG27" s="141">
        <v>0</v>
      </c>
      <c r="AH27" s="141">
        <v>0</v>
      </c>
      <c r="AI27" s="141">
        <v>0</v>
      </c>
      <c r="AJ27" s="141">
        <v>0</v>
      </c>
      <c r="AK27" s="141">
        <v>0</v>
      </c>
      <c r="AL27" s="141">
        <v>0</v>
      </c>
      <c r="AM27" s="141">
        <v>0</v>
      </c>
      <c r="AN27" s="141">
        <v>0</v>
      </c>
      <c r="AO27" s="141">
        <v>0</v>
      </c>
      <c r="AP27" s="141">
        <v>0</v>
      </c>
      <c r="AQ27" s="141">
        <v>0</v>
      </c>
      <c r="AR27" s="141">
        <v>0</v>
      </c>
      <c r="AS27" s="141">
        <v>0</v>
      </c>
      <c r="AT27" s="141">
        <v>0</v>
      </c>
      <c r="AU27" s="141">
        <v>0</v>
      </c>
      <c r="AV27" s="141">
        <v>0</v>
      </c>
      <c r="AW27" s="141">
        <v>0</v>
      </c>
      <c r="AX27" s="141">
        <v>0</v>
      </c>
      <c r="AY27" s="187">
        <v>0</v>
      </c>
      <c r="AZ27" s="185">
        <v>0</v>
      </c>
      <c r="BA27" s="185">
        <v>0</v>
      </c>
      <c r="BB27" s="141">
        <v>0</v>
      </c>
      <c r="BC27" s="185">
        <v>0</v>
      </c>
      <c r="BD27" s="185">
        <v>0</v>
      </c>
      <c r="BE27" s="185">
        <v>0</v>
      </c>
      <c r="BF27" s="185">
        <v>0</v>
      </c>
      <c r="BG27" s="185">
        <v>0</v>
      </c>
      <c r="BH27" s="185">
        <v>0</v>
      </c>
      <c r="BI27" s="185">
        <v>0</v>
      </c>
      <c r="BJ27" s="185">
        <v>0</v>
      </c>
      <c r="BK27" s="185">
        <v>0</v>
      </c>
      <c r="BL27" s="185">
        <v>0</v>
      </c>
      <c r="BM27" s="185">
        <v>0</v>
      </c>
      <c r="BN27" s="185">
        <v>0</v>
      </c>
      <c r="BO27" s="185">
        <v>0</v>
      </c>
      <c r="BP27" s="185">
        <v>0</v>
      </c>
      <c r="BQ27" s="185">
        <v>0</v>
      </c>
      <c r="BR27" s="185">
        <v>0</v>
      </c>
      <c r="BS27" s="185">
        <v>0</v>
      </c>
      <c r="BT27" s="185">
        <v>0</v>
      </c>
      <c r="BU27" s="185">
        <v>0</v>
      </c>
      <c r="BV27" s="185">
        <v>0</v>
      </c>
      <c r="BW27" s="185">
        <v>0</v>
      </c>
      <c r="BX27" s="185">
        <v>0</v>
      </c>
      <c r="BY27" s="185">
        <v>0</v>
      </c>
      <c r="BZ27" s="185">
        <v>0</v>
      </c>
      <c r="CA27" s="185">
        <v>0</v>
      </c>
      <c r="CB27" s="185">
        <v>0</v>
      </c>
      <c r="CC27" s="185">
        <v>0</v>
      </c>
      <c r="CD27" s="185">
        <v>0</v>
      </c>
      <c r="CE27" s="185">
        <v>0</v>
      </c>
      <c r="CF27" s="185">
        <v>0</v>
      </c>
      <c r="CG27" s="185">
        <v>0</v>
      </c>
      <c r="CH27" s="185">
        <v>0</v>
      </c>
      <c r="CI27" s="185">
        <v>0</v>
      </c>
      <c r="CJ27" s="185">
        <v>0</v>
      </c>
      <c r="CK27" s="185">
        <v>0</v>
      </c>
      <c r="CL27" s="185">
        <v>0</v>
      </c>
      <c r="CM27" s="185">
        <v>0</v>
      </c>
      <c r="CN27" s="185">
        <v>0</v>
      </c>
      <c r="CO27" s="185">
        <v>0</v>
      </c>
      <c r="CP27" s="185">
        <v>0</v>
      </c>
      <c r="CQ27" s="185">
        <v>0</v>
      </c>
      <c r="CR27" s="185">
        <v>0</v>
      </c>
      <c r="CS27" s="185">
        <v>0</v>
      </c>
      <c r="CT27" s="185">
        <v>0</v>
      </c>
      <c r="CU27" s="185">
        <v>0</v>
      </c>
      <c r="CV27" s="185">
        <v>0</v>
      </c>
      <c r="CW27" s="185">
        <v>0</v>
      </c>
      <c r="CX27" s="185">
        <v>0</v>
      </c>
      <c r="CY27" s="185">
        <v>0</v>
      </c>
      <c r="CZ27" s="185">
        <v>0</v>
      </c>
      <c r="DA27" s="145">
        <f>SUM(DB27:EF27)</f>
        <v>0</v>
      </c>
      <c r="DB27" s="145">
        <f>'RWD1'!F32</f>
        <v>0</v>
      </c>
      <c r="DC27" s="145">
        <f>'RWD1'!G32</f>
        <v>0</v>
      </c>
      <c r="DD27" s="145">
        <f>'RWD1'!H32</f>
        <v>0</v>
      </c>
      <c r="DE27" s="145">
        <f>'RWD1'!I32</f>
        <v>0</v>
      </c>
      <c r="DF27" s="145">
        <f>'RWD1'!J32</f>
        <v>0</v>
      </c>
      <c r="DG27" s="145">
        <f>'RWD1'!K32</f>
        <v>0</v>
      </c>
      <c r="DH27" s="145">
        <f>'RWD1'!L32</f>
        <v>0</v>
      </c>
      <c r="DI27" s="145">
        <f>'RWD1'!M32</f>
        <v>0</v>
      </c>
      <c r="DJ27" s="145">
        <f>'RWD1'!N32</f>
        <v>0</v>
      </c>
      <c r="DK27" s="145">
        <f>'RWD1'!O32</f>
        <v>0</v>
      </c>
      <c r="DL27" s="145">
        <f>'RWD1'!P32</f>
        <v>0</v>
      </c>
      <c r="DM27" s="145">
        <f>'RWD1'!Q32</f>
        <v>0</v>
      </c>
      <c r="DN27" s="145">
        <f>'RWD1'!R32</f>
        <v>0</v>
      </c>
      <c r="DO27" s="145">
        <f>'RWD1'!S32</f>
        <v>0</v>
      </c>
      <c r="DP27" s="145">
        <f>'RWD1'!T32</f>
        <v>0</v>
      </c>
      <c r="DQ27" s="145">
        <f>'RWD1'!U32</f>
        <v>0</v>
      </c>
      <c r="DR27" s="145">
        <f>'RWD1'!V32</f>
        <v>0</v>
      </c>
      <c r="DS27" s="145">
        <f>'RWD1'!W32</f>
        <v>0</v>
      </c>
      <c r="DT27" s="145">
        <f>'RWD1'!X32</f>
        <v>0</v>
      </c>
      <c r="DU27" s="145">
        <f>'RWD1'!Y32</f>
        <v>0</v>
      </c>
      <c r="DV27" s="145">
        <f>'RWD1'!Z32</f>
        <v>0</v>
      </c>
      <c r="DW27" s="145">
        <f>'RWD1'!AA32</f>
        <v>0</v>
      </c>
      <c r="DX27" s="145">
        <f>'RWD1'!AB32</f>
        <v>0</v>
      </c>
      <c r="DY27" s="145">
        <f>'RWD1'!AC32</f>
        <v>0</v>
      </c>
      <c r="DZ27" s="145">
        <f>'RWD1'!AD32</f>
        <v>0</v>
      </c>
      <c r="EA27" s="145">
        <f>'RWD1'!AE32</f>
        <v>0</v>
      </c>
      <c r="EB27" s="145">
        <f>'RWD1'!AF32</f>
        <v>0</v>
      </c>
      <c r="EC27" s="145">
        <f>'RWD1'!AG32</f>
        <v>0</v>
      </c>
      <c r="ED27" s="145">
        <f>'RWD1'!AH32</f>
        <v>0</v>
      </c>
      <c r="EE27" s="145">
        <f>'RWD1'!AI32</f>
        <v>0</v>
      </c>
      <c r="EF27" s="145">
        <f>'RWD1'!AJ32</f>
        <v>0</v>
      </c>
    </row>
    <row r="28" spans="1:148" ht="17.25" customHeight="1">
      <c r="A28" s="140" t="s">
        <v>9</v>
      </c>
      <c r="B28" s="141">
        <v>104</v>
      </c>
      <c r="C28" s="141">
        <v>4</v>
      </c>
      <c r="D28" s="141">
        <v>4</v>
      </c>
      <c r="E28" s="141">
        <v>3</v>
      </c>
      <c r="F28" s="141">
        <v>66</v>
      </c>
      <c r="G28" s="141">
        <v>1</v>
      </c>
      <c r="H28" s="141">
        <v>22</v>
      </c>
      <c r="I28" s="141">
        <v>26</v>
      </c>
      <c r="J28" s="141">
        <v>39</v>
      </c>
      <c r="K28" s="141">
        <v>15</v>
      </c>
      <c r="L28" s="141">
        <v>44</v>
      </c>
      <c r="M28" s="141">
        <v>65</v>
      </c>
      <c r="N28" s="141">
        <v>84</v>
      </c>
      <c r="O28" s="141">
        <v>47</v>
      </c>
      <c r="P28" s="141">
        <v>24</v>
      </c>
      <c r="Q28" s="141">
        <v>1</v>
      </c>
      <c r="R28" s="141">
        <v>0</v>
      </c>
      <c r="S28" s="141">
        <v>0</v>
      </c>
      <c r="T28" s="141">
        <v>1</v>
      </c>
      <c r="U28" s="141">
        <v>2</v>
      </c>
      <c r="V28" s="141">
        <v>2</v>
      </c>
      <c r="W28" s="141">
        <v>2</v>
      </c>
      <c r="X28" s="141">
        <v>0</v>
      </c>
      <c r="Y28" s="141">
        <v>1</v>
      </c>
      <c r="Z28" s="141">
        <v>0</v>
      </c>
      <c r="AA28" s="141">
        <v>0</v>
      </c>
      <c r="AB28" s="141">
        <v>0</v>
      </c>
      <c r="AC28" s="141">
        <v>0</v>
      </c>
      <c r="AD28" s="141">
        <v>1</v>
      </c>
      <c r="AE28" s="141">
        <v>5</v>
      </c>
      <c r="AF28" s="141">
        <v>7</v>
      </c>
      <c r="AG28" s="141">
        <v>8</v>
      </c>
      <c r="AH28" s="141">
        <v>8</v>
      </c>
      <c r="AI28" s="141">
        <v>0</v>
      </c>
      <c r="AJ28" s="141">
        <v>0</v>
      </c>
      <c r="AK28" s="141">
        <v>0</v>
      </c>
      <c r="AL28" s="141">
        <v>0</v>
      </c>
      <c r="AM28" s="141">
        <v>0</v>
      </c>
      <c r="AN28" s="141">
        <v>0</v>
      </c>
      <c r="AO28" s="141">
        <v>0</v>
      </c>
      <c r="AP28" s="141">
        <v>0</v>
      </c>
      <c r="AQ28" s="141">
        <v>0</v>
      </c>
      <c r="AR28" s="141">
        <v>0</v>
      </c>
      <c r="AS28" s="141">
        <v>0</v>
      </c>
      <c r="AT28" s="141">
        <v>0</v>
      </c>
      <c r="AU28" s="141">
        <v>0</v>
      </c>
      <c r="AV28" s="141">
        <v>0</v>
      </c>
      <c r="AW28" s="141">
        <v>0</v>
      </c>
      <c r="AX28" s="141">
        <v>0</v>
      </c>
      <c r="AY28" s="187">
        <v>0</v>
      </c>
      <c r="AZ28" s="185">
        <v>0</v>
      </c>
      <c r="BA28" s="185">
        <v>0</v>
      </c>
      <c r="BB28" s="141">
        <v>0</v>
      </c>
      <c r="BC28" s="185">
        <v>0</v>
      </c>
      <c r="BD28" s="185">
        <v>0</v>
      </c>
      <c r="BE28" s="185">
        <v>0</v>
      </c>
      <c r="BF28" s="185">
        <v>0</v>
      </c>
      <c r="BG28" s="185">
        <v>0</v>
      </c>
      <c r="BH28" s="185">
        <v>0</v>
      </c>
      <c r="BI28" s="185">
        <v>0</v>
      </c>
      <c r="BJ28" s="185">
        <v>0</v>
      </c>
      <c r="BK28" s="185">
        <v>0</v>
      </c>
      <c r="BL28" s="185">
        <v>0</v>
      </c>
      <c r="BM28" s="185">
        <v>0</v>
      </c>
      <c r="BN28" s="185">
        <v>0</v>
      </c>
      <c r="BO28" s="185">
        <v>0</v>
      </c>
      <c r="BP28" s="185">
        <v>0</v>
      </c>
      <c r="BQ28" s="185">
        <v>0</v>
      </c>
      <c r="BR28" s="185">
        <v>0</v>
      </c>
      <c r="BS28" s="185">
        <v>0</v>
      </c>
      <c r="BT28" s="185">
        <v>0</v>
      </c>
      <c r="BU28" s="185">
        <v>0</v>
      </c>
      <c r="BV28" s="185">
        <v>0</v>
      </c>
      <c r="BW28" s="185">
        <v>0</v>
      </c>
      <c r="BX28" s="185">
        <v>0</v>
      </c>
      <c r="BY28" s="185">
        <v>0</v>
      </c>
      <c r="BZ28" s="185">
        <v>0</v>
      </c>
      <c r="CA28" s="185">
        <v>0</v>
      </c>
      <c r="CB28" s="185">
        <v>0</v>
      </c>
      <c r="CC28" s="185">
        <v>0</v>
      </c>
      <c r="CD28" s="185">
        <v>0</v>
      </c>
      <c r="CE28" s="185">
        <v>0</v>
      </c>
      <c r="CF28" s="185">
        <v>1</v>
      </c>
      <c r="CG28" s="185">
        <v>0</v>
      </c>
      <c r="CH28" s="185">
        <v>1</v>
      </c>
      <c r="CI28" s="185">
        <v>0</v>
      </c>
      <c r="CJ28" s="185">
        <v>0</v>
      </c>
      <c r="CK28" s="185">
        <v>0</v>
      </c>
      <c r="CL28" s="185">
        <v>0</v>
      </c>
      <c r="CM28" s="185">
        <v>0</v>
      </c>
      <c r="CN28" s="185">
        <v>0</v>
      </c>
      <c r="CO28" s="185">
        <v>0</v>
      </c>
      <c r="CP28" s="185">
        <v>0</v>
      </c>
      <c r="CQ28" s="185">
        <v>1</v>
      </c>
      <c r="CR28" s="185">
        <v>1</v>
      </c>
      <c r="CS28" s="185">
        <v>0</v>
      </c>
      <c r="CT28" s="185">
        <v>1</v>
      </c>
      <c r="CU28" s="185">
        <v>0</v>
      </c>
      <c r="CV28" s="185">
        <v>1</v>
      </c>
      <c r="CW28" s="185">
        <v>0</v>
      </c>
      <c r="CX28" s="185">
        <v>3</v>
      </c>
      <c r="CY28" s="185">
        <v>27</v>
      </c>
      <c r="CZ28" s="185">
        <v>0</v>
      </c>
      <c r="DA28" s="145">
        <f>SUM(DB28:EF28)</f>
        <v>3</v>
      </c>
      <c r="DB28" s="145">
        <f>'RWD1'!F33</f>
        <v>0</v>
      </c>
      <c r="DC28" s="145">
        <f>'RWD1'!G33</f>
        <v>0</v>
      </c>
      <c r="DD28" s="145">
        <f>'RWD1'!H33</f>
        <v>0</v>
      </c>
      <c r="DE28" s="145">
        <f>'RWD1'!I33</f>
        <v>0</v>
      </c>
      <c r="DF28" s="145">
        <f>'RWD1'!J33</f>
        <v>0</v>
      </c>
      <c r="DG28" s="145">
        <f>'RWD1'!K33</f>
        <v>0</v>
      </c>
      <c r="DH28" s="145">
        <f>'RWD1'!L33</f>
        <v>0</v>
      </c>
      <c r="DI28" s="145">
        <f>'RWD1'!M33</f>
        <v>0</v>
      </c>
      <c r="DJ28" s="145">
        <f>'RWD1'!N33</f>
        <v>0</v>
      </c>
      <c r="DK28" s="145">
        <f>'RWD1'!O33</f>
        <v>0</v>
      </c>
      <c r="DL28" s="145">
        <f>'RWD1'!P33</f>
        <v>0</v>
      </c>
      <c r="DM28" s="145">
        <f>'RWD1'!Q33</f>
        <v>0</v>
      </c>
      <c r="DN28" s="145">
        <f>'RWD1'!R33</f>
        <v>3</v>
      </c>
      <c r="DO28" s="145">
        <f>'RWD1'!S33</f>
        <v>0</v>
      </c>
      <c r="DP28" s="145">
        <f>'RWD1'!T33</f>
        <v>0</v>
      </c>
      <c r="DQ28" s="145">
        <f>'RWD1'!U33</f>
        <v>0</v>
      </c>
      <c r="DR28" s="145">
        <f>'RWD1'!V33</f>
        <v>0</v>
      </c>
      <c r="DS28" s="145">
        <f>'RWD1'!W33</f>
        <v>0</v>
      </c>
      <c r="DT28" s="145">
        <f>'RWD1'!X33</f>
        <v>0</v>
      </c>
      <c r="DU28" s="145">
        <f>'RWD1'!Y33</f>
        <v>0</v>
      </c>
      <c r="DV28" s="145">
        <f>'RWD1'!Z33</f>
        <v>0</v>
      </c>
      <c r="DW28" s="145">
        <f>'RWD1'!AA33</f>
        <v>0</v>
      </c>
      <c r="DX28" s="145">
        <f>'RWD1'!AB33</f>
        <v>0</v>
      </c>
      <c r="DY28" s="145">
        <f>'RWD1'!AC33</f>
        <v>0</v>
      </c>
      <c r="DZ28" s="145">
        <f>'RWD1'!AD33</f>
        <v>0</v>
      </c>
      <c r="EA28" s="145">
        <f>'RWD1'!AE33</f>
        <v>0</v>
      </c>
      <c r="EB28" s="145">
        <f>'RWD1'!AF33</f>
        <v>0</v>
      </c>
      <c r="EC28" s="145">
        <f>'RWD1'!AG33</f>
        <v>0</v>
      </c>
      <c r="ED28" s="145">
        <f>'RWD1'!AH33</f>
        <v>0</v>
      </c>
      <c r="EE28" s="145">
        <f>'RWD1'!AI33</f>
        <v>0</v>
      </c>
      <c r="EF28" s="145">
        <f>'RWD1'!AJ33</f>
        <v>0</v>
      </c>
    </row>
    <row r="29" spans="1:148" s="179" customFormat="1" ht="18" customHeight="1">
      <c r="A29" s="179" t="s">
        <v>214</v>
      </c>
      <c r="Z29" s="182">
        <v>2E-3</v>
      </c>
      <c r="AA29" s="182">
        <v>2E-3</v>
      </c>
      <c r="AB29" s="182">
        <v>2E-3</v>
      </c>
      <c r="AC29" s="182">
        <v>2E-3</v>
      </c>
      <c r="AD29" s="182">
        <v>2E-3</v>
      </c>
      <c r="AE29" s="182">
        <v>2E-3</v>
      </c>
      <c r="AF29" s="182">
        <v>2E-3</v>
      </c>
      <c r="AG29" s="182">
        <v>2E-3</v>
      </c>
      <c r="AH29" s="182">
        <v>2E-3</v>
      </c>
      <c r="AI29" s="182">
        <v>2E-3</v>
      </c>
      <c r="AJ29" s="182">
        <v>2E-3</v>
      </c>
      <c r="AK29" s="182">
        <v>2E-3</v>
      </c>
      <c r="AL29" s="245">
        <v>5.0000000000000001E-3</v>
      </c>
      <c r="AM29" s="245">
        <v>5.0000000000000001E-3</v>
      </c>
      <c r="AN29" s="245">
        <v>5.0000000000000001E-3</v>
      </c>
      <c r="AO29" s="245">
        <v>5.0000000000000001E-3</v>
      </c>
      <c r="AP29" s="245">
        <v>5.0000000000000001E-3</v>
      </c>
      <c r="AQ29" s="245">
        <v>5.0000000000000001E-3</v>
      </c>
      <c r="AR29" s="245">
        <v>5.0000000000000001E-3</v>
      </c>
      <c r="AS29" s="245">
        <v>5.0000000000000001E-3</v>
      </c>
      <c r="AT29" s="245">
        <v>5.0000000000000001E-3</v>
      </c>
      <c r="AU29" s="245">
        <v>5.0000000000000001E-3</v>
      </c>
      <c r="AV29" s="245">
        <v>5.0000000000000001E-3</v>
      </c>
      <c r="AW29" s="245">
        <v>5.0000000000000001E-3</v>
      </c>
      <c r="AX29" s="245">
        <v>2E-3</v>
      </c>
      <c r="AY29" s="245">
        <v>2E-3</v>
      </c>
      <c r="AZ29" s="245">
        <v>2E-3</v>
      </c>
      <c r="BA29" s="245">
        <v>2E-3</v>
      </c>
      <c r="BB29" s="245">
        <v>2E-3</v>
      </c>
      <c r="BC29" s="245">
        <v>2E-3</v>
      </c>
      <c r="BD29" s="245">
        <v>2E-3</v>
      </c>
      <c r="BE29" s="245">
        <v>2E-3</v>
      </c>
      <c r="BF29" s="245">
        <v>2E-3</v>
      </c>
      <c r="BG29" s="245">
        <v>2E-3</v>
      </c>
      <c r="BH29" s="245">
        <v>2E-3</v>
      </c>
      <c r="BI29" s="245">
        <v>2E-3</v>
      </c>
      <c r="BJ29" s="245">
        <v>2E-3</v>
      </c>
      <c r="BK29" s="245">
        <v>2E-3</v>
      </c>
      <c r="BL29" s="245">
        <v>2E-3</v>
      </c>
      <c r="BM29" s="245">
        <v>5.0000000000000001E-4</v>
      </c>
      <c r="BN29" s="245">
        <v>5.0000000000000001E-4</v>
      </c>
      <c r="BO29" s="245">
        <v>5.0000000000000001E-4</v>
      </c>
      <c r="BP29" s="245">
        <v>5.0000000000000001E-4</v>
      </c>
      <c r="BQ29" s="245">
        <v>5.0000000000000001E-4</v>
      </c>
      <c r="BR29" s="245">
        <v>5.0000000000000001E-4</v>
      </c>
      <c r="BS29" s="245">
        <v>5.0000000000000001E-4</v>
      </c>
      <c r="BT29" s="245">
        <v>5.0000000000000001E-4</v>
      </c>
      <c r="BU29" s="245">
        <v>5.0000000000000001E-4</v>
      </c>
      <c r="BV29" s="245">
        <v>5.0000000000000001E-4</v>
      </c>
      <c r="BW29" s="245">
        <v>5.0000000000000001E-4</v>
      </c>
      <c r="BX29" s="245">
        <v>5.0000000000000001E-4</v>
      </c>
      <c r="BY29" s="245">
        <v>5.0000000000000001E-4</v>
      </c>
      <c r="BZ29" s="245">
        <v>5.0000000000000001E-4</v>
      </c>
      <c r="CA29" s="245">
        <v>5.0000000000000001E-4</v>
      </c>
      <c r="CB29" s="245">
        <v>5.0000000000000001E-4</v>
      </c>
      <c r="CC29" s="245">
        <v>5.0000000000000001E-4</v>
      </c>
      <c r="CD29" s="245">
        <v>5.0000000000000001E-4</v>
      </c>
      <c r="CE29" s="245">
        <v>5.0000000000000001E-4</v>
      </c>
      <c r="CF29" s="245">
        <v>5.0000000000000001E-4</v>
      </c>
      <c r="CG29" s="245">
        <v>5.0000000000000001E-4</v>
      </c>
      <c r="CH29" s="245">
        <v>5.0000000000000001E-4</v>
      </c>
      <c r="CI29" s="245">
        <v>5.0000000000000001E-4</v>
      </c>
      <c r="CJ29" s="245">
        <v>5.0000000000000001E-4</v>
      </c>
      <c r="CK29" s="245">
        <v>5.0000000000000001E-4</v>
      </c>
      <c r="CL29" s="245">
        <v>5.0000000000000001E-4</v>
      </c>
      <c r="CM29" s="245">
        <v>5.0000000000000001E-4</v>
      </c>
      <c r="CN29" s="245">
        <v>5.0000000000000001E-4</v>
      </c>
      <c r="CO29" s="245">
        <v>5.0000000000000001E-4</v>
      </c>
      <c r="CP29" s="245">
        <v>5.0000000000000001E-4</v>
      </c>
      <c r="CQ29" s="245">
        <v>5.0000000000000001E-4</v>
      </c>
      <c r="CR29" s="245">
        <v>5.0000000000000001E-4</v>
      </c>
      <c r="CS29" s="245">
        <v>5.0000000000000001E-4</v>
      </c>
      <c r="CT29" s="245">
        <v>5.0000000000000001E-4</v>
      </c>
      <c r="CU29" s="245">
        <v>5.0000000000000001E-4</v>
      </c>
      <c r="CV29" s="245">
        <v>5.0000000000000001E-4</v>
      </c>
      <c r="CW29" s="245">
        <v>5.0000000000000001E-4</v>
      </c>
      <c r="CX29" s="245">
        <v>5.0000000000000001E-4</v>
      </c>
      <c r="CY29" s="245">
        <v>5.0000000000000001E-4</v>
      </c>
      <c r="CZ29" s="245">
        <v>5.0000000000000001E-4</v>
      </c>
      <c r="DA29" s="245">
        <v>5.0000000000000001E-4</v>
      </c>
      <c r="DB29" s="245">
        <v>5.0000000000000001E-4</v>
      </c>
      <c r="DC29" s="245">
        <v>5.0000000000000001E-4</v>
      </c>
      <c r="DD29" s="245">
        <v>5.0000000000000001E-4</v>
      </c>
      <c r="DE29" s="245">
        <v>5.0000000000000001E-4</v>
      </c>
      <c r="DF29" s="245">
        <v>5.0000000000000001E-4</v>
      </c>
      <c r="DG29" s="245">
        <v>5.0000000000000001E-4</v>
      </c>
      <c r="DH29" s="245">
        <v>5.0000000000000001E-4</v>
      </c>
      <c r="DI29" s="245">
        <v>5.0000000000000001E-4</v>
      </c>
      <c r="DJ29" s="245">
        <v>5.0000000000000001E-4</v>
      </c>
      <c r="DK29" s="245">
        <v>5.0000000000000001E-4</v>
      </c>
      <c r="DL29" s="245">
        <v>5.0000000000000001E-4</v>
      </c>
      <c r="DM29" s="245">
        <v>5.0000000000000001E-4</v>
      </c>
      <c r="DN29" s="245">
        <v>5.0000000000000001E-4</v>
      </c>
      <c r="DO29" s="245">
        <v>5.0000000000000001E-4</v>
      </c>
      <c r="DP29" s="245">
        <v>5.0000000000000001E-4</v>
      </c>
      <c r="DQ29" s="245">
        <v>5.0000000000000001E-4</v>
      </c>
      <c r="DR29" s="245">
        <v>5.0000000000000001E-4</v>
      </c>
      <c r="DS29" s="245">
        <v>5.0000000000000001E-4</v>
      </c>
      <c r="DT29" s="245">
        <v>5.0000000000000001E-4</v>
      </c>
      <c r="DU29" s="245">
        <v>5.0000000000000001E-4</v>
      </c>
      <c r="DV29" s="245">
        <v>5.0000000000000001E-4</v>
      </c>
      <c r="DW29" s="245">
        <v>5.0000000000000001E-4</v>
      </c>
      <c r="DX29" s="245">
        <v>5.0000000000000001E-4</v>
      </c>
      <c r="DY29" s="245">
        <v>5.0000000000000001E-4</v>
      </c>
      <c r="DZ29" s="245">
        <v>5.0000000000000001E-4</v>
      </c>
      <c r="EA29" s="245">
        <v>5.0000000000000001E-4</v>
      </c>
      <c r="EB29" s="245">
        <v>5.0000000000000001E-4</v>
      </c>
      <c r="EC29" s="245">
        <v>5.0000000000000001E-4</v>
      </c>
      <c r="ED29" s="245">
        <v>5.0000000000000001E-4</v>
      </c>
      <c r="EE29" s="245">
        <v>5.0000000000000001E-4</v>
      </c>
      <c r="EF29" s="245">
        <v>5.0000000000000001E-4</v>
      </c>
      <c r="EG29" s="180"/>
      <c r="EH29" s="180"/>
      <c r="EI29" s="180"/>
      <c r="EJ29" s="180"/>
      <c r="EK29" s="180"/>
      <c r="EL29" s="180"/>
      <c r="EM29" s="180"/>
      <c r="EN29" s="180"/>
      <c r="EO29" s="180"/>
      <c r="EP29" s="180"/>
      <c r="EQ29" s="180"/>
      <c r="ER29" s="180"/>
    </row>
    <row r="30" spans="1:148" ht="27" customHeight="1">
      <c r="A30" s="283" t="s">
        <v>42</v>
      </c>
      <c r="B30" s="283"/>
      <c r="C30" s="283"/>
      <c r="D30" s="283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283"/>
      <c r="T30" s="283"/>
      <c r="U30" s="283"/>
      <c r="V30" s="283"/>
      <c r="W30" s="283"/>
      <c r="X30" s="283"/>
      <c r="Y30" s="283"/>
      <c r="Z30" s="283"/>
      <c r="AA30" s="283"/>
      <c r="AB30" s="283"/>
      <c r="AC30" s="283"/>
      <c r="AD30" s="283"/>
      <c r="AE30" s="283"/>
      <c r="AF30" s="283"/>
      <c r="AG30" s="283"/>
      <c r="AH30" s="283"/>
      <c r="AI30" s="283"/>
      <c r="AJ30" s="283"/>
      <c r="AK30" s="283"/>
      <c r="AL30" s="283"/>
      <c r="AM30" s="283"/>
      <c r="AN30" s="283"/>
      <c r="AO30" s="283"/>
      <c r="AP30" s="283"/>
      <c r="AQ30" s="283"/>
      <c r="AR30" s="283"/>
      <c r="AS30" s="283"/>
      <c r="AT30" s="283"/>
      <c r="AU30" s="283"/>
      <c r="AV30" s="283"/>
      <c r="AW30" s="283"/>
      <c r="AX30" s="283"/>
      <c r="AY30" s="283"/>
      <c r="AZ30" s="283"/>
      <c r="BA30" s="283"/>
      <c r="BB30" s="283"/>
      <c r="BC30" s="283"/>
      <c r="BD30" s="283"/>
      <c r="BE30" s="283"/>
      <c r="BF30" s="283"/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Q30" s="283"/>
      <c r="BR30" s="283"/>
      <c r="BS30" s="283"/>
      <c r="BT30" s="283"/>
      <c r="BU30" s="283"/>
      <c r="BV30" s="283"/>
      <c r="BW30" s="283"/>
      <c r="BX30" s="283"/>
      <c r="BY30" s="283"/>
      <c r="BZ30" s="283"/>
      <c r="CA30" s="283"/>
      <c r="CB30" s="283"/>
      <c r="CC30" s="283"/>
      <c r="CD30" s="283"/>
      <c r="CE30" s="283"/>
      <c r="CF30" s="283"/>
      <c r="CG30" s="283"/>
      <c r="CH30" s="283"/>
      <c r="CI30" s="283"/>
      <c r="CJ30" s="283"/>
      <c r="CK30" s="283"/>
      <c r="CL30" s="283"/>
      <c r="CM30" s="283"/>
      <c r="CN30" s="283"/>
      <c r="CO30" s="283"/>
      <c r="CP30" s="283"/>
      <c r="CQ30" s="283"/>
      <c r="CR30" s="283"/>
      <c r="CS30" s="283"/>
      <c r="CT30" s="283"/>
      <c r="CU30" s="283"/>
      <c r="CV30" s="283"/>
      <c r="CW30" s="283"/>
      <c r="CX30" s="283"/>
      <c r="CY30" s="283"/>
      <c r="CZ30" s="283"/>
      <c r="DA30" s="283"/>
      <c r="DB30" s="283"/>
      <c r="DC30" s="283"/>
      <c r="DD30" s="283"/>
      <c r="DE30" s="283"/>
      <c r="DF30" s="283"/>
      <c r="DG30" s="283"/>
      <c r="DH30" s="283"/>
      <c r="DI30" s="283"/>
      <c r="DJ30" s="283"/>
      <c r="DK30" s="283"/>
      <c r="DL30" s="283"/>
      <c r="DM30" s="283"/>
      <c r="DN30" s="283"/>
      <c r="DO30" s="283"/>
      <c r="DP30" s="283"/>
      <c r="DQ30" s="283"/>
      <c r="DR30" s="283"/>
      <c r="DS30" s="283"/>
      <c r="DT30" s="283"/>
      <c r="DU30" s="283"/>
      <c r="DV30" s="283"/>
      <c r="DW30" s="283"/>
      <c r="DX30" s="283"/>
      <c r="DY30" s="283"/>
      <c r="DZ30" s="283"/>
      <c r="EA30" s="283"/>
      <c r="EB30" s="283"/>
      <c r="EC30" s="283"/>
      <c r="ED30" s="283"/>
      <c r="EE30" s="283"/>
      <c r="EF30" s="283"/>
    </row>
    <row r="47" spans="1:136" s="4" customFormat="1" ht="17.25" customHeight="1">
      <c r="A47" s="13" t="s">
        <v>0</v>
      </c>
      <c r="B47" s="2" t="s">
        <v>12</v>
      </c>
      <c r="C47" s="2" t="s">
        <v>20</v>
      </c>
      <c r="D47" s="2" t="s">
        <v>21</v>
      </c>
      <c r="E47" s="2" t="s">
        <v>22</v>
      </c>
      <c r="F47" s="2" t="s">
        <v>23</v>
      </c>
      <c r="G47" s="2" t="s">
        <v>24</v>
      </c>
      <c r="H47" s="2" t="s">
        <v>25</v>
      </c>
      <c r="I47" s="2" t="s">
        <v>26</v>
      </c>
      <c r="J47" s="2" t="s">
        <v>27</v>
      </c>
      <c r="K47" s="2" t="s">
        <v>28</v>
      </c>
      <c r="L47" s="2" t="s">
        <v>29</v>
      </c>
      <c r="M47" s="2" t="s">
        <v>30</v>
      </c>
      <c r="N47" s="2" t="s">
        <v>11</v>
      </c>
      <c r="O47" s="2" t="s">
        <v>13</v>
      </c>
      <c r="P47" s="2" t="s">
        <v>14</v>
      </c>
      <c r="Q47" s="2" t="s">
        <v>15</v>
      </c>
      <c r="R47" s="2" t="s">
        <v>16</v>
      </c>
      <c r="S47" s="2" t="s">
        <v>17</v>
      </c>
      <c r="T47" s="2" t="s">
        <v>18</v>
      </c>
      <c r="U47" s="2" t="s">
        <v>19</v>
      </c>
      <c r="V47" s="2" t="s">
        <v>109</v>
      </c>
      <c r="W47" s="2" t="s">
        <v>111</v>
      </c>
      <c r="X47" s="2" t="s">
        <v>117</v>
      </c>
      <c r="Y47" s="2" t="s">
        <v>118</v>
      </c>
      <c r="Z47" s="2" t="s">
        <v>120</v>
      </c>
      <c r="AA47" s="2" t="s">
        <v>123</v>
      </c>
      <c r="AB47" s="2" t="s">
        <v>130</v>
      </c>
      <c r="AC47" s="2" t="s">
        <v>134</v>
      </c>
      <c r="AD47" s="2" t="s">
        <v>142</v>
      </c>
      <c r="AE47" s="2" t="s">
        <v>143</v>
      </c>
      <c r="AF47" s="2" t="s">
        <v>148</v>
      </c>
      <c r="AG47" s="2" t="s">
        <v>153</v>
      </c>
      <c r="AH47" s="2" t="s">
        <v>154</v>
      </c>
      <c r="AI47" s="2" t="s">
        <v>156</v>
      </c>
      <c r="AJ47" s="2" t="s">
        <v>157</v>
      </c>
      <c r="AK47" s="2" t="s">
        <v>159</v>
      </c>
      <c r="AL47" s="2" t="s">
        <v>163</v>
      </c>
      <c r="AM47" s="2" t="s">
        <v>166</v>
      </c>
      <c r="AN47" s="2" t="s">
        <v>169</v>
      </c>
      <c r="AO47" s="2" t="s">
        <v>177</v>
      </c>
      <c r="AP47" s="2" t="s">
        <v>182</v>
      </c>
      <c r="AQ47" s="2" t="s">
        <v>186</v>
      </c>
      <c r="AR47" s="2" t="s">
        <v>189</v>
      </c>
      <c r="AS47" s="2" t="s">
        <v>190</v>
      </c>
      <c r="AT47" s="2" t="s">
        <v>195</v>
      </c>
      <c r="AU47" s="2" t="s">
        <v>197</v>
      </c>
      <c r="AV47" s="2" t="s">
        <v>199</v>
      </c>
      <c r="AW47" s="139" t="s">
        <v>204</v>
      </c>
      <c r="AX47" s="139" t="s">
        <v>209</v>
      </c>
      <c r="AY47" s="139" t="s">
        <v>213</v>
      </c>
      <c r="AZ47" s="139" t="s">
        <v>215</v>
      </c>
      <c r="BA47" s="139" t="s">
        <v>217</v>
      </c>
      <c r="BB47" s="139" t="s">
        <v>219</v>
      </c>
      <c r="BC47" s="139" t="s">
        <v>221</v>
      </c>
      <c r="BD47" s="139" t="s">
        <v>225</v>
      </c>
      <c r="BE47" s="139" t="s">
        <v>228</v>
      </c>
      <c r="BF47" s="139" t="s">
        <v>234</v>
      </c>
      <c r="BG47" s="139" t="s">
        <v>242</v>
      </c>
      <c r="BH47" s="139" t="s">
        <v>243</v>
      </c>
      <c r="BI47" s="139" t="s">
        <v>244</v>
      </c>
      <c r="BJ47" s="139" t="s">
        <v>245</v>
      </c>
      <c r="BK47" s="139" t="s">
        <v>246</v>
      </c>
      <c r="BL47" s="139" t="s">
        <v>247</v>
      </c>
      <c r="BM47" s="139" t="s">
        <v>249</v>
      </c>
      <c r="BN47" s="139" t="s">
        <v>251</v>
      </c>
      <c r="BO47" s="139" t="s">
        <v>253</v>
      </c>
      <c r="BP47" s="139" t="s">
        <v>257</v>
      </c>
      <c r="BQ47" s="139" t="s">
        <v>259</v>
      </c>
      <c r="BR47" s="139" t="s">
        <v>263</v>
      </c>
      <c r="BS47" s="139" t="s">
        <v>264</v>
      </c>
      <c r="BT47" s="139" t="s">
        <v>265</v>
      </c>
      <c r="BU47" s="139" t="s">
        <v>266</v>
      </c>
      <c r="BV47" s="139" t="s">
        <v>267</v>
      </c>
      <c r="BW47" s="139" t="s">
        <v>270</v>
      </c>
      <c r="BX47" s="139" t="s">
        <v>272</v>
      </c>
      <c r="BY47" s="139" t="s">
        <v>276</v>
      </c>
      <c r="BZ47" s="139" t="s">
        <v>277</v>
      </c>
      <c r="CA47" s="139" t="s">
        <v>279</v>
      </c>
      <c r="CB47" s="139" t="s">
        <v>281</v>
      </c>
      <c r="CC47" s="139" t="s">
        <v>282</v>
      </c>
      <c r="CD47" s="139" t="s">
        <v>288</v>
      </c>
      <c r="CE47" s="139" t="s">
        <v>289</v>
      </c>
      <c r="CF47" s="139" t="s">
        <v>292</v>
      </c>
      <c r="CG47" s="139" t="s">
        <v>294</v>
      </c>
      <c r="CH47" s="139" t="s">
        <v>297</v>
      </c>
      <c r="CI47" s="139" t="s">
        <v>301</v>
      </c>
      <c r="CJ47" s="139" t="s">
        <v>303</v>
      </c>
      <c r="CK47" s="139" t="s">
        <v>308</v>
      </c>
      <c r="CL47" s="139" t="s">
        <v>310</v>
      </c>
      <c r="CM47" s="139" t="s">
        <v>311</v>
      </c>
      <c r="CN47" s="139" t="s">
        <v>313</v>
      </c>
      <c r="CO47" s="139" t="s">
        <v>319</v>
      </c>
      <c r="CP47" s="139" t="s">
        <v>322</v>
      </c>
      <c r="CQ47" s="139" t="s">
        <v>325</v>
      </c>
      <c r="CR47" s="139" t="s">
        <v>330</v>
      </c>
      <c r="CS47" s="139" t="s">
        <v>332</v>
      </c>
      <c r="CT47" s="139" t="s">
        <v>336</v>
      </c>
      <c r="CU47" s="139" t="s">
        <v>339</v>
      </c>
      <c r="CV47" s="139" t="s">
        <v>349</v>
      </c>
      <c r="CW47" s="139" t="s">
        <v>350</v>
      </c>
      <c r="CX47" s="139" t="s">
        <v>351</v>
      </c>
      <c r="CY47" s="139" t="s">
        <v>357</v>
      </c>
      <c r="CZ47" s="139" t="s">
        <v>360</v>
      </c>
      <c r="DA47" s="106" t="str">
        <f ca="1">DA75</f>
        <v>Aug'25</v>
      </c>
      <c r="DB47" s="3">
        <v>1</v>
      </c>
      <c r="DC47" s="3">
        <v>2</v>
      </c>
      <c r="DD47" s="3">
        <v>3</v>
      </c>
      <c r="DE47" s="3">
        <v>4</v>
      </c>
      <c r="DF47" s="3">
        <v>5</v>
      </c>
      <c r="DG47" s="3">
        <v>6</v>
      </c>
      <c r="DH47" s="3">
        <v>7</v>
      </c>
      <c r="DI47" s="3">
        <v>8</v>
      </c>
      <c r="DJ47" s="3">
        <v>9</v>
      </c>
      <c r="DK47" s="3">
        <v>10</v>
      </c>
      <c r="DL47" s="3">
        <v>11</v>
      </c>
      <c r="DM47" s="3">
        <v>12</v>
      </c>
      <c r="DN47" s="3">
        <v>13</v>
      </c>
      <c r="DO47" s="3">
        <v>14</v>
      </c>
      <c r="DP47" s="3">
        <v>15</v>
      </c>
      <c r="DQ47" s="3">
        <v>16</v>
      </c>
      <c r="DR47" s="3">
        <v>17</v>
      </c>
      <c r="DS47" s="3">
        <v>18</v>
      </c>
      <c r="DT47" s="3">
        <v>19</v>
      </c>
      <c r="DU47" s="3">
        <v>20</v>
      </c>
      <c r="DV47" s="3">
        <v>21</v>
      </c>
      <c r="DW47" s="3">
        <v>22</v>
      </c>
      <c r="DX47" s="3">
        <v>23</v>
      </c>
      <c r="DY47" s="3">
        <v>24</v>
      </c>
      <c r="DZ47" s="3">
        <v>25</v>
      </c>
      <c r="EA47" s="3">
        <v>26</v>
      </c>
      <c r="EB47" s="3">
        <v>27</v>
      </c>
      <c r="EC47" s="3">
        <v>28</v>
      </c>
      <c r="ED47" s="3">
        <v>29</v>
      </c>
      <c r="EE47" s="3">
        <v>30</v>
      </c>
      <c r="EF47" s="3">
        <v>31</v>
      </c>
    </row>
    <row r="48" spans="1:136" s="8" customFormat="1" ht="17.25" customHeight="1">
      <c r="A48" s="5" t="s">
        <v>1</v>
      </c>
      <c r="B48" s="6">
        <v>233759</v>
      </c>
      <c r="C48" s="6">
        <v>363884</v>
      </c>
      <c r="D48" s="6">
        <v>467199</v>
      </c>
      <c r="E48" s="6">
        <v>423748</v>
      </c>
      <c r="F48" s="6">
        <v>640444</v>
      </c>
      <c r="G48" s="6">
        <v>546378</v>
      </c>
      <c r="H48" s="6">
        <v>428856</v>
      </c>
      <c r="I48" s="6">
        <v>361967</v>
      </c>
      <c r="J48" s="6">
        <v>476480</v>
      </c>
      <c r="K48" s="6">
        <v>573816</v>
      </c>
      <c r="L48" s="6">
        <v>438023</v>
      </c>
      <c r="M48" s="6">
        <v>393687</v>
      </c>
      <c r="N48" s="6">
        <v>274382</v>
      </c>
      <c r="O48" s="6">
        <v>147614</v>
      </c>
      <c r="P48" s="6">
        <v>124700</v>
      </c>
      <c r="Q48" s="6">
        <v>9004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19806</v>
      </c>
      <c r="CB48" s="6">
        <v>73966</v>
      </c>
      <c r="CC48" s="6">
        <v>141947</v>
      </c>
      <c r="CD48" s="6">
        <v>112509</v>
      </c>
      <c r="CE48" s="6">
        <v>130468</v>
      </c>
      <c r="CF48" s="6">
        <v>38888</v>
      </c>
      <c r="CG48" s="6">
        <v>87062</v>
      </c>
      <c r="CH48" s="6">
        <v>58213</v>
      </c>
      <c r="CI48" s="6">
        <v>22516</v>
      </c>
      <c r="CJ48" s="6">
        <v>94727</v>
      </c>
      <c r="CK48" s="6">
        <v>124225</v>
      </c>
      <c r="CL48" s="6">
        <v>120516</v>
      </c>
      <c r="CM48" s="6">
        <v>58280</v>
      </c>
      <c r="CN48" s="6">
        <v>54128</v>
      </c>
      <c r="CO48" s="6">
        <v>118920</v>
      </c>
      <c r="CP48" s="6">
        <v>32507</v>
      </c>
      <c r="CQ48" s="6">
        <v>54952</v>
      </c>
      <c r="CR48" s="6">
        <v>77918</v>
      </c>
      <c r="CS48" s="6">
        <v>58043</v>
      </c>
      <c r="CT48" s="6">
        <v>15752</v>
      </c>
      <c r="CU48" s="6">
        <v>42207</v>
      </c>
      <c r="CV48" s="6">
        <v>110181</v>
      </c>
      <c r="CW48" s="6">
        <v>97166</v>
      </c>
      <c r="CX48" s="6">
        <v>153434</v>
      </c>
      <c r="CY48" s="6">
        <v>195394</v>
      </c>
      <c r="CZ48" s="6">
        <v>225149</v>
      </c>
      <c r="DA48" s="7">
        <f>SUM(DB48:EF48)</f>
        <v>136378</v>
      </c>
      <c r="DB48" s="7">
        <f>'RWD2'!F13</f>
        <v>11880</v>
      </c>
      <c r="DC48" s="7">
        <f>'RWD2'!G13</f>
        <v>6155</v>
      </c>
      <c r="DD48" s="7">
        <f>'RWD2'!H13</f>
        <v>0</v>
      </c>
      <c r="DE48" s="7">
        <f>'RWD2'!I13</f>
        <v>12477</v>
      </c>
      <c r="DF48" s="7">
        <f>'RWD2'!J13</f>
        <v>10111</v>
      </c>
      <c r="DG48" s="7">
        <f>'RWD2'!K13</f>
        <v>11192</v>
      </c>
      <c r="DH48" s="7">
        <f>'RWD2'!L13</f>
        <v>11203</v>
      </c>
      <c r="DI48" s="7">
        <f>'RWD2'!M13</f>
        <v>11489</v>
      </c>
      <c r="DJ48" s="7">
        <f>'RWD2'!N13</f>
        <v>8416</v>
      </c>
      <c r="DK48" s="7">
        <f>'RWD2'!O13</f>
        <v>0</v>
      </c>
      <c r="DL48" s="7">
        <f>'RWD2'!P13</f>
        <v>6806</v>
      </c>
      <c r="DM48" s="7">
        <f>'RWD2'!Q13</f>
        <v>0</v>
      </c>
      <c r="DN48" s="7">
        <f>'RWD2'!R13</f>
        <v>6599</v>
      </c>
      <c r="DO48" s="7">
        <f>'RWD2'!S13</f>
        <v>2548</v>
      </c>
      <c r="DP48" s="7">
        <f>'RWD2'!T13</f>
        <v>5473</v>
      </c>
      <c r="DQ48" s="7">
        <f>'RWD2'!U13</f>
        <v>2480</v>
      </c>
      <c r="DR48" s="7">
        <f>'RWD2'!V13</f>
        <v>0</v>
      </c>
      <c r="DS48" s="7">
        <f>'RWD2'!W13</f>
        <v>5462</v>
      </c>
      <c r="DT48" s="7">
        <f>'RWD2'!X13</f>
        <v>5878</v>
      </c>
      <c r="DU48" s="7">
        <f>'RWD2'!Y13</f>
        <v>2034</v>
      </c>
      <c r="DV48" s="7">
        <f>'RWD2'!Z13</f>
        <v>6377</v>
      </c>
      <c r="DW48" s="7">
        <f>'RWD2'!AA13</f>
        <v>5896</v>
      </c>
      <c r="DX48" s="7">
        <f>'RWD2'!AB13</f>
        <v>3902</v>
      </c>
      <c r="DY48" s="7">
        <f>'RWD2'!AC13</f>
        <v>0</v>
      </c>
      <c r="DZ48" s="7">
        <f>'RWD2'!AD13</f>
        <v>0</v>
      </c>
      <c r="EA48" s="7">
        <f>'RWD2'!AE13</f>
        <v>0</v>
      </c>
      <c r="EB48" s="7">
        <f>'RWD2'!AF13</f>
        <v>0</v>
      </c>
      <c r="EC48" s="7">
        <f>'RWD2'!AG13</f>
        <v>0</v>
      </c>
      <c r="ED48" s="7">
        <f>'RWD2'!AH13</f>
        <v>0</v>
      </c>
      <c r="EE48" s="7">
        <f>'RWD2'!AI13</f>
        <v>0</v>
      </c>
      <c r="EF48" s="7">
        <f>'RWD2'!AJ13</f>
        <v>0</v>
      </c>
    </row>
    <row r="49" spans="1:136" s="8" customFormat="1" ht="17.25" customHeight="1">
      <c r="A49" s="5" t="s">
        <v>2</v>
      </c>
      <c r="B49" s="6">
        <f>B48-B50</f>
        <v>231899</v>
      </c>
      <c r="C49" s="6">
        <f t="shared" ref="C49:S49" si="17">C48-C50</f>
        <v>362381</v>
      </c>
      <c r="D49" s="6">
        <f t="shared" si="17"/>
        <v>464554</v>
      </c>
      <c r="E49" s="6">
        <f t="shared" si="17"/>
        <v>422038</v>
      </c>
      <c r="F49" s="6">
        <f t="shared" si="17"/>
        <v>638475</v>
      </c>
      <c r="G49" s="6">
        <f t="shared" si="17"/>
        <v>544861</v>
      </c>
      <c r="H49" s="6">
        <f t="shared" si="17"/>
        <v>427215</v>
      </c>
      <c r="I49" s="6">
        <f t="shared" si="17"/>
        <v>360442</v>
      </c>
      <c r="J49" s="6">
        <f t="shared" si="17"/>
        <v>475224</v>
      </c>
      <c r="K49" s="6">
        <f t="shared" si="17"/>
        <v>571959</v>
      </c>
      <c r="L49" s="6">
        <f t="shared" si="17"/>
        <v>436716</v>
      </c>
      <c r="M49" s="6">
        <f t="shared" si="17"/>
        <v>392651</v>
      </c>
      <c r="N49" s="6">
        <f t="shared" si="17"/>
        <v>273287</v>
      </c>
      <c r="O49" s="6">
        <f t="shared" si="17"/>
        <v>147030</v>
      </c>
      <c r="P49" s="6">
        <f t="shared" si="17"/>
        <v>124218</v>
      </c>
      <c r="Q49" s="6">
        <f t="shared" si="17"/>
        <v>8908</v>
      </c>
      <c r="R49" s="6">
        <f t="shared" si="17"/>
        <v>0</v>
      </c>
      <c r="S49" s="6">
        <f t="shared" si="17"/>
        <v>0</v>
      </c>
      <c r="T49" s="6">
        <f>T48-T50</f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19762</v>
      </c>
      <c r="CB49" s="6">
        <v>73920</v>
      </c>
      <c r="CC49" s="6">
        <v>141860</v>
      </c>
      <c r="CD49" s="6">
        <v>112491</v>
      </c>
      <c r="CE49" s="6">
        <v>130434</v>
      </c>
      <c r="CF49" s="6">
        <v>38876</v>
      </c>
      <c r="CG49" s="6">
        <v>87031</v>
      </c>
      <c r="CH49" s="6">
        <v>58211</v>
      </c>
      <c r="CI49" s="6">
        <v>22516</v>
      </c>
      <c r="CJ49" s="6">
        <v>94722</v>
      </c>
      <c r="CK49" s="6">
        <v>124204</v>
      </c>
      <c r="CL49" s="6">
        <v>120486</v>
      </c>
      <c r="CM49" s="6">
        <v>58260</v>
      </c>
      <c r="CN49" s="6">
        <v>54128</v>
      </c>
      <c r="CO49" s="6">
        <v>118891</v>
      </c>
      <c r="CP49" s="6">
        <v>32499</v>
      </c>
      <c r="CQ49" s="6">
        <v>54949</v>
      </c>
      <c r="CR49" s="6">
        <v>77902</v>
      </c>
      <c r="CS49" s="6">
        <v>58038</v>
      </c>
      <c r="CT49" s="6">
        <v>15751</v>
      </c>
      <c r="CU49" s="6">
        <v>42203</v>
      </c>
      <c r="CV49" s="6">
        <v>110167</v>
      </c>
      <c r="CW49" s="6">
        <v>97118</v>
      </c>
      <c r="CX49" s="6">
        <v>153306</v>
      </c>
      <c r="CY49" s="6">
        <v>195269</v>
      </c>
      <c r="CZ49" s="6">
        <v>225090</v>
      </c>
      <c r="DA49" s="7">
        <f>SUM(DB49:EF49)</f>
        <v>136261</v>
      </c>
      <c r="DB49" s="7">
        <f>DB48-DB50</f>
        <v>11878</v>
      </c>
      <c r="DC49" s="7">
        <f t="shared" ref="DC49:EF49" si="18">DC48-DC50</f>
        <v>6153</v>
      </c>
      <c r="DD49" s="7">
        <f t="shared" si="18"/>
        <v>0</v>
      </c>
      <c r="DE49" s="7">
        <f t="shared" si="18"/>
        <v>12476</v>
      </c>
      <c r="DF49" s="7">
        <f t="shared" si="18"/>
        <v>10032</v>
      </c>
      <c r="DG49" s="7">
        <f t="shared" si="18"/>
        <v>11191</v>
      </c>
      <c r="DH49" s="7">
        <f t="shared" si="18"/>
        <v>11196</v>
      </c>
      <c r="DI49" s="7">
        <f t="shared" si="18"/>
        <v>11488</v>
      </c>
      <c r="DJ49" s="7">
        <f t="shared" si="18"/>
        <v>8409</v>
      </c>
      <c r="DK49" s="7">
        <f t="shared" si="18"/>
        <v>0</v>
      </c>
      <c r="DL49" s="7">
        <f t="shared" si="18"/>
        <v>6804</v>
      </c>
      <c r="DM49" s="7">
        <f t="shared" si="18"/>
        <v>0</v>
      </c>
      <c r="DN49" s="7">
        <f t="shared" si="18"/>
        <v>6593</v>
      </c>
      <c r="DO49" s="7">
        <f t="shared" si="18"/>
        <v>2546</v>
      </c>
      <c r="DP49" s="7">
        <f t="shared" si="18"/>
        <v>5471</v>
      </c>
      <c r="DQ49" s="7">
        <f t="shared" si="18"/>
        <v>2480</v>
      </c>
      <c r="DR49" s="7">
        <f t="shared" si="18"/>
        <v>0</v>
      </c>
      <c r="DS49" s="7">
        <f t="shared" si="18"/>
        <v>5461</v>
      </c>
      <c r="DT49" s="7">
        <f t="shared" si="18"/>
        <v>5877</v>
      </c>
      <c r="DU49" s="7">
        <f t="shared" si="18"/>
        <v>2034</v>
      </c>
      <c r="DV49" s="7">
        <f t="shared" si="18"/>
        <v>6375</v>
      </c>
      <c r="DW49" s="7">
        <f t="shared" si="18"/>
        <v>5895</v>
      </c>
      <c r="DX49" s="7">
        <f t="shared" si="18"/>
        <v>3902</v>
      </c>
      <c r="DY49" s="7">
        <f t="shared" si="18"/>
        <v>0</v>
      </c>
      <c r="DZ49" s="7">
        <f t="shared" si="18"/>
        <v>0</v>
      </c>
      <c r="EA49" s="7">
        <f t="shared" si="18"/>
        <v>0</v>
      </c>
      <c r="EB49" s="7">
        <f t="shared" si="18"/>
        <v>0</v>
      </c>
      <c r="EC49" s="7">
        <f t="shared" si="18"/>
        <v>0</v>
      </c>
      <c r="ED49" s="7">
        <f t="shared" si="18"/>
        <v>0</v>
      </c>
      <c r="EE49" s="7">
        <f t="shared" si="18"/>
        <v>0</v>
      </c>
      <c r="EF49" s="7">
        <f t="shared" si="18"/>
        <v>0</v>
      </c>
    </row>
    <row r="50" spans="1:136" s="8" customFormat="1" ht="17.25" customHeight="1">
      <c r="A50" s="5" t="s">
        <v>3</v>
      </c>
      <c r="B50" s="6">
        <f>SUM(B53:B56)</f>
        <v>1860</v>
      </c>
      <c r="C50" s="6">
        <f t="shared" ref="C50:S50" si="19">SUM(C53:C56)</f>
        <v>1503</v>
      </c>
      <c r="D50" s="6">
        <f t="shared" si="19"/>
        <v>2645</v>
      </c>
      <c r="E50" s="6">
        <f t="shared" si="19"/>
        <v>1710</v>
      </c>
      <c r="F50" s="6">
        <f t="shared" si="19"/>
        <v>1969</v>
      </c>
      <c r="G50" s="6">
        <f t="shared" si="19"/>
        <v>1517</v>
      </c>
      <c r="H50" s="6">
        <f t="shared" si="19"/>
        <v>1641</v>
      </c>
      <c r="I50" s="6">
        <f t="shared" si="19"/>
        <v>1525</v>
      </c>
      <c r="J50" s="6">
        <f t="shared" si="19"/>
        <v>1256</v>
      </c>
      <c r="K50" s="6">
        <f t="shared" si="19"/>
        <v>1857</v>
      </c>
      <c r="L50" s="6">
        <f t="shared" si="19"/>
        <v>1307</v>
      </c>
      <c r="M50" s="6">
        <f t="shared" si="19"/>
        <v>1036</v>
      </c>
      <c r="N50" s="6">
        <f t="shared" si="19"/>
        <v>1095</v>
      </c>
      <c r="O50" s="6">
        <f t="shared" si="19"/>
        <v>584</v>
      </c>
      <c r="P50" s="6">
        <f t="shared" si="19"/>
        <v>482</v>
      </c>
      <c r="Q50" s="6">
        <f t="shared" si="19"/>
        <v>96</v>
      </c>
      <c r="R50" s="6">
        <f t="shared" si="19"/>
        <v>0</v>
      </c>
      <c r="S50" s="6">
        <f t="shared" si="19"/>
        <v>0</v>
      </c>
      <c r="T50" s="6">
        <f>SUM(T53:T56)</f>
        <v>0</v>
      </c>
      <c r="U50" s="6">
        <f>SUM(U53:U56)</f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44</v>
      </c>
      <c r="CB50" s="6">
        <v>46</v>
      </c>
      <c r="CC50" s="6">
        <v>87</v>
      </c>
      <c r="CD50" s="6">
        <v>18</v>
      </c>
      <c r="CE50" s="6">
        <v>34</v>
      </c>
      <c r="CF50" s="6">
        <v>12</v>
      </c>
      <c r="CG50" s="6">
        <v>31</v>
      </c>
      <c r="CH50" s="6">
        <v>2</v>
      </c>
      <c r="CI50" s="6">
        <v>0</v>
      </c>
      <c r="CJ50" s="6">
        <v>5</v>
      </c>
      <c r="CK50" s="6">
        <v>21</v>
      </c>
      <c r="CL50" s="6">
        <v>30</v>
      </c>
      <c r="CM50" s="6">
        <v>20</v>
      </c>
      <c r="CN50" s="6">
        <v>0</v>
      </c>
      <c r="CO50" s="6">
        <v>29</v>
      </c>
      <c r="CP50" s="6">
        <v>8</v>
      </c>
      <c r="CQ50" s="6">
        <v>3</v>
      </c>
      <c r="CR50" s="6">
        <v>16</v>
      </c>
      <c r="CS50" s="6">
        <v>5</v>
      </c>
      <c r="CT50" s="6">
        <v>1</v>
      </c>
      <c r="CU50" s="6">
        <v>4</v>
      </c>
      <c r="CV50" s="6">
        <v>14</v>
      </c>
      <c r="CW50" s="6">
        <v>48</v>
      </c>
      <c r="CX50" s="6">
        <v>128</v>
      </c>
      <c r="CY50" s="6">
        <v>125</v>
      </c>
      <c r="CZ50" s="6">
        <v>59</v>
      </c>
      <c r="DA50" s="7">
        <f t="shared" ref="DA50:DB50" si="20">SUM(DA53:DA56)</f>
        <v>117</v>
      </c>
      <c r="DB50" s="7">
        <f t="shared" si="20"/>
        <v>2</v>
      </c>
      <c r="DC50" s="7">
        <f t="shared" ref="DC50:EF50" si="21">SUM(DC53:DC56)</f>
        <v>2</v>
      </c>
      <c r="DD50" s="7">
        <f t="shared" si="21"/>
        <v>0</v>
      </c>
      <c r="DE50" s="7">
        <f t="shared" si="21"/>
        <v>1</v>
      </c>
      <c r="DF50" s="7">
        <f t="shared" si="21"/>
        <v>79</v>
      </c>
      <c r="DG50" s="7">
        <f t="shared" si="21"/>
        <v>1</v>
      </c>
      <c r="DH50" s="7">
        <f t="shared" si="21"/>
        <v>7</v>
      </c>
      <c r="DI50" s="7">
        <f t="shared" si="21"/>
        <v>1</v>
      </c>
      <c r="DJ50" s="7">
        <f t="shared" si="21"/>
        <v>7</v>
      </c>
      <c r="DK50" s="7">
        <f t="shared" si="21"/>
        <v>0</v>
      </c>
      <c r="DL50" s="7">
        <f t="shared" si="21"/>
        <v>2</v>
      </c>
      <c r="DM50" s="7">
        <f t="shared" si="21"/>
        <v>0</v>
      </c>
      <c r="DN50" s="7">
        <f t="shared" si="21"/>
        <v>6</v>
      </c>
      <c r="DO50" s="7">
        <f t="shared" si="21"/>
        <v>2</v>
      </c>
      <c r="DP50" s="7">
        <f t="shared" si="21"/>
        <v>2</v>
      </c>
      <c r="DQ50" s="7">
        <f t="shared" si="21"/>
        <v>0</v>
      </c>
      <c r="DR50" s="7">
        <f t="shared" si="21"/>
        <v>0</v>
      </c>
      <c r="DS50" s="7">
        <f t="shared" si="21"/>
        <v>1</v>
      </c>
      <c r="DT50" s="7">
        <f t="shared" si="21"/>
        <v>1</v>
      </c>
      <c r="DU50" s="7">
        <f t="shared" si="21"/>
        <v>0</v>
      </c>
      <c r="DV50" s="7">
        <f t="shared" si="21"/>
        <v>2</v>
      </c>
      <c r="DW50" s="7">
        <f t="shared" si="21"/>
        <v>1</v>
      </c>
      <c r="DX50" s="7">
        <f t="shared" si="21"/>
        <v>0</v>
      </c>
      <c r="DY50" s="7">
        <f t="shared" si="21"/>
        <v>0</v>
      </c>
      <c r="DZ50" s="7">
        <f t="shared" si="21"/>
        <v>0</v>
      </c>
      <c r="EA50" s="7">
        <f t="shared" si="21"/>
        <v>0</v>
      </c>
      <c r="EB50" s="7">
        <f t="shared" si="21"/>
        <v>0</v>
      </c>
      <c r="EC50" s="7">
        <f t="shared" si="21"/>
        <v>0</v>
      </c>
      <c r="ED50" s="7">
        <f t="shared" si="21"/>
        <v>0</v>
      </c>
      <c r="EE50" s="7">
        <f t="shared" si="21"/>
        <v>0</v>
      </c>
      <c r="EF50" s="7">
        <f t="shared" si="21"/>
        <v>0</v>
      </c>
    </row>
    <row r="51" spans="1:136" s="8" customFormat="1" ht="17.25" customHeight="1">
      <c r="A51" s="5" t="s">
        <v>10</v>
      </c>
      <c r="B51" s="9">
        <f t="shared" ref="B51:U51" si="22">B50/B48</f>
        <v>7.9569128889155072E-3</v>
      </c>
      <c r="C51" s="9">
        <f t="shared" si="22"/>
        <v>4.1304371722856734E-3</v>
      </c>
      <c r="D51" s="9">
        <f t="shared" si="22"/>
        <v>5.661399104022055E-3</v>
      </c>
      <c r="E51" s="9">
        <f t="shared" si="22"/>
        <v>4.0354172763057286E-3</v>
      </c>
      <c r="F51" s="9">
        <f t="shared" si="22"/>
        <v>3.0744296144549718E-3</v>
      </c>
      <c r="G51" s="9">
        <f t="shared" si="22"/>
        <v>2.77646610954321E-3</v>
      </c>
      <c r="H51" s="9">
        <f t="shared" si="22"/>
        <v>3.8264592310705693E-3</v>
      </c>
      <c r="I51" s="9">
        <f t="shared" si="22"/>
        <v>4.2130912486497384E-3</v>
      </c>
      <c r="J51" s="9">
        <f t="shared" si="22"/>
        <v>2.6359973136333109E-3</v>
      </c>
      <c r="K51" s="9">
        <f t="shared" si="22"/>
        <v>3.2362290350913883E-3</v>
      </c>
      <c r="L51" s="9">
        <f t="shared" si="22"/>
        <v>2.9838615780449886E-3</v>
      </c>
      <c r="M51" s="9">
        <f t="shared" si="22"/>
        <v>2.631532156256112E-3</v>
      </c>
      <c r="N51" s="9">
        <f t="shared" si="22"/>
        <v>3.9907865676319879E-3</v>
      </c>
      <c r="O51" s="9">
        <f t="shared" si="22"/>
        <v>3.9562643109732143E-3</v>
      </c>
      <c r="P51" s="9">
        <f t="shared" si="22"/>
        <v>3.8652766639935845E-3</v>
      </c>
      <c r="Q51" s="9">
        <f t="shared" si="22"/>
        <v>1.0661928031985785E-2</v>
      </c>
      <c r="R51" s="9" t="e">
        <f t="shared" si="22"/>
        <v>#DIV/0!</v>
      </c>
      <c r="S51" s="9" t="e">
        <f t="shared" si="22"/>
        <v>#DIV/0!</v>
      </c>
      <c r="T51" s="9" t="e">
        <f t="shared" si="22"/>
        <v>#DIV/0!</v>
      </c>
      <c r="U51" s="9" t="e">
        <f t="shared" si="22"/>
        <v>#DIV/0!</v>
      </c>
      <c r="V51" s="9" t="e">
        <v>#DIV/0!</v>
      </c>
      <c r="W51" s="9" t="e">
        <v>#DIV/0!</v>
      </c>
      <c r="X51" s="9" t="e">
        <v>#DIV/0!</v>
      </c>
      <c r="Y51" s="9" t="e">
        <v>#DIV/0!</v>
      </c>
      <c r="Z51" s="9" t="e">
        <v>#DIV/0!</v>
      </c>
      <c r="AA51" s="9" t="e">
        <v>#DIV/0!</v>
      </c>
      <c r="AB51" s="9" t="e">
        <v>#DIV/0!</v>
      </c>
      <c r="AC51" s="9" t="e">
        <v>#DIV/0!</v>
      </c>
      <c r="AD51" s="9" t="e">
        <v>#DIV/0!</v>
      </c>
      <c r="AE51" s="9" t="e">
        <v>#DIV/0!</v>
      </c>
      <c r="AF51" s="9" t="e">
        <v>#DIV/0!</v>
      </c>
      <c r="AG51" s="9" t="e">
        <v>#DIV/0!</v>
      </c>
      <c r="AH51" s="9" t="e">
        <v>#DIV/0!</v>
      </c>
      <c r="AI51" s="9" t="e">
        <v>#DIV/0!</v>
      </c>
      <c r="AJ51" s="9" t="e">
        <v>#DIV/0!</v>
      </c>
      <c r="AK51" s="9" t="e">
        <v>#DIV/0!</v>
      </c>
      <c r="AL51" s="9" t="e">
        <v>#DIV/0!</v>
      </c>
      <c r="AM51" s="9" t="e">
        <v>#DIV/0!</v>
      </c>
      <c r="AN51" s="9" t="e">
        <v>#DIV/0!</v>
      </c>
      <c r="AO51" s="9" t="e">
        <v>#DIV/0!</v>
      </c>
      <c r="AP51" s="9" t="e">
        <v>#DIV/0!</v>
      </c>
      <c r="AQ51" s="9" t="e">
        <v>#DIV/0!</v>
      </c>
      <c r="AR51" s="9" t="e">
        <v>#DIV/0!</v>
      </c>
      <c r="AS51" s="9" t="e">
        <v>#DIV/0!</v>
      </c>
      <c r="AT51" s="9" t="e">
        <v>#DIV/0!</v>
      </c>
      <c r="AU51" s="9" t="e">
        <v>#DIV/0!</v>
      </c>
      <c r="AV51" s="9" t="e">
        <v>#DIV/0!</v>
      </c>
      <c r="AW51" s="9" t="e">
        <v>#DIV/0!</v>
      </c>
      <c r="AX51" s="9" t="e">
        <v>#DIV/0!</v>
      </c>
      <c r="AY51" s="9" t="e">
        <v>#DIV/0!</v>
      </c>
      <c r="AZ51" s="9" t="e">
        <v>#DIV/0!</v>
      </c>
      <c r="BA51" s="9" t="e">
        <v>#DIV/0!</v>
      </c>
      <c r="BB51" s="9" t="e">
        <v>#DIV/0!</v>
      </c>
      <c r="BC51" s="9" t="e">
        <v>#DIV/0!</v>
      </c>
      <c r="BD51" s="9" t="e">
        <v>#DIV/0!</v>
      </c>
      <c r="BE51" s="9" t="e">
        <v>#DIV/0!</v>
      </c>
      <c r="BF51" s="9" t="e">
        <v>#DIV/0!</v>
      </c>
      <c r="BG51" s="9" t="e">
        <v>#DIV/0!</v>
      </c>
      <c r="BH51" s="9" t="e">
        <v>#DIV/0!</v>
      </c>
      <c r="BI51" s="9" t="e">
        <v>#DIV/0!</v>
      </c>
      <c r="BJ51" s="9" t="e">
        <v>#DIV/0!</v>
      </c>
      <c r="BK51" s="9" t="e">
        <v>#DIV/0!</v>
      </c>
      <c r="BL51" s="9" t="e">
        <v>#DIV/0!</v>
      </c>
      <c r="BM51" s="9" t="e">
        <v>#DIV/0!</v>
      </c>
      <c r="BN51" s="9" t="e">
        <v>#DIV/0!</v>
      </c>
      <c r="BO51" s="9" t="e">
        <v>#DIV/0!</v>
      </c>
      <c r="BP51" s="9" t="e">
        <v>#DIV/0!</v>
      </c>
      <c r="BQ51" s="9" t="e">
        <v>#DIV/0!</v>
      </c>
      <c r="BR51" s="9" t="e">
        <v>#DIV/0!</v>
      </c>
      <c r="BS51" s="9" t="e">
        <v>#DIV/0!</v>
      </c>
      <c r="BT51" s="9" t="e">
        <v>#DIV/0!</v>
      </c>
      <c r="BU51" s="9" t="e">
        <v>#DIV/0!</v>
      </c>
      <c r="BV51" s="9" t="e">
        <v>#DIV/0!</v>
      </c>
      <c r="BW51" s="9" t="e">
        <v>#DIV/0!</v>
      </c>
      <c r="BX51" s="9" t="e">
        <v>#DIV/0!</v>
      </c>
      <c r="BY51" s="9" t="e">
        <v>#DIV/0!</v>
      </c>
      <c r="BZ51" s="9" t="e">
        <v>#DIV/0!</v>
      </c>
      <c r="CA51" s="9">
        <v>2.2215490255478136E-3</v>
      </c>
      <c r="CB51" s="9">
        <v>6.2190736284238699E-4</v>
      </c>
      <c r="CC51" s="9">
        <v>6.1290481658647243E-4</v>
      </c>
      <c r="CD51" s="9">
        <v>1.5998720102391808E-4</v>
      </c>
      <c r="CE51" s="9">
        <v>2.6060030045681702E-4</v>
      </c>
      <c r="CF51" s="9">
        <v>3.0857848179386956E-4</v>
      </c>
      <c r="CG51" s="9">
        <v>3.5606808940754866E-4</v>
      </c>
      <c r="CH51" s="9">
        <v>3.435658701664577E-5</v>
      </c>
      <c r="CI51" s="9">
        <v>0</v>
      </c>
      <c r="CJ51" s="9">
        <v>5.2783261372153663E-5</v>
      </c>
      <c r="CK51" s="9">
        <v>1.6904809820889516E-4</v>
      </c>
      <c r="CL51" s="9">
        <v>2.4892960270835409E-4</v>
      </c>
      <c r="CM51" s="9">
        <v>3.4317089910775565E-4</v>
      </c>
      <c r="CN51" s="9">
        <v>0</v>
      </c>
      <c r="CO51" s="9">
        <v>2.4386141944164144E-4</v>
      </c>
      <c r="CP51" s="9">
        <v>2.4610083981911591E-4</v>
      </c>
      <c r="CQ51" s="9">
        <v>5.4593099432231766E-5</v>
      </c>
      <c r="CR51" s="9">
        <v>2.0534407967350292E-4</v>
      </c>
      <c r="CS51" s="9">
        <v>8.6143031890150411E-5</v>
      </c>
      <c r="CT51" s="9">
        <v>6.348400203148806E-5</v>
      </c>
      <c r="CU51" s="9">
        <v>9.4771009548179214E-5</v>
      </c>
      <c r="CV51" s="9">
        <v>1.2706364981258112E-4</v>
      </c>
      <c r="CW51" s="9">
        <v>4.939999588333368E-4</v>
      </c>
      <c r="CX51" s="9">
        <v>8.3423491533819098E-4</v>
      </c>
      <c r="CY51" s="9">
        <v>6.3973305219198128E-4</v>
      </c>
      <c r="CZ51" s="9">
        <v>2.6204868775788479E-4</v>
      </c>
      <c r="DA51" s="10">
        <f>DA50/DA48</f>
        <v>8.5790963351860272E-4</v>
      </c>
      <c r="DB51" s="10">
        <f>DB50/DB48</f>
        <v>1.6835016835016836E-4</v>
      </c>
      <c r="DC51" s="10">
        <f t="shared" ref="DC51:EF51" si="23">DC50/DC48</f>
        <v>3.2493907392363929E-4</v>
      </c>
      <c r="DD51" s="10" t="e">
        <f t="shared" si="23"/>
        <v>#DIV/0!</v>
      </c>
      <c r="DE51" s="10">
        <f t="shared" si="23"/>
        <v>8.0147471347278987E-5</v>
      </c>
      <c r="DF51" s="10">
        <f t="shared" si="23"/>
        <v>7.8132726733260802E-3</v>
      </c>
      <c r="DG51" s="10">
        <f t="shared" si="23"/>
        <v>8.9349535382416014E-5</v>
      </c>
      <c r="DH51" s="10">
        <f t="shared" si="23"/>
        <v>6.2483263411586179E-4</v>
      </c>
      <c r="DI51" s="10">
        <f t="shared" si="23"/>
        <v>8.703977717817043E-5</v>
      </c>
      <c r="DJ51" s="10">
        <f t="shared" si="23"/>
        <v>8.3174904942965775E-4</v>
      </c>
      <c r="DK51" s="10" t="e">
        <f t="shared" si="23"/>
        <v>#DIV/0!</v>
      </c>
      <c r="DL51" s="10">
        <f t="shared" si="23"/>
        <v>2.9385836027034972E-4</v>
      </c>
      <c r="DM51" s="10" t="e">
        <f t="shared" si="23"/>
        <v>#DIV/0!</v>
      </c>
      <c r="DN51" s="10">
        <f t="shared" si="23"/>
        <v>9.0922867101075921E-4</v>
      </c>
      <c r="DO51" s="10">
        <f t="shared" si="23"/>
        <v>7.8492935635792783E-4</v>
      </c>
      <c r="DP51" s="10">
        <f t="shared" si="23"/>
        <v>3.6543029417138682E-4</v>
      </c>
      <c r="DQ51" s="10">
        <f t="shared" si="23"/>
        <v>0</v>
      </c>
      <c r="DR51" s="10" t="e">
        <f t="shared" si="23"/>
        <v>#DIV/0!</v>
      </c>
      <c r="DS51" s="10">
        <f t="shared" si="23"/>
        <v>1.8308311973636032E-4</v>
      </c>
      <c r="DT51" s="10">
        <f t="shared" si="23"/>
        <v>1.7012589316093909E-4</v>
      </c>
      <c r="DU51" s="10">
        <f t="shared" si="23"/>
        <v>0</v>
      </c>
      <c r="DV51" s="10">
        <f t="shared" si="23"/>
        <v>3.1362709738121374E-4</v>
      </c>
      <c r="DW51" s="10">
        <f t="shared" si="23"/>
        <v>1.6960651289009497E-4</v>
      </c>
      <c r="DX51" s="10">
        <f t="shared" si="23"/>
        <v>0</v>
      </c>
      <c r="DY51" s="10" t="e">
        <f t="shared" si="23"/>
        <v>#DIV/0!</v>
      </c>
      <c r="DZ51" s="10" t="e">
        <f t="shared" si="23"/>
        <v>#DIV/0!</v>
      </c>
      <c r="EA51" s="10" t="e">
        <f t="shared" si="23"/>
        <v>#DIV/0!</v>
      </c>
      <c r="EB51" s="10" t="e">
        <f t="shared" si="23"/>
        <v>#DIV/0!</v>
      </c>
      <c r="EC51" s="10" t="e">
        <f t="shared" si="23"/>
        <v>#DIV/0!</v>
      </c>
      <c r="ED51" s="10" t="e">
        <f t="shared" si="23"/>
        <v>#DIV/0!</v>
      </c>
      <c r="EE51" s="10" t="e">
        <f t="shared" si="23"/>
        <v>#DIV/0!</v>
      </c>
      <c r="EF51" s="10" t="e">
        <f t="shared" si="23"/>
        <v>#DIV/0!</v>
      </c>
    </row>
    <row r="52" spans="1:136" ht="12" customHeight="1">
      <c r="A52" s="11" t="s">
        <v>5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</row>
    <row r="53" spans="1:136" s="8" customFormat="1" ht="17.25" customHeight="1">
      <c r="A53" s="12" t="s">
        <v>6</v>
      </c>
      <c r="B53" s="6">
        <v>1823</v>
      </c>
      <c r="C53" s="6">
        <v>1443</v>
      </c>
      <c r="D53" s="6">
        <v>2597</v>
      </c>
      <c r="E53" s="6">
        <v>1680</v>
      </c>
      <c r="F53" s="6">
        <v>1910</v>
      </c>
      <c r="G53" s="6">
        <v>1409</v>
      </c>
      <c r="H53" s="6">
        <v>1502</v>
      </c>
      <c r="I53" s="6">
        <v>1493</v>
      </c>
      <c r="J53" s="6">
        <v>1178</v>
      </c>
      <c r="K53" s="6">
        <v>1776</v>
      </c>
      <c r="L53" s="6">
        <v>1260</v>
      </c>
      <c r="M53" s="6">
        <v>930</v>
      </c>
      <c r="N53" s="6">
        <v>1003</v>
      </c>
      <c r="O53" s="6">
        <v>559</v>
      </c>
      <c r="P53" s="6">
        <v>468</v>
      </c>
      <c r="Q53" s="6">
        <v>96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43</v>
      </c>
      <c r="CB53" s="6">
        <v>42</v>
      </c>
      <c r="CC53" s="6">
        <v>75</v>
      </c>
      <c r="CD53" s="6">
        <v>18</v>
      </c>
      <c r="CE53" s="6">
        <v>26</v>
      </c>
      <c r="CF53" s="6">
        <v>10</v>
      </c>
      <c r="CG53" s="6">
        <v>24</v>
      </c>
      <c r="CH53" s="6">
        <v>2</v>
      </c>
      <c r="CI53" s="6">
        <v>0</v>
      </c>
      <c r="CJ53" s="6">
        <v>3</v>
      </c>
      <c r="CK53" s="6">
        <v>17</v>
      </c>
      <c r="CL53" s="6">
        <v>28</v>
      </c>
      <c r="CM53" s="6">
        <v>20</v>
      </c>
      <c r="CN53" s="6">
        <v>0</v>
      </c>
      <c r="CO53" s="6">
        <v>19</v>
      </c>
      <c r="CP53" s="6">
        <v>6</v>
      </c>
      <c r="CQ53" s="6">
        <v>3</v>
      </c>
      <c r="CR53" s="6">
        <v>16</v>
      </c>
      <c r="CS53" s="6">
        <v>5</v>
      </c>
      <c r="CT53" s="6">
        <v>1</v>
      </c>
      <c r="CU53" s="6">
        <v>4</v>
      </c>
      <c r="CV53" s="6">
        <v>14</v>
      </c>
      <c r="CW53" s="6">
        <v>34</v>
      </c>
      <c r="CX53" s="6">
        <v>122</v>
      </c>
      <c r="CY53" s="6">
        <v>117</v>
      </c>
      <c r="CZ53" s="6">
        <v>47</v>
      </c>
      <c r="DA53" s="25">
        <f>SUM(DB53:EF53)</f>
        <v>104</v>
      </c>
      <c r="DB53" s="25">
        <f>'RWD2'!F30</f>
        <v>2</v>
      </c>
      <c r="DC53" s="25">
        <f>'RWD2'!G30</f>
        <v>2</v>
      </c>
      <c r="DD53" s="25">
        <f>'RWD2'!H30</f>
        <v>0</v>
      </c>
      <c r="DE53" s="25">
        <f>'RWD2'!I30</f>
        <v>0</v>
      </c>
      <c r="DF53" s="25">
        <f>'RWD2'!J30</f>
        <v>78</v>
      </c>
      <c r="DG53" s="25">
        <f>'RWD2'!K30</f>
        <v>1</v>
      </c>
      <c r="DH53" s="25">
        <f>'RWD2'!L30</f>
        <v>5</v>
      </c>
      <c r="DI53" s="25">
        <f>'RWD2'!M30</f>
        <v>0</v>
      </c>
      <c r="DJ53" s="25">
        <f>'RWD2'!N30</f>
        <v>7</v>
      </c>
      <c r="DK53" s="25">
        <f>'RWD2'!O30</f>
        <v>0</v>
      </c>
      <c r="DL53" s="25">
        <f>'RWD2'!P30</f>
        <v>1</v>
      </c>
      <c r="DM53" s="25">
        <f>'RWD2'!Q30</f>
        <v>0</v>
      </c>
      <c r="DN53" s="25">
        <f>'RWD2'!R30</f>
        <v>6</v>
      </c>
      <c r="DO53" s="25">
        <f>'RWD2'!S30</f>
        <v>1</v>
      </c>
      <c r="DP53" s="25">
        <f>'RWD2'!T30</f>
        <v>1</v>
      </c>
      <c r="DQ53" s="25">
        <f>'RWD2'!U30</f>
        <v>0</v>
      </c>
      <c r="DR53" s="25">
        <f>'RWD2'!V30</f>
        <v>0</v>
      </c>
      <c r="DS53" s="25">
        <f>'RWD2'!W30</f>
        <v>0</v>
      </c>
      <c r="DT53" s="25">
        <f>'RWD2'!X30</f>
        <v>0</v>
      </c>
      <c r="DU53" s="25">
        <f>'RWD2'!Y30</f>
        <v>0</v>
      </c>
      <c r="DV53" s="25">
        <f>'RWD2'!Z30</f>
        <v>0</v>
      </c>
      <c r="DW53" s="25">
        <f>'RWD2'!AA30</f>
        <v>0</v>
      </c>
      <c r="DX53" s="25">
        <f>'RWD2'!AB30</f>
        <v>0</v>
      </c>
      <c r="DY53" s="25">
        <f>'RWD2'!AC30</f>
        <v>0</v>
      </c>
      <c r="DZ53" s="25">
        <f>'RWD2'!AD30</f>
        <v>0</v>
      </c>
      <c r="EA53" s="25">
        <f>'RWD2'!AE30</f>
        <v>0</v>
      </c>
      <c r="EB53" s="25">
        <f>'RWD2'!AF30</f>
        <v>0</v>
      </c>
      <c r="EC53" s="25">
        <f>'RWD2'!AG30</f>
        <v>0</v>
      </c>
      <c r="ED53" s="25">
        <f>'RWD2'!AH30</f>
        <v>0</v>
      </c>
      <c r="EE53" s="25">
        <f>'RWD2'!AI30</f>
        <v>0</v>
      </c>
      <c r="EF53" s="25">
        <f>'RWD2'!AJ30</f>
        <v>0</v>
      </c>
    </row>
    <row r="54" spans="1:136" s="8" customFormat="1" ht="17.25" customHeight="1">
      <c r="A54" s="12" t="s">
        <v>7</v>
      </c>
      <c r="B54" s="6">
        <v>1</v>
      </c>
      <c r="C54" s="6">
        <v>15</v>
      </c>
      <c r="D54" s="6">
        <v>26</v>
      </c>
      <c r="E54" s="6">
        <v>3</v>
      </c>
      <c r="F54" s="6">
        <v>16</v>
      </c>
      <c r="G54" s="6">
        <v>18</v>
      </c>
      <c r="H54" s="6">
        <v>7</v>
      </c>
      <c r="I54" s="6">
        <v>7</v>
      </c>
      <c r="J54" s="6">
        <v>10</v>
      </c>
      <c r="K54" s="6">
        <v>0</v>
      </c>
      <c r="L54" s="6">
        <v>0</v>
      </c>
      <c r="M54" s="6">
        <v>0</v>
      </c>
      <c r="N54" s="6">
        <v>50</v>
      </c>
      <c r="O54" s="6">
        <v>21</v>
      </c>
      <c r="P54" s="6">
        <v>14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1</v>
      </c>
      <c r="CB54" s="6">
        <v>3</v>
      </c>
      <c r="CC54" s="6">
        <v>11</v>
      </c>
      <c r="CD54" s="6">
        <v>0</v>
      </c>
      <c r="CE54" s="6">
        <v>3</v>
      </c>
      <c r="CF54" s="6">
        <v>2</v>
      </c>
      <c r="CG54" s="6">
        <v>2</v>
      </c>
      <c r="CH54" s="6">
        <v>0</v>
      </c>
      <c r="CI54" s="6">
        <v>0</v>
      </c>
      <c r="CJ54" s="6">
        <v>1</v>
      </c>
      <c r="CK54" s="6">
        <v>2</v>
      </c>
      <c r="CL54" s="6">
        <v>2</v>
      </c>
      <c r="CM54" s="6">
        <v>0</v>
      </c>
      <c r="CN54" s="6">
        <v>0</v>
      </c>
      <c r="CO54" s="6">
        <v>10</v>
      </c>
      <c r="CP54" s="6">
        <v>2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2</v>
      </c>
      <c r="CY54" s="6">
        <v>6</v>
      </c>
      <c r="CZ54" s="6">
        <v>6</v>
      </c>
      <c r="DA54" s="25">
        <f>SUM(DB54:EF54)</f>
        <v>7</v>
      </c>
      <c r="DB54" s="25">
        <f>'RWD2'!F31</f>
        <v>0</v>
      </c>
      <c r="DC54" s="25">
        <f>'RWD2'!G31</f>
        <v>0</v>
      </c>
      <c r="DD54" s="25">
        <f>'RWD2'!H31</f>
        <v>0</v>
      </c>
      <c r="DE54" s="25">
        <f>'RWD2'!I31</f>
        <v>1</v>
      </c>
      <c r="DF54" s="25">
        <f>'RWD2'!J31</f>
        <v>1</v>
      </c>
      <c r="DG54" s="25">
        <f>'RWD2'!K31</f>
        <v>0</v>
      </c>
      <c r="DH54" s="25">
        <f>'RWD2'!L31</f>
        <v>1</v>
      </c>
      <c r="DI54" s="25">
        <f>'RWD2'!M31</f>
        <v>1</v>
      </c>
      <c r="DJ54" s="25">
        <f>'RWD2'!N31</f>
        <v>0</v>
      </c>
      <c r="DK54" s="25">
        <f>'RWD2'!O31</f>
        <v>0</v>
      </c>
      <c r="DL54" s="25">
        <f>'RWD2'!P31</f>
        <v>0</v>
      </c>
      <c r="DM54" s="25">
        <f>'RWD2'!Q31</f>
        <v>0</v>
      </c>
      <c r="DN54" s="25">
        <f>'RWD2'!R31</f>
        <v>0</v>
      </c>
      <c r="DO54" s="25">
        <f>'RWD2'!S31</f>
        <v>1</v>
      </c>
      <c r="DP54" s="25">
        <f>'RWD2'!T31</f>
        <v>0</v>
      </c>
      <c r="DQ54" s="25">
        <f>'RWD2'!U31</f>
        <v>0</v>
      </c>
      <c r="DR54" s="25">
        <f>'RWD2'!V31</f>
        <v>0</v>
      </c>
      <c r="DS54" s="25">
        <f>'RWD2'!W31</f>
        <v>0</v>
      </c>
      <c r="DT54" s="25">
        <f>'RWD2'!X31</f>
        <v>1</v>
      </c>
      <c r="DU54" s="25">
        <f>'RWD2'!Y31</f>
        <v>0</v>
      </c>
      <c r="DV54" s="25">
        <f>'RWD2'!Z31</f>
        <v>1</v>
      </c>
      <c r="DW54" s="25">
        <f>'RWD2'!AA31</f>
        <v>0</v>
      </c>
      <c r="DX54" s="25">
        <f>'RWD2'!AB31</f>
        <v>0</v>
      </c>
      <c r="DY54" s="25">
        <f>'RWD2'!AC31</f>
        <v>0</v>
      </c>
      <c r="DZ54" s="25">
        <f>'RWD2'!AD31</f>
        <v>0</v>
      </c>
      <c r="EA54" s="25">
        <f>'RWD2'!AE31</f>
        <v>0</v>
      </c>
      <c r="EB54" s="25">
        <f>'RWD2'!AF31</f>
        <v>0</v>
      </c>
      <c r="EC54" s="25">
        <f>'RWD2'!AG31</f>
        <v>0</v>
      </c>
      <c r="ED54" s="25">
        <f>'RWD2'!AH31</f>
        <v>0</v>
      </c>
      <c r="EE54" s="25">
        <f>'RWD2'!AI31</f>
        <v>0</v>
      </c>
      <c r="EF54" s="25">
        <f>'RWD2'!AJ31</f>
        <v>0</v>
      </c>
    </row>
    <row r="55" spans="1:136" s="8" customFormat="1" ht="17.25" customHeight="1">
      <c r="A55" s="12" t="s">
        <v>8</v>
      </c>
      <c r="B55" s="6">
        <v>0</v>
      </c>
      <c r="C55" s="6">
        <v>1</v>
      </c>
      <c r="D55" s="6">
        <v>0</v>
      </c>
      <c r="E55" s="6">
        <v>0</v>
      </c>
      <c r="F55" s="6">
        <v>1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34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25">
        <f>SUM(DB55:EF55)</f>
        <v>0</v>
      </c>
      <c r="DB55" s="25">
        <f>'RWD2'!F32</f>
        <v>0</v>
      </c>
      <c r="DC55" s="25">
        <f>'RWD2'!G32</f>
        <v>0</v>
      </c>
      <c r="DD55" s="25">
        <f>'RWD2'!H32</f>
        <v>0</v>
      </c>
      <c r="DE55" s="25">
        <f>'RWD2'!I32</f>
        <v>0</v>
      </c>
      <c r="DF55" s="25">
        <f>'RWD2'!J32</f>
        <v>0</v>
      </c>
      <c r="DG55" s="25">
        <f>'RWD2'!K32</f>
        <v>0</v>
      </c>
      <c r="DH55" s="25">
        <f>'RWD2'!L32</f>
        <v>0</v>
      </c>
      <c r="DI55" s="25">
        <f>'RWD2'!M32</f>
        <v>0</v>
      </c>
      <c r="DJ55" s="25">
        <f>'RWD2'!N32</f>
        <v>0</v>
      </c>
      <c r="DK55" s="25">
        <f>'RWD2'!O32</f>
        <v>0</v>
      </c>
      <c r="DL55" s="25">
        <f>'RWD2'!P32</f>
        <v>0</v>
      </c>
      <c r="DM55" s="25">
        <f>'RWD2'!Q32</f>
        <v>0</v>
      </c>
      <c r="DN55" s="25">
        <f>'RWD2'!R32</f>
        <v>0</v>
      </c>
      <c r="DO55" s="25">
        <f>'RWD2'!S32</f>
        <v>0</v>
      </c>
      <c r="DP55" s="25">
        <f>'RWD2'!T32</f>
        <v>0</v>
      </c>
      <c r="DQ55" s="25">
        <f>'RWD2'!U32</f>
        <v>0</v>
      </c>
      <c r="DR55" s="25">
        <f>'RWD2'!V32</f>
        <v>0</v>
      </c>
      <c r="DS55" s="25">
        <f>'RWD2'!W32</f>
        <v>0</v>
      </c>
      <c r="DT55" s="25">
        <f>'RWD2'!X32</f>
        <v>0</v>
      </c>
      <c r="DU55" s="25">
        <f>'RWD2'!Y32</f>
        <v>0</v>
      </c>
      <c r="DV55" s="25">
        <f>'RWD2'!Z32</f>
        <v>0</v>
      </c>
      <c r="DW55" s="25">
        <f>'RWD2'!AA32</f>
        <v>0</v>
      </c>
      <c r="DX55" s="25">
        <f>'RWD2'!AB32</f>
        <v>0</v>
      </c>
      <c r="DY55" s="25">
        <f>'RWD2'!AC32</f>
        <v>0</v>
      </c>
      <c r="DZ55" s="25">
        <f>'RWD2'!AD32</f>
        <v>0</v>
      </c>
      <c r="EA55" s="25">
        <f>'RWD2'!AE32</f>
        <v>0</v>
      </c>
      <c r="EB55" s="25">
        <f>'RWD2'!AF32</f>
        <v>0</v>
      </c>
      <c r="EC55" s="25">
        <f>'RWD2'!AG32</f>
        <v>0</v>
      </c>
      <c r="ED55" s="25">
        <f>'RWD2'!AH32</f>
        <v>0</v>
      </c>
      <c r="EE55" s="25">
        <f>'RWD2'!AI32</f>
        <v>0</v>
      </c>
      <c r="EF55" s="25">
        <f>'RWD2'!AJ32</f>
        <v>0</v>
      </c>
    </row>
    <row r="56" spans="1:136" s="8" customFormat="1" ht="17.25" customHeight="1">
      <c r="A56" s="12" t="s">
        <v>9</v>
      </c>
      <c r="B56" s="6">
        <v>36</v>
      </c>
      <c r="C56" s="6">
        <v>44</v>
      </c>
      <c r="D56" s="6">
        <v>22</v>
      </c>
      <c r="E56" s="6">
        <v>27</v>
      </c>
      <c r="F56" s="6">
        <v>42</v>
      </c>
      <c r="G56" s="6">
        <v>90</v>
      </c>
      <c r="H56" s="6">
        <v>132</v>
      </c>
      <c r="I56" s="6">
        <v>25</v>
      </c>
      <c r="J56" s="6">
        <v>68</v>
      </c>
      <c r="K56" s="6">
        <v>81</v>
      </c>
      <c r="L56" s="6">
        <v>47</v>
      </c>
      <c r="M56" s="6">
        <v>72</v>
      </c>
      <c r="N56" s="6">
        <v>42</v>
      </c>
      <c r="O56" s="6">
        <v>4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1</v>
      </c>
      <c r="CC56" s="6">
        <v>1</v>
      </c>
      <c r="CD56" s="6">
        <v>0</v>
      </c>
      <c r="CE56" s="6">
        <v>5</v>
      </c>
      <c r="CF56" s="6">
        <v>0</v>
      </c>
      <c r="CG56" s="6">
        <v>5</v>
      </c>
      <c r="CH56" s="6">
        <v>0</v>
      </c>
      <c r="CI56" s="6">
        <v>0</v>
      </c>
      <c r="CJ56" s="6">
        <v>1</v>
      </c>
      <c r="CK56" s="6">
        <v>2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14</v>
      </c>
      <c r="CX56" s="6">
        <v>4</v>
      </c>
      <c r="CY56" s="6">
        <v>2</v>
      </c>
      <c r="CZ56" s="6">
        <v>6</v>
      </c>
      <c r="DA56" s="25">
        <f>SUM(DB56:EF56)</f>
        <v>6</v>
      </c>
      <c r="DB56" s="25">
        <f>'RWD2'!F33</f>
        <v>0</v>
      </c>
      <c r="DC56" s="25">
        <f>'RWD2'!G33</f>
        <v>0</v>
      </c>
      <c r="DD56" s="25">
        <f>'RWD2'!H33</f>
        <v>0</v>
      </c>
      <c r="DE56" s="25">
        <f>'RWD2'!I33</f>
        <v>0</v>
      </c>
      <c r="DF56" s="25">
        <f>'RWD2'!J33</f>
        <v>0</v>
      </c>
      <c r="DG56" s="25">
        <f>'RWD2'!K33</f>
        <v>0</v>
      </c>
      <c r="DH56" s="25">
        <f>'RWD2'!L33</f>
        <v>1</v>
      </c>
      <c r="DI56" s="25">
        <f>'RWD2'!M33</f>
        <v>0</v>
      </c>
      <c r="DJ56" s="25">
        <f>'RWD2'!N33</f>
        <v>0</v>
      </c>
      <c r="DK56" s="25">
        <f>'RWD2'!O33</f>
        <v>0</v>
      </c>
      <c r="DL56" s="25">
        <f>'RWD2'!P33</f>
        <v>1</v>
      </c>
      <c r="DM56" s="25">
        <f>'RWD2'!Q33</f>
        <v>0</v>
      </c>
      <c r="DN56" s="25">
        <f>'RWD2'!R33</f>
        <v>0</v>
      </c>
      <c r="DO56" s="25">
        <f>'RWD2'!S33</f>
        <v>0</v>
      </c>
      <c r="DP56" s="25">
        <f>'RWD2'!T33</f>
        <v>1</v>
      </c>
      <c r="DQ56" s="25">
        <f>'RWD2'!U33</f>
        <v>0</v>
      </c>
      <c r="DR56" s="25">
        <f>'RWD2'!V33</f>
        <v>0</v>
      </c>
      <c r="DS56" s="25">
        <f>'RWD2'!W33</f>
        <v>1</v>
      </c>
      <c r="DT56" s="25">
        <f>'RWD2'!X33</f>
        <v>0</v>
      </c>
      <c r="DU56" s="25">
        <f>'RWD2'!Y33</f>
        <v>0</v>
      </c>
      <c r="DV56" s="25">
        <f>'RWD2'!Z33</f>
        <v>1</v>
      </c>
      <c r="DW56" s="25">
        <f>'RWD2'!AA33</f>
        <v>1</v>
      </c>
      <c r="DX56" s="25">
        <f>'RWD2'!AB33</f>
        <v>0</v>
      </c>
      <c r="DY56" s="25">
        <f>'RWD2'!AC33</f>
        <v>0</v>
      </c>
      <c r="DZ56" s="25">
        <f>'RWD2'!AD33</f>
        <v>0</v>
      </c>
      <c r="EA56" s="25">
        <f>'RWD2'!AE33</f>
        <v>0</v>
      </c>
      <c r="EB56" s="25">
        <f>'RWD2'!AF33</f>
        <v>0</v>
      </c>
      <c r="EC56" s="25">
        <f>'RWD2'!AG33</f>
        <v>0</v>
      </c>
      <c r="ED56" s="25">
        <f>'RWD2'!AH33</f>
        <v>0</v>
      </c>
      <c r="EE56" s="25">
        <f>'RWD2'!AI33</f>
        <v>0</v>
      </c>
      <c r="EF56" s="25">
        <f>'RWD2'!AJ33</f>
        <v>0</v>
      </c>
    </row>
    <row r="57" spans="1:136" s="261" customFormat="1" ht="17.25" customHeight="1">
      <c r="A57" s="261" t="s">
        <v>214</v>
      </c>
      <c r="Z57" s="261">
        <v>2E-3</v>
      </c>
      <c r="AA57" s="261">
        <v>2E-3</v>
      </c>
      <c r="AB57" s="261">
        <v>2E-3</v>
      </c>
      <c r="AC57" s="261">
        <v>2E-3</v>
      </c>
      <c r="AD57" s="261">
        <v>2E-3</v>
      </c>
      <c r="AE57" s="261">
        <v>2E-3</v>
      </c>
      <c r="AF57" s="261">
        <v>2E-3</v>
      </c>
      <c r="AG57" s="261">
        <v>2E-3</v>
      </c>
      <c r="AH57" s="261">
        <v>2E-3</v>
      </c>
      <c r="AI57" s="261">
        <v>2E-3</v>
      </c>
      <c r="AJ57" s="261">
        <v>2E-3</v>
      </c>
      <c r="AK57" s="261">
        <v>2E-3</v>
      </c>
      <c r="AL57" s="261">
        <v>5.0000000000000001E-3</v>
      </c>
      <c r="AM57" s="261">
        <v>5.0000000000000001E-3</v>
      </c>
      <c r="AN57" s="261">
        <v>5.0000000000000001E-3</v>
      </c>
      <c r="AO57" s="261">
        <v>5.0000000000000001E-3</v>
      </c>
      <c r="AP57" s="261">
        <v>5.0000000000000001E-3</v>
      </c>
      <c r="AQ57" s="261">
        <v>5.0000000000000001E-3</v>
      </c>
      <c r="AR57" s="261">
        <v>5.0000000000000001E-3</v>
      </c>
      <c r="AS57" s="261">
        <v>5.0000000000000001E-3</v>
      </c>
      <c r="AT57" s="261">
        <v>5.0000000000000001E-3</v>
      </c>
      <c r="AU57" s="261">
        <v>5.0000000000000001E-3</v>
      </c>
      <c r="AV57" s="261">
        <v>5.0000000000000001E-3</v>
      </c>
      <c r="AW57" s="261">
        <v>5.0000000000000001E-3</v>
      </c>
      <c r="AX57" s="261">
        <v>2E-3</v>
      </c>
      <c r="AY57" s="261">
        <v>2E-3</v>
      </c>
      <c r="AZ57" s="261">
        <v>2E-3</v>
      </c>
      <c r="BA57" s="261">
        <v>2E-3</v>
      </c>
      <c r="BB57" s="261">
        <v>2E-3</v>
      </c>
      <c r="BC57" s="261">
        <v>2E-3</v>
      </c>
      <c r="BD57" s="261">
        <v>2E-3</v>
      </c>
      <c r="BE57" s="261">
        <v>2E-3</v>
      </c>
      <c r="BF57" s="261">
        <v>2E-3</v>
      </c>
      <c r="BG57" s="261">
        <v>2E-3</v>
      </c>
      <c r="BH57" s="261">
        <v>2E-3</v>
      </c>
      <c r="BI57" s="261">
        <v>2E-3</v>
      </c>
      <c r="BJ57" s="261">
        <v>2E-3</v>
      </c>
      <c r="BK57" s="261">
        <v>2E-3</v>
      </c>
      <c r="BL57" s="261">
        <v>2E-3</v>
      </c>
      <c r="BM57" s="261">
        <v>5.0000000000000001E-4</v>
      </c>
      <c r="BN57" s="261">
        <v>5.0000000000000001E-4</v>
      </c>
      <c r="BO57" s="261">
        <v>5.0000000000000001E-4</v>
      </c>
      <c r="BP57" s="261">
        <v>5.0000000000000001E-4</v>
      </c>
      <c r="BQ57" s="261">
        <v>5.0000000000000001E-4</v>
      </c>
      <c r="BR57" s="261">
        <v>5.0000000000000001E-4</v>
      </c>
      <c r="BS57" s="261">
        <v>5.0000000000000001E-4</v>
      </c>
      <c r="BT57" s="261">
        <v>5.0000000000000001E-4</v>
      </c>
      <c r="BU57" s="261">
        <v>5.0000000000000001E-4</v>
      </c>
      <c r="BV57" s="261">
        <v>5.0000000000000001E-4</v>
      </c>
      <c r="BW57" s="261">
        <v>5.0000000000000001E-4</v>
      </c>
      <c r="BX57" s="261">
        <v>5.0000000000000001E-4</v>
      </c>
      <c r="BY57" s="261">
        <v>5.0000000000000001E-4</v>
      </c>
      <c r="BZ57" s="261">
        <v>5.0000000000000001E-4</v>
      </c>
      <c r="CA57" s="261">
        <v>5.0000000000000001E-4</v>
      </c>
      <c r="CB57" s="261">
        <v>5.0000000000000001E-4</v>
      </c>
      <c r="CC57" s="261">
        <v>5.0000000000000001E-4</v>
      </c>
      <c r="CD57" s="261">
        <v>5.0000000000000001E-4</v>
      </c>
      <c r="CE57" s="261">
        <v>5.0000000000000001E-4</v>
      </c>
      <c r="CF57" s="261">
        <v>5.0000000000000001E-4</v>
      </c>
      <c r="CG57" s="261">
        <v>5.0000000000000001E-4</v>
      </c>
      <c r="CH57" s="261">
        <v>5.0000000000000001E-4</v>
      </c>
      <c r="CI57" s="261">
        <v>5.0000000000000001E-4</v>
      </c>
      <c r="CJ57" s="261">
        <v>5.0000000000000001E-4</v>
      </c>
      <c r="CK57" s="261">
        <v>5.0000000000000001E-4</v>
      </c>
      <c r="CL57" s="261">
        <v>5.0000000000000001E-4</v>
      </c>
      <c r="CM57" s="261">
        <v>5.0000000000000001E-4</v>
      </c>
      <c r="CN57" s="261">
        <v>5.0000000000000001E-4</v>
      </c>
      <c r="CO57" s="261">
        <v>5.0000000000000001E-4</v>
      </c>
      <c r="CP57" s="261">
        <v>5.0000000000000001E-4</v>
      </c>
      <c r="CQ57" s="261">
        <v>5.0000000000000001E-4</v>
      </c>
      <c r="CR57" s="261">
        <v>5.0000000000000001E-4</v>
      </c>
      <c r="CS57" s="261">
        <v>5.0000000000000001E-4</v>
      </c>
      <c r="CT57" s="261">
        <v>5.0000000000000001E-4</v>
      </c>
      <c r="CU57" s="261">
        <v>5.0000000000000001E-4</v>
      </c>
      <c r="CV57" s="261">
        <v>5.0000000000000001E-4</v>
      </c>
      <c r="CW57" s="261">
        <v>5.0000000000000001E-4</v>
      </c>
      <c r="CX57" s="261">
        <v>5.0000000000000001E-4</v>
      </c>
      <c r="CY57" s="261">
        <v>5.0000000000000001E-4</v>
      </c>
      <c r="CZ57" s="261">
        <v>5.0000000000000001E-4</v>
      </c>
      <c r="DA57" s="261">
        <v>5.0000000000000001E-4</v>
      </c>
      <c r="DB57" s="261">
        <v>5.0000000000000001E-4</v>
      </c>
      <c r="DC57" s="261">
        <v>5.0000000000000001E-4</v>
      </c>
      <c r="DD57" s="261">
        <v>5.0000000000000001E-4</v>
      </c>
      <c r="DE57" s="261">
        <v>5.0000000000000001E-4</v>
      </c>
      <c r="DF57" s="261">
        <v>5.0000000000000001E-4</v>
      </c>
      <c r="DG57" s="261">
        <v>5.0000000000000001E-4</v>
      </c>
      <c r="DH57" s="261">
        <v>5.0000000000000001E-4</v>
      </c>
      <c r="DI57" s="261">
        <v>5.0000000000000001E-4</v>
      </c>
      <c r="DJ57" s="261">
        <v>5.0000000000000001E-4</v>
      </c>
      <c r="DK57" s="261">
        <v>5.0000000000000001E-4</v>
      </c>
      <c r="DL57" s="261">
        <v>5.0000000000000001E-4</v>
      </c>
      <c r="DM57" s="261">
        <v>5.0000000000000001E-4</v>
      </c>
      <c r="DN57" s="261">
        <v>5.0000000000000001E-4</v>
      </c>
      <c r="DO57" s="261">
        <v>5.0000000000000001E-4</v>
      </c>
      <c r="DP57" s="261">
        <v>5.0000000000000001E-4</v>
      </c>
      <c r="DQ57" s="261">
        <v>5.0000000000000001E-4</v>
      </c>
      <c r="DR57" s="261">
        <v>5.0000000000000001E-4</v>
      </c>
      <c r="DS57" s="261">
        <v>5.0000000000000001E-4</v>
      </c>
      <c r="DT57" s="261">
        <v>5.0000000000000001E-4</v>
      </c>
      <c r="DU57" s="261">
        <v>5.0000000000000001E-4</v>
      </c>
      <c r="DV57" s="261">
        <v>5.0000000000000001E-4</v>
      </c>
      <c r="DW57" s="261">
        <v>5.0000000000000001E-4</v>
      </c>
      <c r="DX57" s="261">
        <v>5.0000000000000001E-4</v>
      </c>
      <c r="DY57" s="261">
        <v>5.0000000000000001E-4</v>
      </c>
      <c r="DZ57" s="261">
        <v>5.0000000000000001E-4</v>
      </c>
      <c r="EA57" s="261">
        <v>5.0000000000000001E-4</v>
      </c>
      <c r="EB57" s="261">
        <v>5.0000000000000001E-4</v>
      </c>
      <c r="EC57" s="261">
        <v>5.0000000000000001E-4</v>
      </c>
      <c r="ED57" s="261">
        <v>5.0000000000000001E-4</v>
      </c>
      <c r="EE57" s="261">
        <v>5.0000000000000001E-4</v>
      </c>
      <c r="EF57" s="261">
        <v>5.0000000000000001E-4</v>
      </c>
    </row>
    <row r="58" spans="1:136" ht="27" customHeight="1">
      <c r="A58" s="283" t="s">
        <v>40</v>
      </c>
      <c r="B58" s="283"/>
      <c r="C58" s="283"/>
      <c r="D58" s="283"/>
      <c r="E58" s="283"/>
      <c r="F58" s="283"/>
      <c r="G58" s="283"/>
      <c r="H58" s="283"/>
      <c r="I58" s="283"/>
      <c r="J58" s="283"/>
      <c r="K58" s="283"/>
      <c r="L58" s="283"/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283"/>
      <c r="AA58" s="283"/>
      <c r="AB58" s="283"/>
      <c r="AC58" s="283"/>
      <c r="AD58" s="283"/>
      <c r="AE58" s="283"/>
      <c r="AF58" s="283"/>
      <c r="AG58" s="283"/>
      <c r="AH58" s="283"/>
      <c r="AI58" s="283"/>
      <c r="AJ58" s="283"/>
      <c r="AK58" s="283"/>
      <c r="AL58" s="283"/>
      <c r="AM58" s="283"/>
      <c r="AN58" s="283"/>
      <c r="AO58" s="283"/>
      <c r="AP58" s="283"/>
      <c r="AQ58" s="283"/>
      <c r="AR58" s="283"/>
      <c r="AS58" s="283"/>
      <c r="AT58" s="283"/>
      <c r="AU58" s="283"/>
      <c r="AV58" s="283"/>
      <c r="AW58" s="283"/>
      <c r="AX58" s="283"/>
      <c r="AY58" s="283"/>
      <c r="AZ58" s="283"/>
      <c r="BA58" s="283"/>
      <c r="BB58" s="283"/>
      <c r="BC58" s="283"/>
      <c r="BD58" s="283"/>
      <c r="BE58" s="283"/>
      <c r="BF58" s="283"/>
      <c r="BG58" s="283"/>
      <c r="BH58" s="283"/>
      <c r="BI58" s="283"/>
      <c r="BJ58" s="283"/>
      <c r="BK58" s="283"/>
      <c r="BL58" s="283"/>
      <c r="BM58" s="283"/>
      <c r="BN58" s="283"/>
      <c r="BO58" s="283"/>
      <c r="BP58" s="283"/>
      <c r="BQ58" s="283"/>
      <c r="BR58" s="283"/>
      <c r="BS58" s="283"/>
      <c r="BT58" s="283"/>
      <c r="BU58" s="283"/>
      <c r="BV58" s="283"/>
      <c r="BW58" s="283"/>
      <c r="BX58" s="283"/>
      <c r="BY58" s="283"/>
      <c r="BZ58" s="283"/>
      <c r="CA58" s="283"/>
      <c r="CB58" s="283"/>
      <c r="CC58" s="283"/>
      <c r="CD58" s="283"/>
      <c r="CE58" s="283"/>
      <c r="CF58" s="283"/>
      <c r="CG58" s="283"/>
      <c r="CH58" s="283"/>
      <c r="CI58" s="283"/>
      <c r="CJ58" s="283"/>
      <c r="CK58" s="283"/>
      <c r="CL58" s="283"/>
      <c r="CM58" s="283"/>
      <c r="CN58" s="283"/>
      <c r="CO58" s="283"/>
      <c r="CP58" s="283"/>
      <c r="CQ58" s="283"/>
      <c r="CR58" s="283"/>
      <c r="CS58" s="283"/>
      <c r="CT58" s="283"/>
      <c r="CU58" s="283"/>
      <c r="CV58" s="283"/>
      <c r="CW58" s="283"/>
      <c r="CX58" s="283"/>
      <c r="CY58" s="283"/>
      <c r="CZ58" s="283"/>
      <c r="DA58" s="283"/>
      <c r="DB58" s="283"/>
      <c r="DC58" s="283"/>
      <c r="DD58" s="283"/>
      <c r="DE58" s="283"/>
      <c r="DF58" s="283"/>
      <c r="DG58" s="283"/>
      <c r="DH58" s="283"/>
      <c r="DI58" s="283"/>
      <c r="DJ58" s="283"/>
      <c r="DK58" s="283"/>
      <c r="DL58" s="283"/>
      <c r="DM58" s="283"/>
      <c r="DN58" s="283"/>
      <c r="DO58" s="283"/>
      <c r="DP58" s="283"/>
      <c r="DQ58" s="283"/>
      <c r="DR58" s="283"/>
      <c r="DS58" s="283"/>
      <c r="DT58" s="283"/>
      <c r="DU58" s="283"/>
      <c r="DV58" s="283"/>
      <c r="DW58" s="283"/>
      <c r="DX58" s="283"/>
      <c r="DY58" s="283"/>
      <c r="DZ58" s="283"/>
      <c r="EA58" s="283"/>
      <c r="EB58" s="283"/>
      <c r="EC58" s="283"/>
      <c r="ED58" s="283"/>
      <c r="EE58" s="283"/>
      <c r="EF58" s="283"/>
    </row>
    <row r="75" spans="1:136" s="4" customFormat="1" ht="17.25" customHeight="1">
      <c r="A75" s="13" t="s">
        <v>0</v>
      </c>
      <c r="B75" s="2" t="s">
        <v>12</v>
      </c>
      <c r="C75" s="2" t="s">
        <v>20</v>
      </c>
      <c r="D75" s="2" t="s">
        <v>21</v>
      </c>
      <c r="E75" s="2" t="s">
        <v>22</v>
      </c>
      <c r="F75" s="2" t="s">
        <v>23</v>
      </c>
      <c r="G75" s="2" t="s">
        <v>24</v>
      </c>
      <c r="H75" s="2" t="s">
        <v>25</v>
      </c>
      <c r="I75" s="2" t="s">
        <v>26</v>
      </c>
      <c r="J75" s="2" t="s">
        <v>27</v>
      </c>
      <c r="K75" s="2" t="s">
        <v>28</v>
      </c>
      <c r="L75" s="2" t="s">
        <v>29</v>
      </c>
      <c r="M75" s="2" t="s">
        <v>30</v>
      </c>
      <c r="N75" s="2" t="s">
        <v>11</v>
      </c>
      <c r="O75" s="2" t="s">
        <v>13</v>
      </c>
      <c r="P75" s="2" t="s">
        <v>14</v>
      </c>
      <c r="Q75" s="2" t="s">
        <v>15</v>
      </c>
      <c r="R75" s="2" t="s">
        <v>16</v>
      </c>
      <c r="S75" s="2" t="s">
        <v>17</v>
      </c>
      <c r="T75" s="2" t="s">
        <v>18</v>
      </c>
      <c r="U75" s="2" t="s">
        <v>19</v>
      </c>
      <c r="V75" s="2" t="s">
        <v>109</v>
      </c>
      <c r="W75" s="2" t="s">
        <v>111</v>
      </c>
      <c r="X75" s="2" t="s">
        <v>117</v>
      </c>
      <c r="Y75" s="2" t="s">
        <v>118</v>
      </c>
      <c r="Z75" s="2" t="s">
        <v>120</v>
      </c>
      <c r="AA75" s="2" t="s">
        <v>123</v>
      </c>
      <c r="AB75" s="2" t="s">
        <v>130</v>
      </c>
      <c r="AC75" s="139" t="s">
        <v>134</v>
      </c>
      <c r="AD75" s="139" t="s">
        <v>142</v>
      </c>
      <c r="AE75" s="139" t="s">
        <v>143</v>
      </c>
      <c r="AF75" s="139" t="s">
        <v>148</v>
      </c>
      <c r="AG75" s="139" t="s">
        <v>153</v>
      </c>
      <c r="AH75" s="139" t="s">
        <v>154</v>
      </c>
      <c r="AI75" s="139" t="s">
        <v>156</v>
      </c>
      <c r="AJ75" s="139" t="s">
        <v>157</v>
      </c>
      <c r="AK75" s="139" t="s">
        <v>159</v>
      </c>
      <c r="AL75" s="139" t="s">
        <v>163</v>
      </c>
      <c r="AM75" s="139" t="s">
        <v>166</v>
      </c>
      <c r="AN75" s="139" t="s">
        <v>169</v>
      </c>
      <c r="AO75" s="139" t="s">
        <v>177</v>
      </c>
      <c r="AP75" s="139" t="s">
        <v>182</v>
      </c>
      <c r="AQ75" s="139" t="s">
        <v>186</v>
      </c>
      <c r="AR75" s="139" t="s">
        <v>189</v>
      </c>
      <c r="AS75" s="139" t="s">
        <v>190</v>
      </c>
      <c r="AT75" s="139" t="s">
        <v>195</v>
      </c>
      <c r="AU75" s="139" t="s">
        <v>197</v>
      </c>
      <c r="AV75" s="139" t="s">
        <v>199</v>
      </c>
      <c r="AW75" s="106" t="e">
        <f>#REF!</f>
        <v>#REF!</v>
      </c>
      <c r="AX75" s="106" t="s">
        <v>209</v>
      </c>
      <c r="AY75" s="106" t="s">
        <v>213</v>
      </c>
      <c r="AZ75" s="106" t="s">
        <v>215</v>
      </c>
      <c r="BA75" s="106" t="s">
        <v>217</v>
      </c>
      <c r="BB75" s="139" t="s">
        <v>219</v>
      </c>
      <c r="BC75" s="184" t="s">
        <v>221</v>
      </c>
      <c r="BD75" s="106" t="s">
        <v>225</v>
      </c>
      <c r="BE75" s="106" t="s">
        <v>228</v>
      </c>
      <c r="BF75" s="106" t="s">
        <v>234</v>
      </c>
      <c r="BG75" s="106" t="s">
        <v>242</v>
      </c>
      <c r="BH75" s="106" t="s">
        <v>243</v>
      </c>
      <c r="BI75" s="106" t="s">
        <v>244</v>
      </c>
      <c r="BJ75" s="106" t="s">
        <v>245</v>
      </c>
      <c r="BK75" s="106" t="s">
        <v>246</v>
      </c>
      <c r="BL75" s="106" t="s">
        <v>247</v>
      </c>
      <c r="BM75" s="106" t="s">
        <v>249</v>
      </c>
      <c r="BN75" s="106" t="s">
        <v>251</v>
      </c>
      <c r="BO75" s="106" t="s">
        <v>253</v>
      </c>
      <c r="BP75" s="106" t="s">
        <v>257</v>
      </c>
      <c r="BQ75" s="106" t="s">
        <v>259</v>
      </c>
      <c r="BR75" s="106" t="s">
        <v>263</v>
      </c>
      <c r="BS75" s="106" t="s">
        <v>264</v>
      </c>
      <c r="BT75" s="106" t="s">
        <v>265</v>
      </c>
      <c r="BU75" s="106" t="s">
        <v>266</v>
      </c>
      <c r="BV75" s="106" t="s">
        <v>267</v>
      </c>
      <c r="BW75" s="106" t="s">
        <v>270</v>
      </c>
      <c r="BX75" s="106" t="s">
        <v>272</v>
      </c>
      <c r="BY75" s="106" t="s">
        <v>276</v>
      </c>
      <c r="BZ75" s="106" t="s">
        <v>277</v>
      </c>
      <c r="CA75" s="106" t="s">
        <v>279</v>
      </c>
      <c r="CB75" s="106" t="s">
        <v>281</v>
      </c>
      <c r="CC75" s="106" t="s">
        <v>282</v>
      </c>
      <c r="CD75" s="106" t="s">
        <v>288</v>
      </c>
      <c r="CE75" s="106" t="s">
        <v>289</v>
      </c>
      <c r="CF75" s="106" t="s">
        <v>292</v>
      </c>
      <c r="CG75" s="106" t="s">
        <v>294</v>
      </c>
      <c r="CH75" s="106" t="s">
        <v>297</v>
      </c>
      <c r="CI75" s="106" t="s">
        <v>301</v>
      </c>
      <c r="CJ75" s="106" t="s">
        <v>303</v>
      </c>
      <c r="CK75" s="106" t="s">
        <v>310</v>
      </c>
      <c r="CL75" s="106" t="s">
        <v>310</v>
      </c>
      <c r="CM75" s="106" t="s">
        <v>311</v>
      </c>
      <c r="CN75" s="106" t="s">
        <v>313</v>
      </c>
      <c r="CO75" s="106" t="s">
        <v>319</v>
      </c>
      <c r="CP75" s="106" t="s">
        <v>322</v>
      </c>
      <c r="CQ75" s="106" t="s">
        <v>325</v>
      </c>
      <c r="CR75" s="106" t="s">
        <v>330</v>
      </c>
      <c r="CS75" s="106" t="s">
        <v>332</v>
      </c>
      <c r="CT75" s="106" t="s">
        <v>336</v>
      </c>
      <c r="CU75" s="106" t="s">
        <v>339</v>
      </c>
      <c r="CV75" s="106" t="s">
        <v>349</v>
      </c>
      <c r="CW75" s="106" t="s">
        <v>350</v>
      </c>
      <c r="CX75" s="106" t="s">
        <v>351</v>
      </c>
      <c r="CY75" s="106" t="s">
        <v>357</v>
      </c>
      <c r="CZ75" s="106" t="s">
        <v>360</v>
      </c>
      <c r="DA75" s="106" t="str">
        <f t="shared" ref="DA75" ca="1" si="24">DA19</f>
        <v>Aug'25</v>
      </c>
      <c r="DB75" s="3">
        <v>1</v>
      </c>
      <c r="DC75" s="3">
        <v>2</v>
      </c>
      <c r="DD75" s="3">
        <v>3</v>
      </c>
      <c r="DE75" s="3">
        <v>4</v>
      </c>
      <c r="DF75" s="3">
        <v>5</v>
      </c>
      <c r="DG75" s="3">
        <v>6</v>
      </c>
      <c r="DH75" s="3">
        <v>7</v>
      </c>
      <c r="DI75" s="3">
        <v>8</v>
      </c>
      <c r="DJ75" s="3">
        <v>9</v>
      </c>
      <c r="DK75" s="3">
        <v>10</v>
      </c>
      <c r="DL75" s="3">
        <v>11</v>
      </c>
      <c r="DM75" s="3">
        <v>12</v>
      </c>
      <c r="DN75" s="3">
        <v>13</v>
      </c>
      <c r="DO75" s="3">
        <v>14</v>
      </c>
      <c r="DP75" s="3">
        <v>15</v>
      </c>
      <c r="DQ75" s="3">
        <v>16</v>
      </c>
      <c r="DR75" s="3">
        <v>17</v>
      </c>
      <c r="DS75" s="3">
        <v>18</v>
      </c>
      <c r="DT75" s="3">
        <v>19</v>
      </c>
      <c r="DU75" s="3">
        <v>20</v>
      </c>
      <c r="DV75" s="3">
        <v>21</v>
      </c>
      <c r="DW75" s="3">
        <v>22</v>
      </c>
      <c r="DX75" s="3">
        <v>23</v>
      </c>
      <c r="DY75" s="3">
        <v>24</v>
      </c>
      <c r="DZ75" s="3">
        <v>25</v>
      </c>
      <c r="EA75" s="3">
        <v>26</v>
      </c>
      <c r="EB75" s="3">
        <v>27</v>
      </c>
      <c r="EC75" s="3">
        <v>28</v>
      </c>
      <c r="ED75" s="3">
        <v>29</v>
      </c>
      <c r="EE75" s="3">
        <v>30</v>
      </c>
      <c r="EF75" s="3">
        <v>31</v>
      </c>
    </row>
    <row r="76" spans="1:136" ht="17.25" customHeight="1">
      <c r="A76" s="140" t="s">
        <v>1</v>
      </c>
      <c r="B76" s="141" t="e">
        <f>SUM(#REF!,B48,B20,#REF!,#REF!,#REF!)</f>
        <v>#REF!</v>
      </c>
      <c r="C76" s="141" t="e">
        <f>SUM(#REF!,C48,C20,#REF!,#REF!,#REF!)</f>
        <v>#REF!</v>
      </c>
      <c r="D76" s="141" t="e">
        <f>SUM(#REF!,D48,D20,#REF!,#REF!,#REF!)</f>
        <v>#REF!</v>
      </c>
      <c r="E76" s="141" t="e">
        <f>SUM(#REF!,E48,E20,#REF!,#REF!,#REF!)</f>
        <v>#REF!</v>
      </c>
      <c r="F76" s="141" t="e">
        <f>SUM(#REF!,F48,F20,#REF!,#REF!,#REF!)</f>
        <v>#REF!</v>
      </c>
      <c r="G76" s="141" t="e">
        <f>SUM(#REF!,G48,G20,#REF!,#REF!,#REF!)</f>
        <v>#REF!</v>
      </c>
      <c r="H76" s="141" t="e">
        <f>SUM(#REF!,H48,H20,#REF!,#REF!,#REF!)</f>
        <v>#REF!</v>
      </c>
      <c r="I76" s="141" t="e">
        <f>SUM(#REF!,I48,I20,#REF!,#REF!,#REF!)</f>
        <v>#REF!</v>
      </c>
      <c r="J76" s="141" t="e">
        <f>SUM(#REF!,J48,J20,#REF!,#REF!,#REF!)</f>
        <v>#REF!</v>
      </c>
      <c r="K76" s="141" t="e">
        <f>SUM(#REF!,K48,K20,#REF!,#REF!,#REF!)</f>
        <v>#REF!</v>
      </c>
      <c r="L76" s="141" t="e">
        <f>SUM(#REF!,L48,L20,#REF!,#REF!,#REF!)</f>
        <v>#REF!</v>
      </c>
      <c r="M76" s="141" t="e">
        <f>SUM(#REF!,M48,M20,#REF!,#REF!,#REF!)</f>
        <v>#REF!</v>
      </c>
      <c r="N76" s="141" t="e">
        <f>SUM(#REF!,N48,N20,#REF!,#REF!,#REF!)</f>
        <v>#REF!</v>
      </c>
      <c r="O76" s="141" t="e">
        <f>SUM(#REF!,O48,O20,#REF!,#REF!,#REF!)</f>
        <v>#REF!</v>
      </c>
      <c r="P76" s="141" t="e">
        <f>SUM(#REF!,P48,P20,#REF!,#REF!,#REF!)</f>
        <v>#REF!</v>
      </c>
      <c r="Q76" s="141" t="e">
        <f>SUM(#REF!,Q48,Q20,#REF!,#REF!,#REF!)</f>
        <v>#REF!</v>
      </c>
      <c r="R76" s="141" t="e">
        <f>SUM(#REF!,R48,R20,#REF!,#REF!,#REF!)</f>
        <v>#REF!</v>
      </c>
      <c r="S76" s="141" t="e">
        <f>SUM(#REF!,S48,S20,#REF!,#REF!,#REF!)</f>
        <v>#REF!</v>
      </c>
      <c r="T76" s="141" t="e">
        <f>SUM(#REF!,T48,T20,#REF!,#REF!,#REF!)</f>
        <v>#REF!</v>
      </c>
      <c r="U76" s="141" t="e">
        <f>SUM(#REF!,U48,U20,#REF!,#REF!,#REF!)</f>
        <v>#REF!</v>
      </c>
      <c r="V76" s="141" t="e">
        <f>SUM(#REF!,V48,V20,#REF!,#REF!,#REF!)</f>
        <v>#REF!</v>
      </c>
      <c r="W76" s="141" t="e">
        <f>SUM(#REF!,W48,W20,#REF!,#REF!,#REF!)</f>
        <v>#REF!</v>
      </c>
      <c r="X76" s="141" t="e">
        <f>SUM(#REF!,X48,X20,#REF!,#REF!,#REF!)</f>
        <v>#REF!</v>
      </c>
      <c r="Y76" s="141" t="e">
        <f>SUM(#REF!,Y48,Y20,#REF!,#REF!,#REF!)</f>
        <v>#REF!</v>
      </c>
      <c r="Z76" s="141" t="e">
        <f>SUM(#REF!,Z48,Z20,#REF!,#REF!,#REF!)</f>
        <v>#REF!</v>
      </c>
      <c r="AA76" s="141" t="e">
        <f>SUM(#REF!,AA48,AA20,#REF!,#REF!,#REF!)</f>
        <v>#REF!</v>
      </c>
      <c r="AB76" s="141" t="e">
        <f>SUM(#REF!,AB48,AB20,#REF!,#REF!,#REF!)</f>
        <v>#REF!</v>
      </c>
      <c r="AC76" s="141" t="e">
        <f>SUM(#REF!,AC48,AC20,#REF!,#REF!,#REF!)</f>
        <v>#REF!</v>
      </c>
      <c r="AD76" s="141" t="e">
        <f>SUM(#REF!,AD48,AD20,#REF!,#REF!,#REF!)</f>
        <v>#REF!</v>
      </c>
      <c r="AE76" s="141" t="e">
        <f>SUM(#REF!,AE48,AE20,#REF!,#REF!,#REF!)</f>
        <v>#REF!</v>
      </c>
      <c r="AF76" s="141" t="e">
        <f>SUM(#REF!,AF48,AF20,#REF!,#REF!,#REF!)</f>
        <v>#REF!</v>
      </c>
      <c r="AG76" s="141" t="e">
        <f>SUM(#REF!,AG48,AG20,#REF!,#REF!,#REF!)</f>
        <v>#REF!</v>
      </c>
      <c r="AH76" s="141" t="e">
        <f>SUM(#REF!,AH48,AH20,#REF!,#REF!,#REF!)</f>
        <v>#REF!</v>
      </c>
      <c r="AI76" s="141" t="e">
        <f>SUM(#REF!,AI48,AI20,#REF!,#REF!,#REF!)</f>
        <v>#REF!</v>
      </c>
      <c r="AJ76" s="141" t="e">
        <f>SUM(#REF!,AJ48,AJ20,#REF!,#REF!,#REF!)</f>
        <v>#REF!</v>
      </c>
      <c r="AK76" s="141" t="e">
        <f>SUM(#REF!,AK48,AK20,#REF!,#REF!,#REF!)</f>
        <v>#REF!</v>
      </c>
      <c r="AL76" s="141" t="e">
        <f>SUM(#REF!,AL48,AL20,#REF!,#REF!,#REF!)</f>
        <v>#REF!</v>
      </c>
      <c r="AM76" s="141" t="e">
        <f>SUM(#REF!,AM48,AM20,#REF!,#REF!,#REF!)</f>
        <v>#REF!</v>
      </c>
      <c r="AN76" s="141" t="e">
        <f>SUM(#REF!,AN48,AN20,#REF!,#REF!,#REF!)</f>
        <v>#REF!</v>
      </c>
      <c r="AO76" s="141" t="e">
        <f>SUM(#REF!,AO48,AO20,#REF!,#REF!,#REF!)</f>
        <v>#REF!</v>
      </c>
      <c r="AP76" s="141" t="e">
        <f>SUM(#REF!,AP48,AP20,#REF!,#REF!,#REF!)</f>
        <v>#REF!</v>
      </c>
      <c r="AQ76" s="141" t="e">
        <f>SUM(#REF!,AQ48,AQ20,#REF!,#REF!,#REF!)</f>
        <v>#REF!</v>
      </c>
      <c r="AR76" s="141" t="e">
        <f>SUM(#REF!,AR48,AR20,#REF!,#REF!,#REF!)</f>
        <v>#REF!</v>
      </c>
      <c r="AS76" s="141" t="e">
        <f>SUM(#REF!,AS48,AS20,#REF!,#REF!,#REF!)</f>
        <v>#REF!</v>
      </c>
      <c r="AT76" s="141" t="e">
        <f>SUM(#REF!,AT48,AT20,#REF!,#REF!,#REF!)</f>
        <v>#REF!</v>
      </c>
      <c r="AU76" s="141" t="e">
        <f>SUM(#REF!,AU48,AU20,#REF!,#REF!,#REF!)</f>
        <v>#REF!</v>
      </c>
      <c r="AV76" s="141" t="e">
        <f>SUM(#REF!,AV48,AV20,#REF!,#REF!,#REF!)</f>
        <v>#REF!</v>
      </c>
      <c r="AW76" s="141" t="e">
        <f>SUM(#REF!,AW48,AW20,#REF!,#REF!,#REF!)</f>
        <v>#REF!</v>
      </c>
      <c r="AX76" s="141">
        <f t="shared" ref="AX76:BU76" si="25">AX48</f>
        <v>0</v>
      </c>
      <c r="AY76" s="141">
        <f t="shared" si="25"/>
        <v>0</v>
      </c>
      <c r="AZ76" s="141">
        <f t="shared" si="25"/>
        <v>0</v>
      </c>
      <c r="BA76" s="141">
        <f t="shared" si="25"/>
        <v>0</v>
      </c>
      <c r="BB76" s="141">
        <f t="shared" si="25"/>
        <v>0</v>
      </c>
      <c r="BC76" s="141">
        <f t="shared" si="25"/>
        <v>0</v>
      </c>
      <c r="BD76" s="141">
        <f t="shared" si="25"/>
        <v>0</v>
      </c>
      <c r="BE76" s="141">
        <f t="shared" si="25"/>
        <v>0</v>
      </c>
      <c r="BF76" s="141">
        <f t="shared" si="25"/>
        <v>0</v>
      </c>
      <c r="BG76" s="141">
        <f t="shared" si="25"/>
        <v>0</v>
      </c>
      <c r="BH76" s="141">
        <f t="shared" si="25"/>
        <v>0</v>
      </c>
      <c r="BI76" s="141">
        <f t="shared" si="25"/>
        <v>0</v>
      </c>
      <c r="BJ76" s="141">
        <f t="shared" si="25"/>
        <v>0</v>
      </c>
      <c r="BK76" s="141">
        <f t="shared" si="25"/>
        <v>0</v>
      </c>
      <c r="BL76" s="141">
        <f t="shared" si="25"/>
        <v>0</v>
      </c>
      <c r="BM76" s="141">
        <f t="shared" si="25"/>
        <v>0</v>
      </c>
      <c r="BN76" s="141">
        <f t="shared" si="25"/>
        <v>0</v>
      </c>
      <c r="BO76" s="141">
        <f t="shared" si="25"/>
        <v>0</v>
      </c>
      <c r="BP76" s="141">
        <f t="shared" si="25"/>
        <v>0</v>
      </c>
      <c r="BQ76" s="141">
        <f t="shared" si="25"/>
        <v>0</v>
      </c>
      <c r="BR76" s="141">
        <f t="shared" si="25"/>
        <v>0</v>
      </c>
      <c r="BS76" s="141">
        <f t="shared" si="25"/>
        <v>0</v>
      </c>
      <c r="BT76" s="141">
        <f t="shared" si="25"/>
        <v>0</v>
      </c>
      <c r="BU76" s="141">
        <f t="shared" si="25"/>
        <v>0</v>
      </c>
      <c r="BV76" s="141">
        <v>0</v>
      </c>
      <c r="BW76" s="141">
        <v>0</v>
      </c>
      <c r="BX76" s="141">
        <v>0</v>
      </c>
      <c r="BY76" s="141">
        <v>0</v>
      </c>
      <c r="BZ76" s="141">
        <v>0</v>
      </c>
      <c r="CA76" s="141">
        <v>19806</v>
      </c>
      <c r="CB76" s="141">
        <v>73966</v>
      </c>
      <c r="CC76" s="141">
        <v>141947</v>
      </c>
      <c r="CD76" s="141">
        <v>112509</v>
      </c>
      <c r="CE76" s="141">
        <v>130468</v>
      </c>
      <c r="CF76" s="141">
        <v>38888</v>
      </c>
      <c r="CG76" s="141">
        <v>87062</v>
      </c>
      <c r="CH76" s="141">
        <v>58213</v>
      </c>
      <c r="CI76" s="141">
        <v>22516</v>
      </c>
      <c r="CJ76" s="141">
        <v>94727</v>
      </c>
      <c r="CK76" s="141">
        <v>124225</v>
      </c>
      <c r="CL76" s="141">
        <v>120516</v>
      </c>
      <c r="CM76" s="141">
        <v>159459</v>
      </c>
      <c r="CN76" s="141">
        <v>177426</v>
      </c>
      <c r="CO76" s="141">
        <v>219164</v>
      </c>
      <c r="CP76" s="141">
        <v>47655</v>
      </c>
      <c r="CQ76" s="141">
        <v>84668</v>
      </c>
      <c r="CR76" s="141">
        <v>194452</v>
      </c>
      <c r="CS76" s="141">
        <v>150062</v>
      </c>
      <c r="CT76" s="141">
        <v>65360</v>
      </c>
      <c r="CU76" s="141">
        <v>187484</v>
      </c>
      <c r="CV76" s="141">
        <v>156821</v>
      </c>
      <c r="CW76" s="141">
        <v>135231</v>
      </c>
      <c r="CX76" s="141">
        <v>216561</v>
      </c>
      <c r="CY76" s="141">
        <v>253667</v>
      </c>
      <c r="CZ76" s="141">
        <v>269828</v>
      </c>
      <c r="DA76" s="141">
        <f>+SUM(DB76:EF76)</f>
        <v>147340</v>
      </c>
      <c r="DB76" s="141">
        <f t="shared" ref="DB76:EF76" si="26">+DB48+DB20</f>
        <v>11880</v>
      </c>
      <c r="DC76" s="141">
        <f t="shared" si="26"/>
        <v>6155</v>
      </c>
      <c r="DD76" s="141">
        <f t="shared" si="26"/>
        <v>0</v>
      </c>
      <c r="DE76" s="141">
        <f t="shared" si="26"/>
        <v>12477</v>
      </c>
      <c r="DF76" s="141">
        <f t="shared" si="26"/>
        <v>10111</v>
      </c>
      <c r="DG76" s="141">
        <f t="shared" si="26"/>
        <v>11192</v>
      </c>
      <c r="DH76" s="141">
        <f t="shared" si="26"/>
        <v>11203</v>
      </c>
      <c r="DI76" s="141">
        <f t="shared" si="26"/>
        <v>11489</v>
      </c>
      <c r="DJ76" s="141">
        <f t="shared" si="26"/>
        <v>8416</v>
      </c>
      <c r="DK76" s="141">
        <f t="shared" si="26"/>
        <v>0</v>
      </c>
      <c r="DL76" s="141">
        <f t="shared" si="26"/>
        <v>6806</v>
      </c>
      <c r="DM76" s="141">
        <f t="shared" si="26"/>
        <v>0</v>
      </c>
      <c r="DN76" s="141">
        <f t="shared" si="26"/>
        <v>9108</v>
      </c>
      <c r="DO76" s="141">
        <f t="shared" si="26"/>
        <v>2548</v>
      </c>
      <c r="DP76" s="141">
        <f t="shared" si="26"/>
        <v>6475</v>
      </c>
      <c r="DQ76" s="141">
        <f t="shared" si="26"/>
        <v>7532</v>
      </c>
      <c r="DR76" s="141">
        <f t="shared" si="26"/>
        <v>0</v>
      </c>
      <c r="DS76" s="141">
        <f t="shared" si="26"/>
        <v>6445</v>
      </c>
      <c r="DT76" s="141">
        <f t="shared" si="26"/>
        <v>5878</v>
      </c>
      <c r="DU76" s="141">
        <f t="shared" si="26"/>
        <v>2034</v>
      </c>
      <c r="DV76" s="141">
        <f t="shared" si="26"/>
        <v>7793</v>
      </c>
      <c r="DW76" s="141">
        <f t="shared" si="26"/>
        <v>5896</v>
      </c>
      <c r="DX76" s="141">
        <f t="shared" si="26"/>
        <v>3902</v>
      </c>
      <c r="DY76" s="141">
        <f t="shared" si="26"/>
        <v>0</v>
      </c>
      <c r="DZ76" s="141">
        <f t="shared" si="26"/>
        <v>0</v>
      </c>
      <c r="EA76" s="141">
        <f t="shared" si="26"/>
        <v>0</v>
      </c>
      <c r="EB76" s="141">
        <f t="shared" si="26"/>
        <v>0</v>
      </c>
      <c r="EC76" s="141">
        <f t="shared" si="26"/>
        <v>0</v>
      </c>
      <c r="ED76" s="141">
        <f t="shared" si="26"/>
        <v>0</v>
      </c>
      <c r="EE76" s="141">
        <f t="shared" si="26"/>
        <v>0</v>
      </c>
      <c r="EF76" s="141">
        <f t="shared" si="26"/>
        <v>0</v>
      </c>
    </row>
    <row r="77" spans="1:136" ht="17.25" customHeight="1">
      <c r="A77" s="140" t="s">
        <v>2</v>
      </c>
      <c r="B77" s="141" t="e">
        <f>B76-B78</f>
        <v>#REF!</v>
      </c>
      <c r="C77" s="141" t="e">
        <f t="shared" ref="C77:N77" si="27">C76-C78</f>
        <v>#REF!</v>
      </c>
      <c r="D77" s="141" t="e">
        <f t="shared" si="27"/>
        <v>#REF!</v>
      </c>
      <c r="E77" s="141" t="e">
        <f t="shared" si="27"/>
        <v>#REF!</v>
      </c>
      <c r="F77" s="141" t="e">
        <f t="shared" si="27"/>
        <v>#REF!</v>
      </c>
      <c r="G77" s="141" t="e">
        <f t="shared" si="27"/>
        <v>#REF!</v>
      </c>
      <c r="H77" s="141" t="e">
        <f t="shared" si="27"/>
        <v>#REF!</v>
      </c>
      <c r="I77" s="141" t="e">
        <f t="shared" si="27"/>
        <v>#REF!</v>
      </c>
      <c r="J77" s="141" t="e">
        <f t="shared" si="27"/>
        <v>#REF!</v>
      </c>
      <c r="K77" s="141" t="e">
        <f t="shared" si="27"/>
        <v>#REF!</v>
      </c>
      <c r="L77" s="141" t="e">
        <f t="shared" si="27"/>
        <v>#REF!</v>
      </c>
      <c r="M77" s="141" t="e">
        <f t="shared" si="27"/>
        <v>#REF!</v>
      </c>
      <c r="N77" s="141" t="e">
        <f t="shared" si="27"/>
        <v>#REF!</v>
      </c>
      <c r="O77" s="141" t="e">
        <f t="shared" ref="O77:Y77" si="28">O76-O78</f>
        <v>#REF!</v>
      </c>
      <c r="P77" s="141" t="e">
        <f t="shared" si="28"/>
        <v>#REF!</v>
      </c>
      <c r="Q77" s="141" t="e">
        <f t="shared" si="28"/>
        <v>#REF!</v>
      </c>
      <c r="R77" s="141" t="e">
        <f t="shared" si="28"/>
        <v>#REF!</v>
      </c>
      <c r="S77" s="141" t="e">
        <f t="shared" si="28"/>
        <v>#REF!</v>
      </c>
      <c r="T77" s="141" t="e">
        <f t="shared" si="28"/>
        <v>#REF!</v>
      </c>
      <c r="U77" s="141" t="e">
        <f t="shared" si="28"/>
        <v>#REF!</v>
      </c>
      <c r="V77" s="141" t="e">
        <f t="shared" si="28"/>
        <v>#REF!</v>
      </c>
      <c r="W77" s="141" t="e">
        <f t="shared" si="28"/>
        <v>#REF!</v>
      </c>
      <c r="X77" s="141" t="e">
        <f t="shared" si="28"/>
        <v>#REF!</v>
      </c>
      <c r="Y77" s="141" t="e">
        <f t="shared" si="28"/>
        <v>#REF!</v>
      </c>
      <c r="Z77" s="141" t="e">
        <f>SUM(#REF!,Z49,Z21,#REF!,#REF!,#REF!)</f>
        <v>#REF!</v>
      </c>
      <c r="AA77" s="141" t="e">
        <f>SUM(#REF!,AA49,AA21,#REF!,#REF!,#REF!)</f>
        <v>#REF!</v>
      </c>
      <c r="AB77" s="141" t="e">
        <f>SUM(#REF!,AB49,AB21,#REF!,#REF!,#REF!)</f>
        <v>#REF!</v>
      </c>
      <c r="AC77" s="141" t="e">
        <f>SUM(#REF!,AC49,AC21,#REF!,#REF!,#REF!)</f>
        <v>#REF!</v>
      </c>
      <c r="AD77" s="141" t="e">
        <f>SUM(#REF!,AD49,AD21,#REF!,#REF!,#REF!)</f>
        <v>#REF!</v>
      </c>
      <c r="AE77" s="141" t="e">
        <f>SUM(#REF!,AE49,AE21,#REF!,#REF!,#REF!)</f>
        <v>#REF!</v>
      </c>
      <c r="AF77" s="141" t="e">
        <f>SUM(#REF!,AF49,AF21,#REF!,#REF!,#REF!)</f>
        <v>#REF!</v>
      </c>
      <c r="AG77" s="141" t="e">
        <f>SUM(#REF!,AG49,AG21,#REF!,#REF!,#REF!)</f>
        <v>#REF!</v>
      </c>
      <c r="AH77" s="141" t="e">
        <f>SUM(#REF!,AH49,AH21,#REF!,#REF!,#REF!)</f>
        <v>#REF!</v>
      </c>
      <c r="AI77" s="141" t="e">
        <f>SUM(#REF!,AI49,AI21,#REF!,#REF!,#REF!)</f>
        <v>#REF!</v>
      </c>
      <c r="AJ77" s="141" t="e">
        <f>SUM(#REF!,AJ49,AJ21,#REF!,#REF!,#REF!)</f>
        <v>#REF!</v>
      </c>
      <c r="AK77" s="141" t="e">
        <f>SUM(#REF!,AK49,AK21,#REF!,#REF!,#REF!)</f>
        <v>#REF!</v>
      </c>
      <c r="AL77" s="141" t="e">
        <f>SUM(#REF!,AL49,AL21,#REF!,#REF!,#REF!)</f>
        <v>#REF!</v>
      </c>
      <c r="AM77" s="141" t="e">
        <f>SUM(#REF!,AM49,AM21,#REF!,#REF!,#REF!)</f>
        <v>#REF!</v>
      </c>
      <c r="AN77" s="141" t="e">
        <f>SUM(#REF!,AN49,AN21,#REF!,#REF!,#REF!)</f>
        <v>#REF!</v>
      </c>
      <c r="AO77" s="141" t="e">
        <f>SUM(#REF!,AO49,AO21,#REF!,#REF!,#REF!)</f>
        <v>#REF!</v>
      </c>
      <c r="AP77" s="141" t="e">
        <f>SUM(#REF!,AP49,AP21,#REF!,#REF!,#REF!)</f>
        <v>#REF!</v>
      </c>
      <c r="AQ77" s="141" t="e">
        <f>SUM(#REF!,AQ49,AQ21,#REF!,#REF!,#REF!)</f>
        <v>#REF!</v>
      </c>
      <c r="AR77" s="141" t="e">
        <f>SUM(#REF!,AR49,AR21,#REF!,#REF!,#REF!)</f>
        <v>#REF!</v>
      </c>
      <c r="AS77" s="141" t="e">
        <f>SUM(#REF!,AS49,AS21,#REF!,#REF!,#REF!)</f>
        <v>#REF!</v>
      </c>
      <c r="AT77" s="141" t="e">
        <f>SUM(#REF!,AT49,AT21,#REF!,#REF!,#REF!)</f>
        <v>#REF!</v>
      </c>
      <c r="AU77" s="141" t="e">
        <f>SUM(#REF!,AU49,AU21,#REF!,#REF!,#REF!)</f>
        <v>#REF!</v>
      </c>
      <c r="AV77" s="141" t="e">
        <f>SUM(#REF!,AV49,AV21,#REF!,#REF!,#REF!)</f>
        <v>#REF!</v>
      </c>
      <c r="AW77" s="141" t="e">
        <f>SUM(#REF!,AW49,AW21,#REF!,#REF!,#REF!)</f>
        <v>#REF!</v>
      </c>
      <c r="AX77" s="141">
        <f t="shared" ref="AX77:BU77" si="29">AX49</f>
        <v>0</v>
      </c>
      <c r="AY77" s="141">
        <f t="shared" si="29"/>
        <v>0</v>
      </c>
      <c r="AZ77" s="141">
        <f t="shared" si="29"/>
        <v>0</v>
      </c>
      <c r="BA77" s="141">
        <f t="shared" si="29"/>
        <v>0</v>
      </c>
      <c r="BB77" s="141">
        <f t="shared" si="29"/>
        <v>0</v>
      </c>
      <c r="BC77" s="141">
        <f t="shared" si="29"/>
        <v>0</v>
      </c>
      <c r="BD77" s="141">
        <f t="shared" si="29"/>
        <v>0</v>
      </c>
      <c r="BE77" s="141">
        <f t="shared" si="29"/>
        <v>0</v>
      </c>
      <c r="BF77" s="141">
        <f t="shared" si="29"/>
        <v>0</v>
      </c>
      <c r="BG77" s="141">
        <f t="shared" si="29"/>
        <v>0</v>
      </c>
      <c r="BH77" s="141">
        <f t="shared" si="29"/>
        <v>0</v>
      </c>
      <c r="BI77" s="141">
        <f t="shared" si="29"/>
        <v>0</v>
      </c>
      <c r="BJ77" s="141">
        <f t="shared" si="29"/>
        <v>0</v>
      </c>
      <c r="BK77" s="141">
        <f t="shared" si="29"/>
        <v>0</v>
      </c>
      <c r="BL77" s="141">
        <f t="shared" si="29"/>
        <v>0</v>
      </c>
      <c r="BM77" s="141">
        <f t="shared" si="29"/>
        <v>0</v>
      </c>
      <c r="BN77" s="141">
        <f t="shared" si="29"/>
        <v>0</v>
      </c>
      <c r="BO77" s="141">
        <f t="shared" si="29"/>
        <v>0</v>
      </c>
      <c r="BP77" s="141">
        <f t="shared" si="29"/>
        <v>0</v>
      </c>
      <c r="BQ77" s="141">
        <f t="shared" si="29"/>
        <v>0</v>
      </c>
      <c r="BR77" s="141">
        <f t="shared" si="29"/>
        <v>0</v>
      </c>
      <c r="BS77" s="141">
        <f t="shared" si="29"/>
        <v>0</v>
      </c>
      <c r="BT77" s="141">
        <f t="shared" si="29"/>
        <v>0</v>
      </c>
      <c r="BU77" s="141">
        <f t="shared" si="29"/>
        <v>0</v>
      </c>
      <c r="BV77" s="141">
        <v>0</v>
      </c>
      <c r="BW77" s="141">
        <v>0</v>
      </c>
      <c r="BX77" s="141">
        <v>0</v>
      </c>
      <c r="BY77" s="141">
        <v>0</v>
      </c>
      <c r="BZ77" s="141">
        <v>0</v>
      </c>
      <c r="CA77" s="141">
        <v>19762</v>
      </c>
      <c r="CB77" s="141">
        <v>73920</v>
      </c>
      <c r="CC77" s="141">
        <v>141860</v>
      </c>
      <c r="CD77" s="141">
        <v>112491</v>
      </c>
      <c r="CE77" s="141">
        <v>130434</v>
      </c>
      <c r="CF77" s="141">
        <v>38876</v>
      </c>
      <c r="CG77" s="141">
        <v>87031</v>
      </c>
      <c r="CH77" s="141">
        <v>58211</v>
      </c>
      <c r="CI77" s="141">
        <v>22516</v>
      </c>
      <c r="CJ77" s="141">
        <v>94722</v>
      </c>
      <c r="CK77" s="141">
        <v>124204</v>
      </c>
      <c r="CL77" s="141">
        <v>120486</v>
      </c>
      <c r="CM77" s="141">
        <v>159434</v>
      </c>
      <c r="CN77" s="141">
        <v>177415</v>
      </c>
      <c r="CO77" s="141">
        <v>219119</v>
      </c>
      <c r="CP77" s="141">
        <v>47645</v>
      </c>
      <c r="CQ77" s="141">
        <v>84662</v>
      </c>
      <c r="CR77" s="141">
        <v>194420</v>
      </c>
      <c r="CS77" s="141">
        <v>150057</v>
      </c>
      <c r="CT77" s="141">
        <v>65338</v>
      </c>
      <c r="CU77" s="141">
        <v>187469</v>
      </c>
      <c r="CV77" s="141">
        <v>156732</v>
      </c>
      <c r="CW77" s="141">
        <v>135126</v>
      </c>
      <c r="CX77" s="141">
        <v>216407</v>
      </c>
      <c r="CY77" s="141">
        <v>253487</v>
      </c>
      <c r="CZ77" s="141">
        <v>269768</v>
      </c>
      <c r="DA77" s="141">
        <f t="shared" ref="DA77:DA78" si="30">+SUM(DB77:EF77)</f>
        <v>147218</v>
      </c>
      <c r="DB77" s="141">
        <f t="shared" ref="DB77:EF77" si="31">+DB49+DB21</f>
        <v>11878</v>
      </c>
      <c r="DC77" s="141">
        <f t="shared" si="31"/>
        <v>6153</v>
      </c>
      <c r="DD77" s="141">
        <f t="shared" si="31"/>
        <v>0</v>
      </c>
      <c r="DE77" s="141">
        <f t="shared" si="31"/>
        <v>12476</v>
      </c>
      <c r="DF77" s="141">
        <f t="shared" si="31"/>
        <v>10032</v>
      </c>
      <c r="DG77" s="141">
        <f t="shared" si="31"/>
        <v>11191</v>
      </c>
      <c r="DH77" s="141">
        <f t="shared" si="31"/>
        <v>11196</v>
      </c>
      <c r="DI77" s="141">
        <f t="shared" si="31"/>
        <v>11488</v>
      </c>
      <c r="DJ77" s="141">
        <f t="shared" si="31"/>
        <v>8409</v>
      </c>
      <c r="DK77" s="141">
        <f t="shared" si="31"/>
        <v>0</v>
      </c>
      <c r="DL77" s="141">
        <f t="shared" si="31"/>
        <v>6804</v>
      </c>
      <c r="DM77" s="141">
        <f t="shared" si="31"/>
        <v>0</v>
      </c>
      <c r="DN77" s="141">
        <f t="shared" si="31"/>
        <v>9097</v>
      </c>
      <c r="DO77" s="141">
        <f t="shared" si="31"/>
        <v>2546</v>
      </c>
      <c r="DP77" s="141">
        <f t="shared" si="31"/>
        <v>6473</v>
      </c>
      <c r="DQ77" s="141">
        <f t="shared" si="31"/>
        <v>7532</v>
      </c>
      <c r="DR77" s="141">
        <f t="shared" si="31"/>
        <v>0</v>
      </c>
      <c r="DS77" s="141">
        <f t="shared" si="31"/>
        <v>6444</v>
      </c>
      <c r="DT77" s="141">
        <f t="shared" si="31"/>
        <v>5877</v>
      </c>
      <c r="DU77" s="141">
        <f t="shared" si="31"/>
        <v>2034</v>
      </c>
      <c r="DV77" s="141">
        <f t="shared" si="31"/>
        <v>7791</v>
      </c>
      <c r="DW77" s="141">
        <f t="shared" si="31"/>
        <v>5895</v>
      </c>
      <c r="DX77" s="141">
        <f t="shared" si="31"/>
        <v>3902</v>
      </c>
      <c r="DY77" s="141">
        <f t="shared" si="31"/>
        <v>0</v>
      </c>
      <c r="DZ77" s="141">
        <f t="shared" si="31"/>
        <v>0</v>
      </c>
      <c r="EA77" s="141">
        <f t="shared" si="31"/>
        <v>0</v>
      </c>
      <c r="EB77" s="141">
        <f t="shared" si="31"/>
        <v>0</v>
      </c>
      <c r="EC77" s="141">
        <f t="shared" si="31"/>
        <v>0</v>
      </c>
      <c r="ED77" s="141">
        <f t="shared" si="31"/>
        <v>0</v>
      </c>
      <c r="EE77" s="141">
        <f t="shared" si="31"/>
        <v>0</v>
      </c>
      <c r="EF77" s="141">
        <f t="shared" si="31"/>
        <v>0</v>
      </c>
    </row>
    <row r="78" spans="1:136" ht="17.25" customHeight="1">
      <c r="A78" s="140" t="s">
        <v>3</v>
      </c>
      <c r="B78" s="141" t="e">
        <f>SUM(B81:B84)</f>
        <v>#REF!</v>
      </c>
      <c r="C78" s="141" t="e">
        <f t="shared" ref="C78:N78" si="32">SUM(C81:C84)</f>
        <v>#REF!</v>
      </c>
      <c r="D78" s="141" t="e">
        <f t="shared" si="32"/>
        <v>#REF!</v>
      </c>
      <c r="E78" s="141" t="e">
        <f t="shared" si="32"/>
        <v>#REF!</v>
      </c>
      <c r="F78" s="141" t="e">
        <f t="shared" si="32"/>
        <v>#REF!</v>
      </c>
      <c r="G78" s="141" t="e">
        <f t="shared" si="32"/>
        <v>#REF!</v>
      </c>
      <c r="H78" s="141" t="e">
        <f t="shared" si="32"/>
        <v>#REF!</v>
      </c>
      <c r="I78" s="141" t="e">
        <f t="shared" si="32"/>
        <v>#REF!</v>
      </c>
      <c r="J78" s="141" t="e">
        <f t="shared" si="32"/>
        <v>#REF!</v>
      </c>
      <c r="K78" s="141" t="e">
        <f t="shared" si="32"/>
        <v>#REF!</v>
      </c>
      <c r="L78" s="141" t="e">
        <f t="shared" si="32"/>
        <v>#REF!</v>
      </c>
      <c r="M78" s="141" t="e">
        <f t="shared" si="32"/>
        <v>#REF!</v>
      </c>
      <c r="N78" s="141" t="e">
        <f t="shared" si="32"/>
        <v>#REF!</v>
      </c>
      <c r="O78" s="141" t="e">
        <f t="shared" ref="O78:AK78" si="33">SUM(O81:O84)</f>
        <v>#REF!</v>
      </c>
      <c r="P78" s="141" t="e">
        <f t="shared" si="33"/>
        <v>#REF!</v>
      </c>
      <c r="Q78" s="141" t="e">
        <f t="shared" si="33"/>
        <v>#REF!</v>
      </c>
      <c r="R78" s="141" t="e">
        <f t="shared" si="33"/>
        <v>#REF!</v>
      </c>
      <c r="S78" s="141" t="e">
        <f t="shared" si="33"/>
        <v>#REF!</v>
      </c>
      <c r="T78" s="141" t="e">
        <f t="shared" si="33"/>
        <v>#REF!</v>
      </c>
      <c r="U78" s="141" t="e">
        <f t="shared" si="33"/>
        <v>#REF!</v>
      </c>
      <c r="V78" s="141" t="e">
        <f t="shared" si="33"/>
        <v>#REF!</v>
      </c>
      <c r="W78" s="141" t="e">
        <f t="shared" si="33"/>
        <v>#REF!</v>
      </c>
      <c r="X78" s="141" t="e">
        <f t="shared" si="33"/>
        <v>#REF!</v>
      </c>
      <c r="Y78" s="141" t="e">
        <f t="shared" si="33"/>
        <v>#REF!</v>
      </c>
      <c r="Z78" s="141" t="e">
        <f t="shared" si="33"/>
        <v>#REF!</v>
      </c>
      <c r="AA78" s="141" t="e">
        <f t="shared" si="33"/>
        <v>#REF!</v>
      </c>
      <c r="AB78" s="141" t="e">
        <f t="shared" si="33"/>
        <v>#REF!</v>
      </c>
      <c r="AC78" s="141" t="e">
        <f t="shared" si="33"/>
        <v>#REF!</v>
      </c>
      <c r="AD78" s="141" t="e">
        <f t="shared" si="33"/>
        <v>#REF!</v>
      </c>
      <c r="AE78" s="141" t="e">
        <f t="shared" si="33"/>
        <v>#REF!</v>
      </c>
      <c r="AF78" s="141" t="e">
        <f t="shared" si="33"/>
        <v>#REF!</v>
      </c>
      <c r="AG78" s="141" t="e">
        <f t="shared" si="33"/>
        <v>#REF!</v>
      </c>
      <c r="AH78" s="141" t="e">
        <f t="shared" si="33"/>
        <v>#REF!</v>
      </c>
      <c r="AI78" s="141" t="e">
        <f t="shared" si="33"/>
        <v>#REF!</v>
      </c>
      <c r="AJ78" s="141" t="e">
        <f t="shared" si="33"/>
        <v>#REF!</v>
      </c>
      <c r="AK78" s="141" t="e">
        <f t="shared" si="33"/>
        <v>#REF!</v>
      </c>
      <c r="AL78" s="141">
        <v>331</v>
      </c>
      <c r="AM78" s="141">
        <v>630</v>
      </c>
      <c r="AN78" s="141">
        <v>75</v>
      </c>
      <c r="AO78" s="141">
        <v>1</v>
      </c>
      <c r="AP78" s="141">
        <v>0</v>
      </c>
      <c r="AQ78" s="141">
        <v>0</v>
      </c>
      <c r="AR78" s="141">
        <v>0</v>
      </c>
      <c r="AS78" s="141">
        <v>0</v>
      </c>
      <c r="AT78" s="141">
        <v>0</v>
      </c>
      <c r="AU78" s="141">
        <v>0</v>
      </c>
      <c r="AV78" s="141">
        <v>0</v>
      </c>
      <c r="AW78" s="141" t="e">
        <f>SUM(AW81:AW84)</f>
        <v>#REF!</v>
      </c>
      <c r="AX78" s="141">
        <f t="shared" ref="AX78:BU78" si="34">AX50</f>
        <v>0</v>
      </c>
      <c r="AY78" s="141">
        <f t="shared" si="34"/>
        <v>0</v>
      </c>
      <c r="AZ78" s="141">
        <f t="shared" si="34"/>
        <v>0</v>
      </c>
      <c r="BA78" s="141">
        <f t="shared" si="34"/>
        <v>0</v>
      </c>
      <c r="BB78" s="141">
        <f t="shared" si="34"/>
        <v>0</v>
      </c>
      <c r="BC78" s="141">
        <f t="shared" si="34"/>
        <v>0</v>
      </c>
      <c r="BD78" s="141">
        <f t="shared" si="34"/>
        <v>0</v>
      </c>
      <c r="BE78" s="141">
        <f t="shared" si="34"/>
        <v>0</v>
      </c>
      <c r="BF78" s="141">
        <f t="shared" si="34"/>
        <v>0</v>
      </c>
      <c r="BG78" s="141">
        <f t="shared" si="34"/>
        <v>0</v>
      </c>
      <c r="BH78" s="141">
        <f t="shared" si="34"/>
        <v>0</v>
      </c>
      <c r="BI78" s="141">
        <f t="shared" si="34"/>
        <v>0</v>
      </c>
      <c r="BJ78" s="141">
        <f t="shared" si="34"/>
        <v>0</v>
      </c>
      <c r="BK78" s="141">
        <f t="shared" si="34"/>
        <v>0</v>
      </c>
      <c r="BL78" s="141">
        <f t="shared" si="34"/>
        <v>0</v>
      </c>
      <c r="BM78" s="141">
        <f t="shared" si="34"/>
        <v>0</v>
      </c>
      <c r="BN78" s="141">
        <f t="shared" si="34"/>
        <v>0</v>
      </c>
      <c r="BO78" s="141">
        <f t="shared" si="34"/>
        <v>0</v>
      </c>
      <c r="BP78" s="141">
        <f t="shared" si="34"/>
        <v>0</v>
      </c>
      <c r="BQ78" s="141">
        <f t="shared" si="34"/>
        <v>0</v>
      </c>
      <c r="BR78" s="141">
        <f t="shared" si="34"/>
        <v>0</v>
      </c>
      <c r="BS78" s="141">
        <f t="shared" si="34"/>
        <v>0</v>
      </c>
      <c r="BT78" s="141">
        <f t="shared" si="34"/>
        <v>0</v>
      </c>
      <c r="BU78" s="141">
        <f t="shared" si="34"/>
        <v>0</v>
      </c>
      <c r="BV78" s="141">
        <v>0</v>
      </c>
      <c r="BW78" s="141">
        <v>0</v>
      </c>
      <c r="BX78" s="141">
        <v>0</v>
      </c>
      <c r="BY78" s="141">
        <v>0</v>
      </c>
      <c r="BZ78" s="141">
        <v>0</v>
      </c>
      <c r="CA78" s="141">
        <v>44</v>
      </c>
      <c r="CB78" s="141">
        <v>46</v>
      </c>
      <c r="CC78" s="141">
        <v>87</v>
      </c>
      <c r="CD78" s="141">
        <v>18</v>
      </c>
      <c r="CE78" s="141">
        <v>34</v>
      </c>
      <c r="CF78" s="141">
        <v>12</v>
      </c>
      <c r="CG78" s="141">
        <v>31</v>
      </c>
      <c r="CH78" s="141">
        <v>2</v>
      </c>
      <c r="CI78" s="141">
        <v>0</v>
      </c>
      <c r="CJ78" s="141">
        <v>5</v>
      </c>
      <c r="CK78" s="141">
        <v>21</v>
      </c>
      <c r="CL78" s="141">
        <v>30</v>
      </c>
      <c r="CM78" s="141">
        <v>25</v>
      </c>
      <c r="CN78" s="141">
        <v>11</v>
      </c>
      <c r="CO78" s="141">
        <v>45</v>
      </c>
      <c r="CP78" s="141">
        <v>10</v>
      </c>
      <c r="CQ78" s="141">
        <v>6</v>
      </c>
      <c r="CR78" s="141">
        <v>32</v>
      </c>
      <c r="CS78" s="141">
        <v>5</v>
      </c>
      <c r="CT78" s="141">
        <v>22</v>
      </c>
      <c r="CU78" s="141">
        <v>15</v>
      </c>
      <c r="CV78" s="141">
        <v>89</v>
      </c>
      <c r="CW78" s="141">
        <v>105</v>
      </c>
      <c r="CX78" s="141">
        <v>154</v>
      </c>
      <c r="CY78" s="141">
        <v>180</v>
      </c>
      <c r="CZ78" s="141">
        <v>60</v>
      </c>
      <c r="DA78" s="141">
        <f t="shared" si="30"/>
        <v>122</v>
      </c>
      <c r="DB78" s="141">
        <f>+SUM(DB80:DB84)</f>
        <v>2</v>
      </c>
      <c r="DC78" s="141">
        <f t="shared" ref="DC78:EF78" si="35">+SUM(DC80:DC84)</f>
        <v>2</v>
      </c>
      <c r="DD78" s="141">
        <f t="shared" si="35"/>
        <v>0</v>
      </c>
      <c r="DE78" s="141">
        <f t="shared" si="35"/>
        <v>1</v>
      </c>
      <c r="DF78" s="141">
        <f t="shared" si="35"/>
        <v>79</v>
      </c>
      <c r="DG78" s="141">
        <f t="shared" si="35"/>
        <v>1</v>
      </c>
      <c r="DH78" s="141">
        <f t="shared" si="35"/>
        <v>7</v>
      </c>
      <c r="DI78" s="141">
        <f t="shared" si="35"/>
        <v>1</v>
      </c>
      <c r="DJ78" s="141">
        <f t="shared" si="35"/>
        <v>7</v>
      </c>
      <c r="DK78" s="141">
        <f t="shared" si="35"/>
        <v>0</v>
      </c>
      <c r="DL78" s="141">
        <f t="shared" si="35"/>
        <v>2</v>
      </c>
      <c r="DM78" s="141">
        <f t="shared" si="35"/>
        <v>0</v>
      </c>
      <c r="DN78" s="141">
        <f t="shared" si="35"/>
        <v>11</v>
      </c>
      <c r="DO78" s="141">
        <f t="shared" si="35"/>
        <v>2</v>
      </c>
      <c r="DP78" s="141">
        <f t="shared" si="35"/>
        <v>2</v>
      </c>
      <c r="DQ78" s="141">
        <f t="shared" si="35"/>
        <v>0</v>
      </c>
      <c r="DR78" s="141">
        <f t="shared" si="35"/>
        <v>0</v>
      </c>
      <c r="DS78" s="141">
        <f t="shared" si="35"/>
        <v>1</v>
      </c>
      <c r="DT78" s="141">
        <f t="shared" si="35"/>
        <v>1</v>
      </c>
      <c r="DU78" s="141">
        <f t="shared" si="35"/>
        <v>0</v>
      </c>
      <c r="DV78" s="141">
        <f t="shared" si="35"/>
        <v>2</v>
      </c>
      <c r="DW78" s="141">
        <f t="shared" si="35"/>
        <v>1</v>
      </c>
      <c r="DX78" s="141">
        <f t="shared" si="35"/>
        <v>0</v>
      </c>
      <c r="DY78" s="141">
        <f t="shared" si="35"/>
        <v>0</v>
      </c>
      <c r="DZ78" s="141">
        <f t="shared" si="35"/>
        <v>0</v>
      </c>
      <c r="EA78" s="141">
        <f t="shared" si="35"/>
        <v>0</v>
      </c>
      <c r="EB78" s="141">
        <f t="shared" si="35"/>
        <v>0</v>
      </c>
      <c r="EC78" s="141">
        <f t="shared" si="35"/>
        <v>0</v>
      </c>
      <c r="ED78" s="141">
        <f t="shared" si="35"/>
        <v>0</v>
      </c>
      <c r="EE78" s="141">
        <f t="shared" si="35"/>
        <v>0</v>
      </c>
      <c r="EF78" s="141">
        <f t="shared" si="35"/>
        <v>0</v>
      </c>
    </row>
    <row r="79" spans="1:136" ht="17.25" customHeight="1">
      <c r="A79" s="140" t="s">
        <v>10</v>
      </c>
      <c r="B79" s="143" t="e">
        <f>B78/B76</f>
        <v>#REF!</v>
      </c>
      <c r="C79" s="143" t="e">
        <f t="shared" ref="C79:N79" si="36">C78/C76</f>
        <v>#REF!</v>
      </c>
      <c r="D79" s="143" t="e">
        <f t="shared" si="36"/>
        <v>#REF!</v>
      </c>
      <c r="E79" s="143" t="e">
        <f t="shared" si="36"/>
        <v>#REF!</v>
      </c>
      <c r="F79" s="143" t="e">
        <f t="shared" si="36"/>
        <v>#REF!</v>
      </c>
      <c r="G79" s="143" t="e">
        <f t="shared" si="36"/>
        <v>#REF!</v>
      </c>
      <c r="H79" s="143" t="e">
        <f t="shared" si="36"/>
        <v>#REF!</v>
      </c>
      <c r="I79" s="143" t="e">
        <f t="shared" si="36"/>
        <v>#REF!</v>
      </c>
      <c r="J79" s="143" t="e">
        <f t="shared" si="36"/>
        <v>#REF!</v>
      </c>
      <c r="K79" s="143" t="e">
        <f t="shared" si="36"/>
        <v>#REF!</v>
      </c>
      <c r="L79" s="143" t="e">
        <f t="shared" si="36"/>
        <v>#REF!</v>
      </c>
      <c r="M79" s="143" t="e">
        <f t="shared" si="36"/>
        <v>#REF!</v>
      </c>
      <c r="N79" s="143" t="e">
        <f t="shared" si="36"/>
        <v>#REF!</v>
      </c>
      <c r="O79" s="143" t="e">
        <f t="shared" ref="O79:AK79" si="37">O78/O76</f>
        <v>#REF!</v>
      </c>
      <c r="P79" s="143" t="e">
        <f t="shared" si="37"/>
        <v>#REF!</v>
      </c>
      <c r="Q79" s="143" t="e">
        <f t="shared" si="37"/>
        <v>#REF!</v>
      </c>
      <c r="R79" s="143" t="e">
        <f t="shared" si="37"/>
        <v>#REF!</v>
      </c>
      <c r="S79" s="143" t="e">
        <f t="shared" si="37"/>
        <v>#REF!</v>
      </c>
      <c r="T79" s="143" t="e">
        <f t="shared" si="37"/>
        <v>#REF!</v>
      </c>
      <c r="U79" s="143" t="e">
        <f t="shared" si="37"/>
        <v>#REF!</v>
      </c>
      <c r="V79" s="143" t="e">
        <f t="shared" si="37"/>
        <v>#REF!</v>
      </c>
      <c r="W79" s="143" t="e">
        <f t="shared" si="37"/>
        <v>#REF!</v>
      </c>
      <c r="X79" s="143" t="e">
        <f t="shared" si="37"/>
        <v>#REF!</v>
      </c>
      <c r="Y79" s="143" t="e">
        <f t="shared" si="37"/>
        <v>#REF!</v>
      </c>
      <c r="Z79" s="143" t="e">
        <f t="shared" si="37"/>
        <v>#REF!</v>
      </c>
      <c r="AA79" s="143" t="e">
        <f t="shared" si="37"/>
        <v>#REF!</v>
      </c>
      <c r="AB79" s="143" t="e">
        <f t="shared" si="37"/>
        <v>#REF!</v>
      </c>
      <c r="AC79" s="143" t="e">
        <f t="shared" si="37"/>
        <v>#REF!</v>
      </c>
      <c r="AD79" s="143" t="e">
        <f t="shared" si="37"/>
        <v>#REF!</v>
      </c>
      <c r="AE79" s="143" t="e">
        <f t="shared" si="37"/>
        <v>#REF!</v>
      </c>
      <c r="AF79" s="143" t="e">
        <f t="shared" si="37"/>
        <v>#REF!</v>
      </c>
      <c r="AG79" s="143" t="e">
        <f t="shared" si="37"/>
        <v>#REF!</v>
      </c>
      <c r="AH79" s="143" t="e">
        <f t="shared" si="37"/>
        <v>#REF!</v>
      </c>
      <c r="AI79" s="143" t="e">
        <f t="shared" si="37"/>
        <v>#REF!</v>
      </c>
      <c r="AJ79" s="143" t="e">
        <f t="shared" si="37"/>
        <v>#REF!</v>
      </c>
      <c r="AK79" s="143" t="e">
        <f t="shared" si="37"/>
        <v>#REF!</v>
      </c>
      <c r="AL79" s="143">
        <v>7.6026064766857233E-4</v>
      </c>
      <c r="AM79" s="143">
        <v>1.3922190424626808E-3</v>
      </c>
      <c r="AN79" s="143">
        <v>3.3129257109538578E-4</v>
      </c>
      <c r="AO79" s="143">
        <v>5.0107731622989425E-5</v>
      </c>
      <c r="AP79" s="143" t="e">
        <v>#DIV/0!</v>
      </c>
      <c r="AQ79" s="143" t="e">
        <v>#DIV/0!</v>
      </c>
      <c r="AR79" s="143" t="e">
        <v>#DIV/0!</v>
      </c>
      <c r="AS79" s="143" t="e">
        <v>#DIV/0!</v>
      </c>
      <c r="AT79" s="143" t="e">
        <v>#DIV/0!</v>
      </c>
      <c r="AU79" s="143" t="e">
        <v>#DIV/0!</v>
      </c>
      <c r="AV79" s="143" t="e">
        <v>#DIV/0!</v>
      </c>
      <c r="AW79" s="143" t="e">
        <f t="shared" ref="AW79" si="38">AW78/AW76</f>
        <v>#REF!</v>
      </c>
      <c r="AX79" s="141" t="e">
        <f t="shared" ref="AX79:BU79" si="39">AX51</f>
        <v>#DIV/0!</v>
      </c>
      <c r="AY79" s="141" t="e">
        <f t="shared" si="39"/>
        <v>#DIV/0!</v>
      </c>
      <c r="AZ79" s="141" t="e">
        <f t="shared" si="39"/>
        <v>#DIV/0!</v>
      </c>
      <c r="BA79" s="141" t="e">
        <f t="shared" si="39"/>
        <v>#DIV/0!</v>
      </c>
      <c r="BB79" s="141" t="e">
        <f t="shared" si="39"/>
        <v>#DIV/0!</v>
      </c>
      <c r="BC79" s="141" t="e">
        <f t="shared" si="39"/>
        <v>#DIV/0!</v>
      </c>
      <c r="BD79" s="141" t="e">
        <f t="shared" si="39"/>
        <v>#DIV/0!</v>
      </c>
      <c r="BE79" s="141" t="e">
        <f t="shared" si="39"/>
        <v>#DIV/0!</v>
      </c>
      <c r="BF79" s="141" t="e">
        <f t="shared" si="39"/>
        <v>#DIV/0!</v>
      </c>
      <c r="BG79" s="141" t="e">
        <f t="shared" si="39"/>
        <v>#DIV/0!</v>
      </c>
      <c r="BH79" s="141" t="e">
        <f t="shared" si="39"/>
        <v>#DIV/0!</v>
      </c>
      <c r="BI79" s="141" t="e">
        <f t="shared" si="39"/>
        <v>#DIV/0!</v>
      </c>
      <c r="BJ79" s="141" t="e">
        <f t="shared" si="39"/>
        <v>#DIV/0!</v>
      </c>
      <c r="BK79" s="141" t="e">
        <f t="shared" si="39"/>
        <v>#DIV/0!</v>
      </c>
      <c r="BL79" s="141" t="e">
        <f t="shared" si="39"/>
        <v>#DIV/0!</v>
      </c>
      <c r="BM79" s="141" t="e">
        <f t="shared" si="39"/>
        <v>#DIV/0!</v>
      </c>
      <c r="BN79" s="141" t="e">
        <f t="shared" si="39"/>
        <v>#DIV/0!</v>
      </c>
      <c r="BO79" s="141" t="e">
        <f t="shared" si="39"/>
        <v>#DIV/0!</v>
      </c>
      <c r="BP79" s="141" t="e">
        <f t="shared" si="39"/>
        <v>#DIV/0!</v>
      </c>
      <c r="BQ79" s="141" t="e">
        <f t="shared" si="39"/>
        <v>#DIV/0!</v>
      </c>
      <c r="BR79" s="141" t="e">
        <f t="shared" si="39"/>
        <v>#DIV/0!</v>
      </c>
      <c r="BS79" s="141" t="e">
        <f t="shared" si="39"/>
        <v>#DIV/0!</v>
      </c>
      <c r="BT79" s="141" t="e">
        <f t="shared" si="39"/>
        <v>#DIV/0!</v>
      </c>
      <c r="BU79" s="141" t="e">
        <f t="shared" si="39"/>
        <v>#DIV/0!</v>
      </c>
      <c r="BV79" s="141" t="e">
        <v>#DIV/0!</v>
      </c>
      <c r="BW79" s="141" t="e">
        <v>#DIV/0!</v>
      </c>
      <c r="BX79" s="10" t="e">
        <v>#DIV/0!</v>
      </c>
      <c r="BY79" s="10" t="e">
        <v>#DIV/0!</v>
      </c>
      <c r="BZ79" s="10" t="e">
        <v>#DIV/0!</v>
      </c>
      <c r="CA79" s="10">
        <v>2.2215490255478136E-3</v>
      </c>
      <c r="CB79" s="10">
        <v>6.2190736284238699E-4</v>
      </c>
      <c r="CC79" s="10">
        <v>6.1290481658647243E-4</v>
      </c>
      <c r="CD79" s="10">
        <v>1.5998720102391808E-4</v>
      </c>
      <c r="CE79" s="10">
        <v>2.6060030045681702E-4</v>
      </c>
      <c r="CF79" s="10">
        <v>3.0857848179386956E-4</v>
      </c>
      <c r="CG79" s="10">
        <v>3.5606808940754866E-4</v>
      </c>
      <c r="CH79" s="10">
        <v>3.435658701664577E-5</v>
      </c>
      <c r="CI79" s="10">
        <v>0</v>
      </c>
      <c r="CJ79" s="10">
        <v>5.2783261372153663E-5</v>
      </c>
      <c r="CK79" s="10">
        <v>1.6904809820889516E-4</v>
      </c>
      <c r="CL79" s="10">
        <v>2.4892960270835409E-4</v>
      </c>
      <c r="CM79" s="10">
        <v>1.567801127562571E-4</v>
      </c>
      <c r="CN79" s="10">
        <v>6.1997677905154832E-5</v>
      </c>
      <c r="CO79" s="10">
        <v>2.053256921757223E-4</v>
      </c>
      <c r="CP79" s="10">
        <v>2.0984156961494072E-4</v>
      </c>
      <c r="CQ79" s="10">
        <v>7.0865025747626016E-5</v>
      </c>
      <c r="CR79" s="10">
        <v>1.6456503404439142E-4</v>
      </c>
      <c r="CS79" s="10">
        <v>3.3319561248017486E-5</v>
      </c>
      <c r="CT79" s="10">
        <v>3.3659730722154221E-4</v>
      </c>
      <c r="CU79" s="10">
        <v>8.0006827249258603E-5</v>
      </c>
      <c r="CV79" s="10">
        <v>5.675260328654963E-4</v>
      </c>
      <c r="CW79" s="10">
        <v>7.7644918694677991E-4</v>
      </c>
      <c r="CX79" s="10">
        <v>7.1111603659015238E-4</v>
      </c>
      <c r="CY79" s="10">
        <v>7.0959170881510012E-4</v>
      </c>
      <c r="CZ79" s="10">
        <v>2.2236387624709073E-4</v>
      </c>
      <c r="DA79" s="10">
        <f>DA78/DA76</f>
        <v>8.280168318175648E-4</v>
      </c>
      <c r="DB79" s="10">
        <f t="shared" ref="DB79:EF79" si="40">DB78/DB76</f>
        <v>1.6835016835016836E-4</v>
      </c>
      <c r="DC79" s="10">
        <f t="shared" si="40"/>
        <v>3.2493907392363929E-4</v>
      </c>
      <c r="DD79" s="10" t="e">
        <f t="shared" si="40"/>
        <v>#DIV/0!</v>
      </c>
      <c r="DE79" s="10">
        <f t="shared" si="40"/>
        <v>8.0147471347278987E-5</v>
      </c>
      <c r="DF79" s="10">
        <f t="shared" si="40"/>
        <v>7.8132726733260802E-3</v>
      </c>
      <c r="DG79" s="10">
        <f t="shared" si="40"/>
        <v>8.9349535382416014E-5</v>
      </c>
      <c r="DH79" s="10">
        <f t="shared" si="40"/>
        <v>6.2483263411586179E-4</v>
      </c>
      <c r="DI79" s="10">
        <f t="shared" si="40"/>
        <v>8.703977717817043E-5</v>
      </c>
      <c r="DJ79" s="10">
        <f t="shared" si="40"/>
        <v>8.3174904942965775E-4</v>
      </c>
      <c r="DK79" s="10" t="e">
        <f t="shared" si="40"/>
        <v>#DIV/0!</v>
      </c>
      <c r="DL79" s="10">
        <f t="shared" si="40"/>
        <v>2.9385836027034972E-4</v>
      </c>
      <c r="DM79" s="10" t="e">
        <f t="shared" si="40"/>
        <v>#DIV/0!</v>
      </c>
      <c r="DN79" s="10">
        <f t="shared" si="40"/>
        <v>1.2077294685990338E-3</v>
      </c>
      <c r="DO79" s="10">
        <f t="shared" si="40"/>
        <v>7.8492935635792783E-4</v>
      </c>
      <c r="DP79" s="10">
        <f t="shared" si="40"/>
        <v>3.088803088803089E-4</v>
      </c>
      <c r="DQ79" s="10">
        <f t="shared" si="40"/>
        <v>0</v>
      </c>
      <c r="DR79" s="10" t="e">
        <f t="shared" si="40"/>
        <v>#DIV/0!</v>
      </c>
      <c r="DS79" s="10">
        <f t="shared" si="40"/>
        <v>1.551590380139643E-4</v>
      </c>
      <c r="DT79" s="10">
        <f t="shared" si="40"/>
        <v>1.7012589316093909E-4</v>
      </c>
      <c r="DU79" s="10">
        <f t="shared" si="40"/>
        <v>0</v>
      </c>
      <c r="DV79" s="10">
        <f t="shared" si="40"/>
        <v>2.5664057487488769E-4</v>
      </c>
      <c r="DW79" s="10">
        <f t="shared" si="40"/>
        <v>1.6960651289009497E-4</v>
      </c>
      <c r="DX79" s="10">
        <f t="shared" si="40"/>
        <v>0</v>
      </c>
      <c r="DY79" s="10" t="e">
        <f t="shared" si="40"/>
        <v>#DIV/0!</v>
      </c>
      <c r="DZ79" s="10" t="e">
        <f t="shared" si="40"/>
        <v>#DIV/0!</v>
      </c>
      <c r="EA79" s="10" t="e">
        <f t="shared" si="40"/>
        <v>#DIV/0!</v>
      </c>
      <c r="EB79" s="10" t="e">
        <f t="shared" si="40"/>
        <v>#DIV/0!</v>
      </c>
      <c r="EC79" s="10" t="e">
        <f t="shared" si="40"/>
        <v>#DIV/0!</v>
      </c>
      <c r="ED79" s="10" t="e">
        <f t="shared" si="40"/>
        <v>#DIV/0!</v>
      </c>
      <c r="EE79" s="10" t="e">
        <f t="shared" si="40"/>
        <v>#DIV/0!</v>
      </c>
      <c r="EF79" s="10" t="e">
        <f t="shared" si="40"/>
        <v>#DIV/0!</v>
      </c>
    </row>
    <row r="80" spans="1:136" ht="12" customHeight="1">
      <c r="A80" s="11" t="s">
        <v>5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41"/>
      <c r="AY80" s="141"/>
      <c r="AZ80" s="141"/>
      <c r="BA80" s="141"/>
      <c r="BB80" s="141"/>
      <c r="BC80" s="141"/>
      <c r="BD80" s="141"/>
      <c r="BE80" s="141"/>
      <c r="BF80" s="141"/>
      <c r="BG80" s="141"/>
      <c r="BH80" s="141"/>
      <c r="BI80" s="141"/>
      <c r="BJ80" s="141"/>
      <c r="BK80" s="141"/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41"/>
      <c r="DB80" s="274"/>
      <c r="DC80" s="274"/>
      <c r="DD80" s="274"/>
      <c r="DE80" s="274"/>
      <c r="DF80" s="274"/>
      <c r="DG80" s="274"/>
      <c r="DH80" s="274"/>
      <c r="DI80" s="274"/>
      <c r="DJ80" s="274"/>
      <c r="DK80" s="274"/>
      <c r="DL80" s="274"/>
      <c r="DM80" s="274"/>
      <c r="DN80" s="274"/>
      <c r="DO80" s="274"/>
      <c r="DP80" s="274"/>
      <c r="DQ80" s="274"/>
      <c r="DR80" s="274"/>
      <c r="DS80" s="274"/>
      <c r="DT80" s="274"/>
      <c r="DU80" s="274"/>
      <c r="DV80" s="274"/>
      <c r="DW80" s="274"/>
      <c r="DX80" s="274"/>
      <c r="DY80" s="274"/>
      <c r="DZ80" s="274"/>
      <c r="EA80" s="274"/>
      <c r="EB80" s="274"/>
      <c r="EC80" s="274"/>
      <c r="ED80" s="274"/>
      <c r="EE80" s="274"/>
      <c r="EF80" s="274"/>
    </row>
    <row r="81" spans="1:148" ht="17.25" customHeight="1">
      <c r="A81" s="140" t="s">
        <v>6</v>
      </c>
      <c r="B81" s="141" t="e">
        <f>SUM(#REF!,B53,B25,#REF!,#REF!,#REF!)</f>
        <v>#REF!</v>
      </c>
      <c r="C81" s="141" t="e">
        <f>SUM(#REF!,C53,C25,#REF!,#REF!,#REF!)</f>
        <v>#REF!</v>
      </c>
      <c r="D81" s="141" t="e">
        <f>SUM(#REF!,D53,D25,#REF!,#REF!,#REF!)</f>
        <v>#REF!</v>
      </c>
      <c r="E81" s="141" t="e">
        <f>SUM(#REF!,E53,E25,#REF!,#REF!,#REF!)</f>
        <v>#REF!</v>
      </c>
      <c r="F81" s="141" t="e">
        <f>SUM(#REF!,F53,F25,#REF!,#REF!,#REF!)</f>
        <v>#REF!</v>
      </c>
      <c r="G81" s="141" t="e">
        <f>SUM(#REF!,G53,G25,#REF!,#REF!,#REF!)</f>
        <v>#REF!</v>
      </c>
      <c r="H81" s="141" t="e">
        <f>SUM(#REF!,H53,H25,#REF!,#REF!,#REF!)</f>
        <v>#REF!</v>
      </c>
      <c r="I81" s="141" t="e">
        <f>SUM(#REF!,I53,I25,#REF!,#REF!,#REF!)</f>
        <v>#REF!</v>
      </c>
      <c r="J81" s="141" t="e">
        <f>SUM(#REF!,J53,J25,#REF!,#REF!,#REF!)</f>
        <v>#REF!</v>
      </c>
      <c r="K81" s="141" t="e">
        <f>SUM(#REF!,K53,K25,#REF!,#REF!,#REF!)</f>
        <v>#REF!</v>
      </c>
      <c r="L81" s="141" t="e">
        <f>SUM(#REF!,L53,L25,#REF!,#REF!,#REF!)</f>
        <v>#REF!</v>
      </c>
      <c r="M81" s="141" t="e">
        <f>SUM(#REF!,M53,M25,#REF!,#REF!,#REF!)</f>
        <v>#REF!</v>
      </c>
      <c r="N81" s="141" t="e">
        <f>SUM(#REF!,N53,N25,#REF!,#REF!,#REF!)</f>
        <v>#REF!</v>
      </c>
      <c r="O81" s="141" t="e">
        <f>SUM(#REF!,O53,O25,#REF!,#REF!,#REF!)</f>
        <v>#REF!</v>
      </c>
      <c r="P81" s="141" t="e">
        <f>SUM(#REF!,P53,P25,#REF!,#REF!,#REF!)</f>
        <v>#REF!</v>
      </c>
      <c r="Q81" s="141" t="e">
        <f>SUM(#REF!,Q53,Q25,#REF!,#REF!,#REF!)</f>
        <v>#REF!</v>
      </c>
      <c r="R81" s="141" t="e">
        <f>SUM(#REF!,R53,R25,#REF!,#REF!,#REF!)</f>
        <v>#REF!</v>
      </c>
      <c r="S81" s="141" t="e">
        <f>SUM(#REF!,S53,S25,#REF!,#REF!,#REF!)</f>
        <v>#REF!</v>
      </c>
      <c r="T81" s="141" t="e">
        <f>SUM(#REF!,T53,T25,#REF!,#REF!,#REF!)</f>
        <v>#REF!</v>
      </c>
      <c r="U81" s="141" t="e">
        <f>SUM(#REF!,U53,U25,#REF!,#REF!,#REF!)</f>
        <v>#REF!</v>
      </c>
      <c r="V81" s="141" t="e">
        <f>SUM(#REF!,V53,V25,#REF!,#REF!,#REF!)</f>
        <v>#REF!</v>
      </c>
      <c r="W81" s="141" t="e">
        <f>SUM(#REF!,W53,W25,#REF!,#REF!,#REF!)</f>
        <v>#REF!</v>
      </c>
      <c r="X81" s="141" t="e">
        <f>SUM(#REF!,X53,X25,#REF!,#REF!,#REF!)</f>
        <v>#REF!</v>
      </c>
      <c r="Y81" s="141" t="e">
        <f>SUM(#REF!,Y53,Y25,#REF!,#REF!,#REF!)</f>
        <v>#REF!</v>
      </c>
      <c r="Z81" s="141" t="e">
        <f>SUM(#REF!,Z53,Z25,#REF!,#REF!,#REF!)</f>
        <v>#REF!</v>
      </c>
      <c r="AA81" s="141" t="e">
        <f>SUM(#REF!,AA53,AA25,#REF!,#REF!,#REF!)</f>
        <v>#REF!</v>
      </c>
      <c r="AB81" s="141" t="e">
        <f>SUM(#REF!,AB53,AB25,#REF!,#REF!,#REF!)</f>
        <v>#REF!</v>
      </c>
      <c r="AC81" s="141" t="e">
        <f>SUM(#REF!,AC53,AC25,#REF!,#REF!,#REF!)</f>
        <v>#REF!</v>
      </c>
      <c r="AD81" s="141" t="e">
        <f>SUM(#REF!,AD53,AD25,#REF!,#REF!,#REF!)</f>
        <v>#REF!</v>
      </c>
      <c r="AE81" s="141" t="e">
        <f>SUM(#REF!,AE53,AE25,#REF!,#REF!,#REF!)</f>
        <v>#REF!</v>
      </c>
      <c r="AF81" s="141" t="e">
        <f>SUM(#REF!,AF53,AF25,#REF!,#REF!,#REF!)</f>
        <v>#REF!</v>
      </c>
      <c r="AG81" s="141" t="e">
        <f>SUM(#REF!,AG53,AG25,#REF!,#REF!,#REF!)</f>
        <v>#REF!</v>
      </c>
      <c r="AH81" s="141" t="e">
        <f>SUM(#REF!,AH53,AH25,#REF!,#REF!,#REF!)</f>
        <v>#REF!</v>
      </c>
      <c r="AI81" s="141" t="e">
        <f>SUM(#REF!,AI53,AI25,#REF!,#REF!,#REF!)</f>
        <v>#REF!</v>
      </c>
      <c r="AJ81" s="141" t="e">
        <f>SUM(#REF!,AJ53,AJ25,#REF!,#REF!,#REF!)</f>
        <v>#REF!</v>
      </c>
      <c r="AK81" s="141" t="e">
        <f>SUM(#REF!,AK53,AK25,#REF!,#REF!,#REF!)</f>
        <v>#REF!</v>
      </c>
      <c r="AL81" s="141" t="e">
        <f>SUM(#REF!,AL53,AL25,#REF!,#REF!,#REF!)</f>
        <v>#REF!</v>
      </c>
      <c r="AM81" s="141" t="e">
        <f>SUM(#REF!,AM53,AM25,#REF!,#REF!,#REF!)</f>
        <v>#REF!</v>
      </c>
      <c r="AN81" s="141" t="e">
        <f>SUM(#REF!,AN53,AN25,#REF!,#REF!,#REF!)</f>
        <v>#REF!</v>
      </c>
      <c r="AO81" s="141" t="e">
        <f>SUM(#REF!,AO53,AO25,#REF!,#REF!,#REF!)</f>
        <v>#REF!</v>
      </c>
      <c r="AP81" s="141" t="e">
        <f>SUM(#REF!,AP53,AP25,#REF!,#REF!,#REF!)</f>
        <v>#REF!</v>
      </c>
      <c r="AQ81" s="141" t="e">
        <f>SUM(#REF!,AQ53,AQ25,#REF!,#REF!,#REF!)</f>
        <v>#REF!</v>
      </c>
      <c r="AR81" s="141" t="e">
        <f>SUM(#REF!,AR53,AR25,#REF!,#REF!,#REF!)</f>
        <v>#REF!</v>
      </c>
      <c r="AS81" s="141" t="e">
        <f>SUM(#REF!,AS53,AS25,#REF!,#REF!,#REF!)</f>
        <v>#REF!</v>
      </c>
      <c r="AT81" s="141" t="e">
        <f>SUM(#REF!,AT53,AT25,#REF!,#REF!,#REF!)</f>
        <v>#REF!</v>
      </c>
      <c r="AU81" s="141" t="e">
        <f>SUM(#REF!,AU53,AU25,#REF!,#REF!,#REF!)</f>
        <v>#REF!</v>
      </c>
      <c r="AV81" s="141" t="e">
        <f>SUM(#REF!,AV53,AV25,#REF!,#REF!,#REF!)</f>
        <v>#REF!</v>
      </c>
      <c r="AW81" s="141" t="e">
        <f>SUM(#REF!,AW53,AW25,#REF!,#REF!,#REF!)</f>
        <v>#REF!</v>
      </c>
      <c r="AX81" s="141">
        <f t="shared" ref="AX81:BU81" si="41">AX53</f>
        <v>0</v>
      </c>
      <c r="AY81" s="141">
        <f t="shared" si="41"/>
        <v>0</v>
      </c>
      <c r="AZ81" s="141">
        <f t="shared" si="41"/>
        <v>0</v>
      </c>
      <c r="BA81" s="141">
        <f t="shared" si="41"/>
        <v>0</v>
      </c>
      <c r="BB81" s="141">
        <f t="shared" si="41"/>
        <v>0</v>
      </c>
      <c r="BC81" s="141">
        <f t="shared" si="41"/>
        <v>0</v>
      </c>
      <c r="BD81" s="141">
        <f t="shared" si="41"/>
        <v>0</v>
      </c>
      <c r="BE81" s="141">
        <f t="shared" si="41"/>
        <v>0</v>
      </c>
      <c r="BF81" s="141">
        <f t="shared" si="41"/>
        <v>0</v>
      </c>
      <c r="BG81" s="141">
        <f t="shared" si="41"/>
        <v>0</v>
      </c>
      <c r="BH81" s="141">
        <f t="shared" si="41"/>
        <v>0</v>
      </c>
      <c r="BI81" s="141">
        <f t="shared" si="41"/>
        <v>0</v>
      </c>
      <c r="BJ81" s="141">
        <f t="shared" si="41"/>
        <v>0</v>
      </c>
      <c r="BK81" s="141">
        <f t="shared" si="41"/>
        <v>0</v>
      </c>
      <c r="BL81" s="141">
        <f t="shared" si="41"/>
        <v>0</v>
      </c>
      <c r="BM81" s="141">
        <f t="shared" si="41"/>
        <v>0</v>
      </c>
      <c r="BN81" s="141">
        <f t="shared" si="41"/>
        <v>0</v>
      </c>
      <c r="BO81" s="141">
        <f t="shared" si="41"/>
        <v>0</v>
      </c>
      <c r="BP81" s="141">
        <f t="shared" si="41"/>
        <v>0</v>
      </c>
      <c r="BQ81" s="141">
        <f t="shared" si="41"/>
        <v>0</v>
      </c>
      <c r="BR81" s="141">
        <f t="shared" si="41"/>
        <v>0</v>
      </c>
      <c r="BS81" s="141">
        <f t="shared" si="41"/>
        <v>0</v>
      </c>
      <c r="BT81" s="141">
        <f t="shared" si="41"/>
        <v>0</v>
      </c>
      <c r="BU81" s="141">
        <f t="shared" si="41"/>
        <v>0</v>
      </c>
      <c r="BV81" s="141">
        <v>0</v>
      </c>
      <c r="BW81" s="141">
        <v>0</v>
      </c>
      <c r="BX81" s="141">
        <v>0</v>
      </c>
      <c r="BY81" s="141">
        <v>0</v>
      </c>
      <c r="BZ81" s="141">
        <v>0</v>
      </c>
      <c r="CA81" s="141">
        <v>43</v>
      </c>
      <c r="CB81" s="141">
        <v>42</v>
      </c>
      <c r="CC81" s="141">
        <v>75</v>
      </c>
      <c r="CD81" s="141">
        <v>18</v>
      </c>
      <c r="CE81" s="141">
        <v>26</v>
      </c>
      <c r="CF81" s="141">
        <v>10</v>
      </c>
      <c r="CG81" s="141">
        <v>24</v>
      </c>
      <c r="CH81" s="141">
        <v>2</v>
      </c>
      <c r="CI81" s="141">
        <v>0</v>
      </c>
      <c r="CJ81" s="141">
        <v>3</v>
      </c>
      <c r="CK81" s="141">
        <v>17</v>
      </c>
      <c r="CL81" s="141">
        <v>28</v>
      </c>
      <c r="CM81" s="141">
        <v>20</v>
      </c>
      <c r="CN81" s="141">
        <v>0</v>
      </c>
      <c r="CO81" s="141">
        <v>19</v>
      </c>
      <c r="CP81" s="141">
        <v>6</v>
      </c>
      <c r="CQ81" s="141">
        <v>3</v>
      </c>
      <c r="CR81" s="141">
        <v>16</v>
      </c>
      <c r="CS81" s="141">
        <v>5</v>
      </c>
      <c r="CT81" s="141">
        <v>1</v>
      </c>
      <c r="CU81" s="141">
        <v>4</v>
      </c>
      <c r="CV81" s="141">
        <v>14</v>
      </c>
      <c r="CW81" s="141">
        <v>34</v>
      </c>
      <c r="CX81" s="141">
        <v>122</v>
      </c>
      <c r="CY81" s="141">
        <v>117</v>
      </c>
      <c r="CZ81" s="141">
        <v>47</v>
      </c>
      <c r="DA81" s="141">
        <f>DA53</f>
        <v>104</v>
      </c>
      <c r="DB81" s="274">
        <f>+DB53+DB25</f>
        <v>2</v>
      </c>
      <c r="DC81" s="274">
        <f t="shared" ref="DC81:EF84" si="42">+DC53+DC25</f>
        <v>2</v>
      </c>
      <c r="DD81" s="274">
        <f t="shared" si="42"/>
        <v>0</v>
      </c>
      <c r="DE81" s="274">
        <f t="shared" si="42"/>
        <v>0</v>
      </c>
      <c r="DF81" s="274">
        <f t="shared" si="42"/>
        <v>78</v>
      </c>
      <c r="DG81" s="274">
        <f t="shared" si="42"/>
        <v>1</v>
      </c>
      <c r="DH81" s="274">
        <f t="shared" si="42"/>
        <v>5</v>
      </c>
      <c r="DI81" s="274">
        <f t="shared" si="42"/>
        <v>0</v>
      </c>
      <c r="DJ81" s="274">
        <f t="shared" si="42"/>
        <v>7</v>
      </c>
      <c r="DK81" s="274">
        <f t="shared" si="42"/>
        <v>0</v>
      </c>
      <c r="DL81" s="274">
        <f t="shared" si="42"/>
        <v>1</v>
      </c>
      <c r="DM81" s="274">
        <f t="shared" si="42"/>
        <v>0</v>
      </c>
      <c r="DN81" s="274">
        <f t="shared" si="42"/>
        <v>7</v>
      </c>
      <c r="DO81" s="274">
        <f t="shared" si="42"/>
        <v>1</v>
      </c>
      <c r="DP81" s="274">
        <f t="shared" si="42"/>
        <v>1</v>
      </c>
      <c r="DQ81" s="274">
        <f t="shared" si="42"/>
        <v>0</v>
      </c>
      <c r="DR81" s="274">
        <f t="shared" si="42"/>
        <v>0</v>
      </c>
      <c r="DS81" s="274">
        <f t="shared" si="42"/>
        <v>0</v>
      </c>
      <c r="DT81" s="274">
        <f t="shared" si="42"/>
        <v>0</v>
      </c>
      <c r="DU81" s="274">
        <f t="shared" si="42"/>
        <v>0</v>
      </c>
      <c r="DV81" s="274">
        <f t="shared" si="42"/>
        <v>0</v>
      </c>
      <c r="DW81" s="274">
        <f t="shared" si="42"/>
        <v>0</v>
      </c>
      <c r="DX81" s="274">
        <f t="shared" si="42"/>
        <v>0</v>
      </c>
      <c r="DY81" s="274">
        <f t="shared" si="42"/>
        <v>0</v>
      </c>
      <c r="DZ81" s="274">
        <f t="shared" si="42"/>
        <v>0</v>
      </c>
      <c r="EA81" s="274">
        <f t="shared" si="42"/>
        <v>0</v>
      </c>
      <c r="EB81" s="274">
        <f t="shared" si="42"/>
        <v>0</v>
      </c>
      <c r="EC81" s="274">
        <f t="shared" si="42"/>
        <v>0</v>
      </c>
      <c r="ED81" s="274">
        <f t="shared" si="42"/>
        <v>0</v>
      </c>
      <c r="EE81" s="274">
        <f t="shared" si="42"/>
        <v>0</v>
      </c>
      <c r="EF81" s="274">
        <f t="shared" si="42"/>
        <v>0</v>
      </c>
    </row>
    <row r="82" spans="1:148" ht="17.25" customHeight="1">
      <c r="A82" s="140" t="s">
        <v>7</v>
      </c>
      <c r="B82" s="141" t="e">
        <f>SUM(#REF!,B54,B26,#REF!,#REF!,#REF!)</f>
        <v>#REF!</v>
      </c>
      <c r="C82" s="141" t="e">
        <f>SUM(#REF!,C54,C26,#REF!,#REF!,#REF!)</f>
        <v>#REF!</v>
      </c>
      <c r="D82" s="141" t="e">
        <f>SUM(#REF!,D54,D26,#REF!,#REF!,#REF!)</f>
        <v>#REF!</v>
      </c>
      <c r="E82" s="141" t="e">
        <f>SUM(#REF!,E54,E26,#REF!,#REF!,#REF!)</f>
        <v>#REF!</v>
      </c>
      <c r="F82" s="141" t="e">
        <f>SUM(#REF!,F54,F26,#REF!,#REF!,#REF!)</f>
        <v>#REF!</v>
      </c>
      <c r="G82" s="141" t="e">
        <f>SUM(#REF!,G54,G26,#REF!,#REF!,#REF!)</f>
        <v>#REF!</v>
      </c>
      <c r="H82" s="141" t="e">
        <f>SUM(#REF!,H54,H26,#REF!,#REF!,#REF!)</f>
        <v>#REF!</v>
      </c>
      <c r="I82" s="141" t="e">
        <f>SUM(#REF!,I54,I26,#REF!,#REF!,#REF!)</f>
        <v>#REF!</v>
      </c>
      <c r="J82" s="141" t="e">
        <f>SUM(#REF!,J54,J26,#REF!,#REF!,#REF!)</f>
        <v>#REF!</v>
      </c>
      <c r="K82" s="141" t="e">
        <f>SUM(#REF!,K54,K26,#REF!,#REF!,#REF!)</f>
        <v>#REF!</v>
      </c>
      <c r="L82" s="141" t="e">
        <f>SUM(#REF!,L54,L26,#REF!,#REF!,#REF!)</f>
        <v>#REF!</v>
      </c>
      <c r="M82" s="141" t="e">
        <f>SUM(#REF!,M54,M26,#REF!,#REF!,#REF!)</f>
        <v>#REF!</v>
      </c>
      <c r="N82" s="141" t="e">
        <f>SUM(#REF!,N54,N26,#REF!,#REF!,#REF!)</f>
        <v>#REF!</v>
      </c>
      <c r="O82" s="141" t="e">
        <f>SUM(#REF!,O54,O26,#REF!,#REF!,#REF!)</f>
        <v>#REF!</v>
      </c>
      <c r="P82" s="141" t="e">
        <f>SUM(#REF!,P54,P26,#REF!,#REF!,#REF!)</f>
        <v>#REF!</v>
      </c>
      <c r="Q82" s="141" t="e">
        <f>SUM(#REF!,Q54,Q26,#REF!,#REF!,#REF!)</f>
        <v>#REF!</v>
      </c>
      <c r="R82" s="141" t="e">
        <f>SUM(#REF!,R54,R26,#REF!,#REF!,#REF!)</f>
        <v>#REF!</v>
      </c>
      <c r="S82" s="141" t="e">
        <f>SUM(#REF!,S54,S26,#REF!,#REF!,#REF!)</f>
        <v>#REF!</v>
      </c>
      <c r="T82" s="141" t="e">
        <f>SUM(#REF!,T54,T26,#REF!,#REF!,#REF!)</f>
        <v>#REF!</v>
      </c>
      <c r="U82" s="141" t="e">
        <f>SUM(#REF!,U54,U26,#REF!,#REF!,#REF!)</f>
        <v>#REF!</v>
      </c>
      <c r="V82" s="141" t="e">
        <f>SUM(#REF!,V54,V26,#REF!,#REF!,#REF!)</f>
        <v>#REF!</v>
      </c>
      <c r="W82" s="141" t="e">
        <f>SUM(#REF!,W54,W26,#REF!,#REF!,#REF!)</f>
        <v>#REF!</v>
      </c>
      <c r="X82" s="141" t="e">
        <f>SUM(#REF!,X54,X26,#REF!,#REF!,#REF!)</f>
        <v>#REF!</v>
      </c>
      <c r="Y82" s="141" t="e">
        <f>SUM(#REF!,Y54,Y26,#REF!,#REF!,#REF!)</f>
        <v>#REF!</v>
      </c>
      <c r="Z82" s="141" t="e">
        <f>SUM(#REF!,Z54,Z26,#REF!,#REF!,#REF!)</f>
        <v>#REF!</v>
      </c>
      <c r="AA82" s="141" t="e">
        <f>SUM(#REF!,AA54,AA26,#REF!,#REF!,#REF!)</f>
        <v>#REF!</v>
      </c>
      <c r="AB82" s="141" t="e">
        <f>SUM(#REF!,AB54,AB26,#REF!,#REF!,#REF!)</f>
        <v>#REF!</v>
      </c>
      <c r="AC82" s="141" t="e">
        <f>SUM(#REF!,AC54,AC26,#REF!,#REF!,#REF!)</f>
        <v>#REF!</v>
      </c>
      <c r="AD82" s="141" t="e">
        <f>SUM(#REF!,AD54,AD26,#REF!,#REF!,#REF!)</f>
        <v>#REF!</v>
      </c>
      <c r="AE82" s="141" t="e">
        <f>SUM(#REF!,AE54,AE26,#REF!,#REF!,#REF!)</f>
        <v>#REF!</v>
      </c>
      <c r="AF82" s="141" t="e">
        <f>SUM(#REF!,AF54,AF26,#REF!,#REF!,#REF!)</f>
        <v>#REF!</v>
      </c>
      <c r="AG82" s="141" t="e">
        <f>SUM(#REF!,AG54,AG26,#REF!,#REF!,#REF!)</f>
        <v>#REF!</v>
      </c>
      <c r="AH82" s="141" t="e">
        <f>SUM(#REF!,AH54,AH26,#REF!,#REF!,#REF!)</f>
        <v>#REF!</v>
      </c>
      <c r="AI82" s="141" t="e">
        <f>SUM(#REF!,AI54,AI26,#REF!,#REF!,#REF!)</f>
        <v>#REF!</v>
      </c>
      <c r="AJ82" s="141" t="e">
        <f>SUM(#REF!,AJ54,AJ26,#REF!,#REF!,#REF!)</f>
        <v>#REF!</v>
      </c>
      <c r="AK82" s="141" t="e">
        <f>SUM(#REF!,AK54,AK26,#REF!,#REF!,#REF!)</f>
        <v>#REF!</v>
      </c>
      <c r="AL82" s="141" t="e">
        <f>SUM(#REF!,AL54,AL26,#REF!,#REF!,#REF!)</f>
        <v>#REF!</v>
      </c>
      <c r="AM82" s="141" t="e">
        <f>SUM(#REF!,AM54,AM26,#REF!,#REF!,#REF!)</f>
        <v>#REF!</v>
      </c>
      <c r="AN82" s="141" t="e">
        <f>SUM(#REF!,AN54,AN26,#REF!,#REF!,#REF!)</f>
        <v>#REF!</v>
      </c>
      <c r="AO82" s="141" t="e">
        <f>SUM(#REF!,AO54,AO26,#REF!,#REF!,#REF!)</f>
        <v>#REF!</v>
      </c>
      <c r="AP82" s="141" t="e">
        <f>SUM(#REF!,AP54,AP26,#REF!,#REF!,#REF!)</f>
        <v>#REF!</v>
      </c>
      <c r="AQ82" s="141" t="e">
        <f>SUM(#REF!,AQ54,AQ26,#REF!,#REF!,#REF!)</f>
        <v>#REF!</v>
      </c>
      <c r="AR82" s="141" t="e">
        <f>SUM(#REF!,AR54,AR26,#REF!,#REF!,#REF!)</f>
        <v>#REF!</v>
      </c>
      <c r="AS82" s="141" t="e">
        <f>SUM(#REF!,AS54,AS26,#REF!,#REF!,#REF!)</f>
        <v>#REF!</v>
      </c>
      <c r="AT82" s="141" t="e">
        <f>SUM(#REF!,AT54,AT26,#REF!,#REF!,#REF!)</f>
        <v>#REF!</v>
      </c>
      <c r="AU82" s="141" t="e">
        <f>SUM(#REF!,AU54,AU26,#REF!,#REF!,#REF!)</f>
        <v>#REF!</v>
      </c>
      <c r="AV82" s="141" t="e">
        <f>SUM(#REF!,AV54,AV26,#REF!,#REF!,#REF!)</f>
        <v>#REF!</v>
      </c>
      <c r="AW82" s="141" t="e">
        <f>SUM(#REF!,AW54,AW26,#REF!,#REF!,#REF!)</f>
        <v>#REF!</v>
      </c>
      <c r="AX82" s="141">
        <f t="shared" ref="AX82:BU82" si="43">AX54</f>
        <v>0</v>
      </c>
      <c r="AY82" s="141">
        <f t="shared" si="43"/>
        <v>0</v>
      </c>
      <c r="AZ82" s="141">
        <f t="shared" si="43"/>
        <v>0</v>
      </c>
      <c r="BA82" s="141">
        <f t="shared" si="43"/>
        <v>0</v>
      </c>
      <c r="BB82" s="141">
        <f t="shared" si="43"/>
        <v>0</v>
      </c>
      <c r="BC82" s="141">
        <f t="shared" si="43"/>
        <v>0</v>
      </c>
      <c r="BD82" s="141">
        <f t="shared" si="43"/>
        <v>0</v>
      </c>
      <c r="BE82" s="141">
        <f t="shared" si="43"/>
        <v>0</v>
      </c>
      <c r="BF82" s="141">
        <f t="shared" si="43"/>
        <v>0</v>
      </c>
      <c r="BG82" s="141">
        <f t="shared" si="43"/>
        <v>0</v>
      </c>
      <c r="BH82" s="141">
        <f t="shared" si="43"/>
        <v>0</v>
      </c>
      <c r="BI82" s="141">
        <f t="shared" si="43"/>
        <v>0</v>
      </c>
      <c r="BJ82" s="141">
        <f t="shared" si="43"/>
        <v>0</v>
      </c>
      <c r="BK82" s="141">
        <f t="shared" si="43"/>
        <v>0</v>
      </c>
      <c r="BL82" s="141">
        <f t="shared" si="43"/>
        <v>0</v>
      </c>
      <c r="BM82" s="141">
        <f t="shared" si="43"/>
        <v>0</v>
      </c>
      <c r="BN82" s="141">
        <f t="shared" si="43"/>
        <v>0</v>
      </c>
      <c r="BO82" s="141">
        <f t="shared" si="43"/>
        <v>0</v>
      </c>
      <c r="BP82" s="141">
        <f t="shared" si="43"/>
        <v>0</v>
      </c>
      <c r="BQ82" s="141">
        <f t="shared" si="43"/>
        <v>0</v>
      </c>
      <c r="BR82" s="141">
        <f t="shared" si="43"/>
        <v>0</v>
      </c>
      <c r="BS82" s="141">
        <f t="shared" si="43"/>
        <v>0</v>
      </c>
      <c r="BT82" s="141">
        <f t="shared" si="43"/>
        <v>0</v>
      </c>
      <c r="BU82" s="141">
        <f t="shared" si="43"/>
        <v>0</v>
      </c>
      <c r="BV82" s="141">
        <v>0</v>
      </c>
      <c r="BW82" s="141">
        <v>0</v>
      </c>
      <c r="BX82" s="141">
        <v>0</v>
      </c>
      <c r="BY82" s="141">
        <v>0</v>
      </c>
      <c r="BZ82" s="141">
        <v>0</v>
      </c>
      <c r="CA82" s="141">
        <v>1</v>
      </c>
      <c r="CB82" s="141">
        <v>3</v>
      </c>
      <c r="CC82" s="141">
        <v>11</v>
      </c>
      <c r="CD82" s="141">
        <v>0</v>
      </c>
      <c r="CE82" s="141">
        <v>3</v>
      </c>
      <c r="CF82" s="141">
        <v>2</v>
      </c>
      <c r="CG82" s="141">
        <v>2</v>
      </c>
      <c r="CH82" s="141">
        <v>0</v>
      </c>
      <c r="CI82" s="141">
        <v>0</v>
      </c>
      <c r="CJ82" s="141">
        <v>1</v>
      </c>
      <c r="CK82" s="141">
        <v>2</v>
      </c>
      <c r="CL82" s="141">
        <v>2</v>
      </c>
      <c r="CM82" s="141">
        <v>0</v>
      </c>
      <c r="CN82" s="141">
        <v>0</v>
      </c>
      <c r="CO82" s="141">
        <v>10</v>
      </c>
      <c r="CP82" s="141">
        <v>2</v>
      </c>
      <c r="CQ82" s="141">
        <v>0</v>
      </c>
      <c r="CR82" s="141">
        <v>0</v>
      </c>
      <c r="CS82" s="141">
        <v>0</v>
      </c>
      <c r="CT82" s="141">
        <v>0</v>
      </c>
      <c r="CU82" s="141">
        <v>0</v>
      </c>
      <c r="CV82" s="141">
        <v>0</v>
      </c>
      <c r="CW82" s="141">
        <v>0</v>
      </c>
      <c r="CX82" s="141">
        <v>2</v>
      </c>
      <c r="CY82" s="141">
        <v>6</v>
      </c>
      <c r="CZ82" s="141">
        <v>6</v>
      </c>
      <c r="DA82" s="141">
        <f>DA54</f>
        <v>7</v>
      </c>
      <c r="DB82" s="274">
        <f t="shared" ref="DB82:DQ84" si="44">+DB54+DB26</f>
        <v>0</v>
      </c>
      <c r="DC82" s="274">
        <f t="shared" si="44"/>
        <v>0</v>
      </c>
      <c r="DD82" s="274">
        <f t="shared" si="44"/>
        <v>0</v>
      </c>
      <c r="DE82" s="274">
        <f t="shared" si="44"/>
        <v>1</v>
      </c>
      <c r="DF82" s="274">
        <f t="shared" si="44"/>
        <v>1</v>
      </c>
      <c r="DG82" s="274">
        <f t="shared" si="44"/>
        <v>0</v>
      </c>
      <c r="DH82" s="274">
        <f t="shared" si="44"/>
        <v>1</v>
      </c>
      <c r="DI82" s="274">
        <f t="shared" si="44"/>
        <v>1</v>
      </c>
      <c r="DJ82" s="274">
        <f t="shared" si="44"/>
        <v>0</v>
      </c>
      <c r="DK82" s="274">
        <f t="shared" si="44"/>
        <v>0</v>
      </c>
      <c r="DL82" s="274">
        <f t="shared" si="44"/>
        <v>0</v>
      </c>
      <c r="DM82" s="274">
        <f t="shared" si="44"/>
        <v>0</v>
      </c>
      <c r="DN82" s="274">
        <f t="shared" si="44"/>
        <v>1</v>
      </c>
      <c r="DO82" s="274">
        <f t="shared" si="44"/>
        <v>1</v>
      </c>
      <c r="DP82" s="274">
        <f t="shared" si="44"/>
        <v>0</v>
      </c>
      <c r="DQ82" s="274">
        <f t="shared" si="44"/>
        <v>0</v>
      </c>
      <c r="DR82" s="274">
        <f t="shared" si="42"/>
        <v>0</v>
      </c>
      <c r="DS82" s="274">
        <f t="shared" si="42"/>
        <v>0</v>
      </c>
      <c r="DT82" s="274">
        <f t="shared" si="42"/>
        <v>1</v>
      </c>
      <c r="DU82" s="274">
        <f t="shared" si="42"/>
        <v>0</v>
      </c>
      <c r="DV82" s="274">
        <f t="shared" si="42"/>
        <v>1</v>
      </c>
      <c r="DW82" s="274">
        <f t="shared" si="42"/>
        <v>0</v>
      </c>
      <c r="DX82" s="274">
        <f t="shared" si="42"/>
        <v>0</v>
      </c>
      <c r="DY82" s="274">
        <f t="shared" si="42"/>
        <v>0</v>
      </c>
      <c r="DZ82" s="274">
        <f t="shared" si="42"/>
        <v>0</v>
      </c>
      <c r="EA82" s="274">
        <f t="shared" si="42"/>
        <v>0</v>
      </c>
      <c r="EB82" s="274">
        <f t="shared" si="42"/>
        <v>0</v>
      </c>
      <c r="EC82" s="274">
        <f t="shared" si="42"/>
        <v>0</v>
      </c>
      <c r="ED82" s="274">
        <f t="shared" si="42"/>
        <v>0</v>
      </c>
      <c r="EE82" s="274">
        <f t="shared" si="42"/>
        <v>0</v>
      </c>
      <c r="EF82" s="274">
        <f t="shared" si="42"/>
        <v>0</v>
      </c>
    </row>
    <row r="83" spans="1:148" ht="17.25" customHeight="1">
      <c r="A83" s="140" t="s">
        <v>8</v>
      </c>
      <c r="B83" s="141" t="e">
        <f>SUM(#REF!,B55,B27,#REF!,#REF!,#REF!)</f>
        <v>#REF!</v>
      </c>
      <c r="C83" s="141" t="e">
        <f>SUM(#REF!,C55,C27,#REF!,#REF!,#REF!)</f>
        <v>#REF!</v>
      </c>
      <c r="D83" s="141" t="e">
        <f>SUM(#REF!,D55,D27,#REF!,#REF!,#REF!)</f>
        <v>#REF!</v>
      </c>
      <c r="E83" s="141" t="e">
        <f>SUM(#REF!,E55,E27,#REF!,#REF!,#REF!)</f>
        <v>#REF!</v>
      </c>
      <c r="F83" s="141" t="e">
        <f>SUM(#REF!,F55,F27,#REF!,#REF!,#REF!)</f>
        <v>#REF!</v>
      </c>
      <c r="G83" s="141" t="e">
        <f>SUM(#REF!,G55,G27,#REF!,#REF!,#REF!)</f>
        <v>#REF!</v>
      </c>
      <c r="H83" s="141" t="e">
        <f>SUM(#REF!,H55,H27,#REF!,#REF!,#REF!)</f>
        <v>#REF!</v>
      </c>
      <c r="I83" s="141" t="e">
        <f>SUM(#REF!,I55,I27,#REF!,#REF!,#REF!)</f>
        <v>#REF!</v>
      </c>
      <c r="J83" s="141" t="e">
        <f>SUM(#REF!,J55,J27,#REF!,#REF!,#REF!)</f>
        <v>#REF!</v>
      </c>
      <c r="K83" s="141" t="e">
        <f>SUM(#REF!,K55,K27,#REF!,#REF!,#REF!)</f>
        <v>#REF!</v>
      </c>
      <c r="L83" s="141" t="e">
        <f>SUM(#REF!,L55,L27,#REF!,#REF!,#REF!)</f>
        <v>#REF!</v>
      </c>
      <c r="M83" s="141" t="e">
        <f>SUM(#REF!,M55,M27,#REF!,#REF!,#REF!)</f>
        <v>#REF!</v>
      </c>
      <c r="N83" s="141" t="e">
        <f>SUM(#REF!,N55,N27,#REF!,#REF!,#REF!)</f>
        <v>#REF!</v>
      </c>
      <c r="O83" s="141" t="e">
        <f>SUM(#REF!,O55,O27,#REF!,#REF!,#REF!)</f>
        <v>#REF!</v>
      </c>
      <c r="P83" s="141" t="e">
        <f>SUM(#REF!,P55,P27,#REF!,#REF!,#REF!)</f>
        <v>#REF!</v>
      </c>
      <c r="Q83" s="141" t="e">
        <f>SUM(#REF!,Q55,Q27,#REF!,#REF!,#REF!)</f>
        <v>#REF!</v>
      </c>
      <c r="R83" s="141" t="e">
        <f>SUM(#REF!,R55,R27,#REF!,#REF!,#REF!)</f>
        <v>#REF!</v>
      </c>
      <c r="S83" s="141" t="e">
        <f>SUM(#REF!,S55,S27,#REF!,#REF!,#REF!)</f>
        <v>#REF!</v>
      </c>
      <c r="T83" s="141" t="e">
        <f>SUM(#REF!,T55,T27,#REF!,#REF!,#REF!)</f>
        <v>#REF!</v>
      </c>
      <c r="U83" s="141" t="e">
        <f>SUM(#REF!,U55,U27,#REF!,#REF!,#REF!)</f>
        <v>#REF!</v>
      </c>
      <c r="V83" s="141" t="e">
        <f>SUM(#REF!,V55,V27,#REF!,#REF!,#REF!)</f>
        <v>#REF!</v>
      </c>
      <c r="W83" s="141" t="e">
        <f>SUM(#REF!,W55,W27,#REF!,#REF!,#REF!)</f>
        <v>#REF!</v>
      </c>
      <c r="X83" s="141" t="e">
        <f>SUM(#REF!,X55,X27,#REF!,#REF!,#REF!)</f>
        <v>#REF!</v>
      </c>
      <c r="Y83" s="141" t="e">
        <f>SUM(#REF!,Y55,Y27,#REF!,#REF!,#REF!)</f>
        <v>#REF!</v>
      </c>
      <c r="Z83" s="141" t="e">
        <f>SUM(#REF!,Z55,Z27,#REF!,#REF!,#REF!)</f>
        <v>#REF!</v>
      </c>
      <c r="AA83" s="141" t="e">
        <f>SUM(#REF!,AA55,AA27,#REF!,#REF!,#REF!)</f>
        <v>#REF!</v>
      </c>
      <c r="AB83" s="141" t="e">
        <f>SUM(#REF!,AB55,AB27,#REF!,#REF!,#REF!)</f>
        <v>#REF!</v>
      </c>
      <c r="AC83" s="141" t="e">
        <f>SUM(#REF!,AC55,AC27,#REF!,#REF!,#REF!)</f>
        <v>#REF!</v>
      </c>
      <c r="AD83" s="141" t="e">
        <f>SUM(#REF!,AD55,AD27,#REF!,#REF!,#REF!)</f>
        <v>#REF!</v>
      </c>
      <c r="AE83" s="141" t="e">
        <f>SUM(#REF!,AE55,AE27,#REF!,#REF!,#REF!)</f>
        <v>#REF!</v>
      </c>
      <c r="AF83" s="141" t="e">
        <f>SUM(#REF!,AF55,AF27,#REF!,#REF!,#REF!)</f>
        <v>#REF!</v>
      </c>
      <c r="AG83" s="141" t="e">
        <f>SUM(#REF!,AG55,AG27,#REF!,#REF!,#REF!)</f>
        <v>#REF!</v>
      </c>
      <c r="AH83" s="141" t="e">
        <f>SUM(#REF!,AH55,AH27,#REF!,#REF!,#REF!)</f>
        <v>#REF!</v>
      </c>
      <c r="AI83" s="141" t="e">
        <f>SUM(#REF!,AI55,AI27,#REF!,#REF!,#REF!)</f>
        <v>#REF!</v>
      </c>
      <c r="AJ83" s="141" t="e">
        <f>SUM(#REF!,AJ55,AJ27,#REF!,#REF!,#REF!)</f>
        <v>#REF!</v>
      </c>
      <c r="AK83" s="141" t="e">
        <f>SUM(#REF!,AK55,AK27,#REF!,#REF!,#REF!)</f>
        <v>#REF!</v>
      </c>
      <c r="AL83" s="141" t="e">
        <f>SUM(#REF!,AL55,AL27,#REF!,#REF!,#REF!)</f>
        <v>#REF!</v>
      </c>
      <c r="AM83" s="141" t="e">
        <f>SUM(#REF!,AM55,AM27,#REF!,#REF!,#REF!)</f>
        <v>#REF!</v>
      </c>
      <c r="AN83" s="141" t="e">
        <f>SUM(#REF!,AN55,AN27,#REF!,#REF!,#REF!)</f>
        <v>#REF!</v>
      </c>
      <c r="AO83" s="141" t="e">
        <f>SUM(#REF!,AO55,AO27,#REF!,#REF!,#REF!)</f>
        <v>#REF!</v>
      </c>
      <c r="AP83" s="141" t="e">
        <f>SUM(#REF!,AP55,AP27,#REF!,#REF!,#REF!)</f>
        <v>#REF!</v>
      </c>
      <c r="AQ83" s="141" t="e">
        <f>SUM(#REF!,AQ55,AQ27,#REF!,#REF!,#REF!)</f>
        <v>#REF!</v>
      </c>
      <c r="AR83" s="141" t="e">
        <f>SUM(#REF!,AR55,AR27,#REF!,#REF!,#REF!)</f>
        <v>#REF!</v>
      </c>
      <c r="AS83" s="141" t="e">
        <f>SUM(#REF!,AS55,AS27,#REF!,#REF!,#REF!)</f>
        <v>#REF!</v>
      </c>
      <c r="AT83" s="141" t="e">
        <f>SUM(#REF!,AT55,AT27,#REF!,#REF!,#REF!)</f>
        <v>#REF!</v>
      </c>
      <c r="AU83" s="141" t="e">
        <f>SUM(#REF!,AU55,AU27,#REF!,#REF!,#REF!)</f>
        <v>#REF!</v>
      </c>
      <c r="AV83" s="141" t="e">
        <f>SUM(#REF!,AV55,AV27,#REF!,#REF!,#REF!)</f>
        <v>#REF!</v>
      </c>
      <c r="AW83" s="141" t="e">
        <f>SUM(#REF!,AW55,AW27,#REF!,#REF!,#REF!)</f>
        <v>#REF!</v>
      </c>
      <c r="AX83" s="141">
        <f t="shared" ref="AX83:BU83" si="45">AX55</f>
        <v>0</v>
      </c>
      <c r="AY83" s="141">
        <f t="shared" si="45"/>
        <v>0</v>
      </c>
      <c r="AZ83" s="141">
        <f t="shared" si="45"/>
        <v>0</v>
      </c>
      <c r="BA83" s="141">
        <f t="shared" si="45"/>
        <v>0</v>
      </c>
      <c r="BB83" s="141">
        <f t="shared" si="45"/>
        <v>0</v>
      </c>
      <c r="BC83" s="141">
        <f t="shared" si="45"/>
        <v>0</v>
      </c>
      <c r="BD83" s="141">
        <f t="shared" si="45"/>
        <v>0</v>
      </c>
      <c r="BE83" s="141">
        <f t="shared" si="45"/>
        <v>0</v>
      </c>
      <c r="BF83" s="141">
        <f t="shared" si="45"/>
        <v>0</v>
      </c>
      <c r="BG83" s="141">
        <f t="shared" si="45"/>
        <v>0</v>
      </c>
      <c r="BH83" s="141">
        <f t="shared" si="45"/>
        <v>0</v>
      </c>
      <c r="BI83" s="141">
        <f t="shared" si="45"/>
        <v>0</v>
      </c>
      <c r="BJ83" s="141">
        <f t="shared" si="45"/>
        <v>0</v>
      </c>
      <c r="BK83" s="141">
        <f t="shared" si="45"/>
        <v>0</v>
      </c>
      <c r="BL83" s="141">
        <f t="shared" si="45"/>
        <v>0</v>
      </c>
      <c r="BM83" s="141">
        <f t="shared" si="45"/>
        <v>0</v>
      </c>
      <c r="BN83" s="141">
        <f t="shared" si="45"/>
        <v>0</v>
      </c>
      <c r="BO83" s="141">
        <f t="shared" si="45"/>
        <v>0</v>
      </c>
      <c r="BP83" s="141">
        <f t="shared" si="45"/>
        <v>0</v>
      </c>
      <c r="BQ83" s="141">
        <f t="shared" si="45"/>
        <v>0</v>
      </c>
      <c r="BR83" s="141">
        <f t="shared" si="45"/>
        <v>0</v>
      </c>
      <c r="BS83" s="141">
        <f t="shared" si="45"/>
        <v>0</v>
      </c>
      <c r="BT83" s="141">
        <f t="shared" si="45"/>
        <v>0</v>
      </c>
      <c r="BU83" s="141">
        <f t="shared" si="45"/>
        <v>0</v>
      </c>
      <c r="BV83" s="141">
        <v>0</v>
      </c>
      <c r="BW83" s="141">
        <v>0</v>
      </c>
      <c r="BX83" s="141">
        <v>0</v>
      </c>
      <c r="BY83" s="141">
        <v>0</v>
      </c>
      <c r="BZ83" s="141">
        <v>0</v>
      </c>
      <c r="CA83" s="141">
        <v>0</v>
      </c>
      <c r="CB83" s="141">
        <v>0</v>
      </c>
      <c r="CC83" s="141">
        <v>0</v>
      </c>
      <c r="CD83" s="141">
        <v>0</v>
      </c>
      <c r="CE83" s="141">
        <v>0</v>
      </c>
      <c r="CF83" s="141">
        <v>0</v>
      </c>
      <c r="CG83" s="141">
        <v>0</v>
      </c>
      <c r="CH83" s="141">
        <v>0</v>
      </c>
      <c r="CI83" s="141">
        <v>0</v>
      </c>
      <c r="CJ83" s="141">
        <v>0</v>
      </c>
      <c r="CK83" s="141">
        <v>0</v>
      </c>
      <c r="CL83" s="141">
        <v>0</v>
      </c>
      <c r="CM83" s="141">
        <v>0</v>
      </c>
      <c r="CN83" s="141">
        <v>0</v>
      </c>
      <c r="CO83" s="141">
        <v>0</v>
      </c>
      <c r="CP83" s="141">
        <v>0</v>
      </c>
      <c r="CQ83" s="141">
        <v>0</v>
      </c>
      <c r="CR83" s="141">
        <v>0</v>
      </c>
      <c r="CS83" s="141">
        <v>0</v>
      </c>
      <c r="CT83" s="141">
        <v>0</v>
      </c>
      <c r="CU83" s="141">
        <v>0</v>
      </c>
      <c r="CV83" s="141">
        <v>0</v>
      </c>
      <c r="CW83" s="141">
        <v>0</v>
      </c>
      <c r="CX83" s="141">
        <v>0</v>
      </c>
      <c r="CY83" s="141">
        <v>0</v>
      </c>
      <c r="CZ83" s="141">
        <v>0</v>
      </c>
      <c r="DA83" s="141">
        <f>DA55</f>
        <v>0</v>
      </c>
      <c r="DB83" s="274">
        <f t="shared" si="44"/>
        <v>0</v>
      </c>
      <c r="DC83" s="274">
        <f t="shared" si="42"/>
        <v>0</v>
      </c>
      <c r="DD83" s="274">
        <f t="shared" si="42"/>
        <v>0</v>
      </c>
      <c r="DE83" s="274">
        <f t="shared" si="42"/>
        <v>0</v>
      </c>
      <c r="DF83" s="274">
        <f t="shared" si="42"/>
        <v>0</v>
      </c>
      <c r="DG83" s="274">
        <f t="shared" si="42"/>
        <v>0</v>
      </c>
      <c r="DH83" s="274">
        <f t="shared" si="42"/>
        <v>0</v>
      </c>
      <c r="DI83" s="274">
        <f t="shared" si="42"/>
        <v>0</v>
      </c>
      <c r="DJ83" s="274">
        <f t="shared" si="42"/>
        <v>0</v>
      </c>
      <c r="DK83" s="274">
        <f t="shared" si="42"/>
        <v>0</v>
      </c>
      <c r="DL83" s="274">
        <f t="shared" si="42"/>
        <v>0</v>
      </c>
      <c r="DM83" s="274">
        <f t="shared" si="42"/>
        <v>0</v>
      </c>
      <c r="DN83" s="274">
        <f t="shared" si="42"/>
        <v>0</v>
      </c>
      <c r="DO83" s="274">
        <f t="shared" si="42"/>
        <v>0</v>
      </c>
      <c r="DP83" s="274">
        <f t="shared" si="42"/>
        <v>0</v>
      </c>
      <c r="DQ83" s="274">
        <f t="shared" si="42"/>
        <v>0</v>
      </c>
      <c r="DR83" s="274">
        <f t="shared" si="42"/>
        <v>0</v>
      </c>
      <c r="DS83" s="274">
        <f t="shared" si="42"/>
        <v>0</v>
      </c>
      <c r="DT83" s="274">
        <f t="shared" si="42"/>
        <v>0</v>
      </c>
      <c r="DU83" s="274">
        <f t="shared" si="42"/>
        <v>0</v>
      </c>
      <c r="DV83" s="274">
        <f t="shared" si="42"/>
        <v>0</v>
      </c>
      <c r="DW83" s="274">
        <f t="shared" si="42"/>
        <v>0</v>
      </c>
      <c r="DX83" s="274">
        <f t="shared" si="42"/>
        <v>0</v>
      </c>
      <c r="DY83" s="274">
        <f t="shared" si="42"/>
        <v>0</v>
      </c>
      <c r="DZ83" s="274">
        <f t="shared" si="42"/>
        <v>0</v>
      </c>
      <c r="EA83" s="274">
        <f t="shared" si="42"/>
        <v>0</v>
      </c>
      <c r="EB83" s="274">
        <f t="shared" si="42"/>
        <v>0</v>
      </c>
      <c r="EC83" s="274">
        <f t="shared" si="42"/>
        <v>0</v>
      </c>
      <c r="ED83" s="274">
        <f t="shared" si="42"/>
        <v>0</v>
      </c>
      <c r="EE83" s="274">
        <f t="shared" si="42"/>
        <v>0</v>
      </c>
      <c r="EF83" s="274">
        <f t="shared" si="42"/>
        <v>0</v>
      </c>
    </row>
    <row r="84" spans="1:148" ht="17.25" customHeight="1">
      <c r="A84" s="140" t="s">
        <v>9</v>
      </c>
      <c r="B84" s="141" t="e">
        <f>SUM(#REF!,B56,B28,#REF!,#REF!,#REF!)</f>
        <v>#REF!</v>
      </c>
      <c r="C84" s="141" t="e">
        <f>SUM(#REF!,C56,C28,#REF!,#REF!,#REF!)</f>
        <v>#REF!</v>
      </c>
      <c r="D84" s="141" t="e">
        <f>SUM(#REF!,D56,D28,#REF!,#REF!,#REF!)</f>
        <v>#REF!</v>
      </c>
      <c r="E84" s="141" t="e">
        <f>SUM(#REF!,E56,E28,#REF!,#REF!,#REF!)</f>
        <v>#REF!</v>
      </c>
      <c r="F84" s="141" t="e">
        <f>SUM(#REF!,F56,F28,#REF!,#REF!,#REF!)</f>
        <v>#REF!</v>
      </c>
      <c r="G84" s="141" t="e">
        <f>SUM(#REF!,G56,G28,#REF!,#REF!,#REF!)</f>
        <v>#REF!</v>
      </c>
      <c r="H84" s="141" t="e">
        <f>SUM(#REF!,H56,H28,#REF!,#REF!,#REF!)</f>
        <v>#REF!</v>
      </c>
      <c r="I84" s="141" t="e">
        <f>SUM(#REF!,I56,I28,#REF!,#REF!,#REF!)</f>
        <v>#REF!</v>
      </c>
      <c r="J84" s="141" t="e">
        <f>SUM(#REF!,J56,J28,#REF!,#REF!,#REF!)</f>
        <v>#REF!</v>
      </c>
      <c r="K84" s="141" t="e">
        <f>SUM(#REF!,K56,K28,#REF!,#REF!,#REF!)</f>
        <v>#REF!</v>
      </c>
      <c r="L84" s="141" t="e">
        <f>SUM(#REF!,L56,L28,#REF!,#REF!,#REF!)</f>
        <v>#REF!</v>
      </c>
      <c r="M84" s="141" t="e">
        <f>SUM(#REF!,M56,M28,#REF!,#REF!,#REF!)</f>
        <v>#REF!</v>
      </c>
      <c r="N84" s="141" t="e">
        <f>SUM(#REF!,N56,N28,#REF!,#REF!,#REF!)</f>
        <v>#REF!</v>
      </c>
      <c r="O84" s="141" t="e">
        <f>SUM(#REF!,O56,O28,#REF!,#REF!,#REF!)</f>
        <v>#REF!</v>
      </c>
      <c r="P84" s="141" t="e">
        <f>SUM(#REF!,P56,P28,#REF!,#REF!,#REF!)</f>
        <v>#REF!</v>
      </c>
      <c r="Q84" s="141" t="e">
        <f>SUM(#REF!,Q56,Q28,#REF!,#REF!,#REF!)</f>
        <v>#REF!</v>
      </c>
      <c r="R84" s="141" t="e">
        <f>SUM(#REF!,R56,R28,#REF!,#REF!,#REF!)</f>
        <v>#REF!</v>
      </c>
      <c r="S84" s="141" t="e">
        <f>SUM(#REF!,S56,S28,#REF!,#REF!,#REF!)</f>
        <v>#REF!</v>
      </c>
      <c r="T84" s="141" t="e">
        <f>SUM(#REF!,T56,T28,#REF!,#REF!,#REF!)</f>
        <v>#REF!</v>
      </c>
      <c r="U84" s="141" t="e">
        <f>SUM(#REF!,U56,U28,#REF!,#REF!,#REF!)</f>
        <v>#REF!</v>
      </c>
      <c r="V84" s="141" t="e">
        <f>SUM(#REF!,V56,V28,#REF!,#REF!,#REF!)</f>
        <v>#REF!</v>
      </c>
      <c r="W84" s="141" t="e">
        <f>SUM(#REF!,W56,W28,#REF!,#REF!,#REF!)</f>
        <v>#REF!</v>
      </c>
      <c r="X84" s="141" t="e">
        <f>SUM(#REF!,X56,X28,#REF!,#REF!,#REF!)</f>
        <v>#REF!</v>
      </c>
      <c r="Y84" s="141" t="e">
        <f>SUM(#REF!,Y56,Y28,#REF!,#REF!,#REF!)</f>
        <v>#REF!</v>
      </c>
      <c r="Z84" s="141" t="e">
        <f>SUM(#REF!,Z56,Z28,#REF!,#REF!,#REF!)</f>
        <v>#REF!</v>
      </c>
      <c r="AA84" s="141" t="e">
        <f>SUM(#REF!,AA56,AA28,#REF!,#REF!,#REF!)</f>
        <v>#REF!</v>
      </c>
      <c r="AB84" s="141" t="e">
        <f>SUM(#REF!,AB56,AB28,#REF!,#REF!,#REF!)</f>
        <v>#REF!</v>
      </c>
      <c r="AC84" s="141" t="e">
        <f>SUM(#REF!,AC56,AC28,#REF!,#REF!,#REF!)</f>
        <v>#REF!</v>
      </c>
      <c r="AD84" s="141" t="e">
        <f>SUM(#REF!,AD56,AD28,#REF!,#REF!,#REF!)</f>
        <v>#REF!</v>
      </c>
      <c r="AE84" s="141" t="e">
        <f>SUM(#REF!,AE56,AE28,#REF!,#REF!,#REF!)</f>
        <v>#REF!</v>
      </c>
      <c r="AF84" s="141" t="e">
        <f>SUM(#REF!,AF56,AF28,#REF!,#REF!,#REF!)</f>
        <v>#REF!</v>
      </c>
      <c r="AG84" s="141" t="e">
        <f>SUM(#REF!,AG56,AG28,#REF!,#REF!,#REF!)</f>
        <v>#REF!</v>
      </c>
      <c r="AH84" s="141" t="e">
        <f>SUM(#REF!,AH56,AH28,#REF!,#REF!,#REF!)</f>
        <v>#REF!</v>
      </c>
      <c r="AI84" s="141" t="e">
        <f>SUM(#REF!,AI56,AI28,#REF!,#REF!,#REF!)</f>
        <v>#REF!</v>
      </c>
      <c r="AJ84" s="141" t="e">
        <f>SUM(#REF!,AJ56,AJ28,#REF!,#REF!,#REF!)</f>
        <v>#REF!</v>
      </c>
      <c r="AK84" s="141" t="e">
        <f>SUM(#REF!,AK56,AK28,#REF!,#REF!,#REF!)</f>
        <v>#REF!</v>
      </c>
      <c r="AL84" s="141" t="e">
        <f>SUM(#REF!,AL56,AL28,#REF!,#REF!,#REF!)</f>
        <v>#REF!</v>
      </c>
      <c r="AM84" s="141" t="e">
        <f>SUM(#REF!,AM56,AM28,#REF!,#REF!,#REF!)</f>
        <v>#REF!</v>
      </c>
      <c r="AN84" s="141" t="e">
        <f>SUM(#REF!,AN56,AN28,#REF!,#REF!,#REF!)</f>
        <v>#REF!</v>
      </c>
      <c r="AO84" s="141" t="e">
        <f>SUM(#REF!,AO56,AO28,#REF!,#REF!,#REF!)</f>
        <v>#REF!</v>
      </c>
      <c r="AP84" s="141" t="e">
        <f>SUM(#REF!,AP56,AP28,#REF!,#REF!,#REF!)</f>
        <v>#REF!</v>
      </c>
      <c r="AQ84" s="141" t="e">
        <f>SUM(#REF!,AQ56,AQ28,#REF!,#REF!,#REF!)</f>
        <v>#REF!</v>
      </c>
      <c r="AR84" s="141" t="e">
        <f>SUM(#REF!,AR56,AR28,#REF!,#REF!,#REF!)</f>
        <v>#REF!</v>
      </c>
      <c r="AS84" s="141" t="e">
        <f>SUM(#REF!,AS56,AS28,#REF!,#REF!,#REF!)</f>
        <v>#REF!</v>
      </c>
      <c r="AT84" s="141" t="e">
        <f>SUM(#REF!,AT56,AT28,#REF!,#REF!,#REF!)</f>
        <v>#REF!</v>
      </c>
      <c r="AU84" s="141" t="e">
        <f>SUM(#REF!,AU56,AU28,#REF!,#REF!,#REF!)</f>
        <v>#REF!</v>
      </c>
      <c r="AV84" s="141" t="e">
        <f>SUM(#REF!,AV56,AV28,#REF!,#REF!,#REF!)</f>
        <v>#REF!</v>
      </c>
      <c r="AW84" s="141" t="e">
        <f>SUM(#REF!,AW56,AW28,#REF!,#REF!,#REF!)</f>
        <v>#REF!</v>
      </c>
      <c r="AX84" s="141">
        <f t="shared" ref="AX84:BU84" si="46">AX56</f>
        <v>0</v>
      </c>
      <c r="AY84" s="141">
        <f t="shared" si="46"/>
        <v>0</v>
      </c>
      <c r="AZ84" s="141">
        <f t="shared" si="46"/>
        <v>0</v>
      </c>
      <c r="BA84" s="141">
        <f t="shared" si="46"/>
        <v>0</v>
      </c>
      <c r="BB84" s="141">
        <f t="shared" si="46"/>
        <v>0</v>
      </c>
      <c r="BC84" s="141">
        <f t="shared" si="46"/>
        <v>0</v>
      </c>
      <c r="BD84" s="141">
        <f t="shared" si="46"/>
        <v>0</v>
      </c>
      <c r="BE84" s="141">
        <f t="shared" si="46"/>
        <v>0</v>
      </c>
      <c r="BF84" s="141">
        <f t="shared" si="46"/>
        <v>0</v>
      </c>
      <c r="BG84" s="141">
        <f t="shared" si="46"/>
        <v>0</v>
      </c>
      <c r="BH84" s="141">
        <f t="shared" si="46"/>
        <v>0</v>
      </c>
      <c r="BI84" s="141">
        <f t="shared" si="46"/>
        <v>0</v>
      </c>
      <c r="BJ84" s="141">
        <f t="shared" si="46"/>
        <v>0</v>
      </c>
      <c r="BK84" s="141">
        <f t="shared" si="46"/>
        <v>0</v>
      </c>
      <c r="BL84" s="141">
        <f t="shared" si="46"/>
        <v>0</v>
      </c>
      <c r="BM84" s="141">
        <f t="shared" si="46"/>
        <v>0</v>
      </c>
      <c r="BN84" s="141">
        <f t="shared" si="46"/>
        <v>0</v>
      </c>
      <c r="BO84" s="141">
        <f t="shared" si="46"/>
        <v>0</v>
      </c>
      <c r="BP84" s="141">
        <f t="shared" si="46"/>
        <v>0</v>
      </c>
      <c r="BQ84" s="141">
        <f t="shared" si="46"/>
        <v>0</v>
      </c>
      <c r="BR84" s="141">
        <f t="shared" si="46"/>
        <v>0</v>
      </c>
      <c r="BS84" s="141">
        <f t="shared" si="46"/>
        <v>0</v>
      </c>
      <c r="BT84" s="141">
        <f t="shared" si="46"/>
        <v>0</v>
      </c>
      <c r="BU84" s="141">
        <f t="shared" si="46"/>
        <v>0</v>
      </c>
      <c r="BV84" s="141">
        <v>0</v>
      </c>
      <c r="BW84" s="141">
        <v>0</v>
      </c>
      <c r="BX84" s="141">
        <v>0</v>
      </c>
      <c r="BY84" s="141">
        <v>0</v>
      </c>
      <c r="BZ84" s="141">
        <v>0</v>
      </c>
      <c r="CA84" s="141">
        <v>0</v>
      </c>
      <c r="CB84" s="141">
        <v>1</v>
      </c>
      <c r="CC84" s="141">
        <v>1</v>
      </c>
      <c r="CD84" s="141">
        <v>0</v>
      </c>
      <c r="CE84" s="141">
        <v>5</v>
      </c>
      <c r="CF84" s="141">
        <v>0</v>
      </c>
      <c r="CG84" s="141">
        <v>5</v>
      </c>
      <c r="CH84" s="141">
        <v>0</v>
      </c>
      <c r="CI84" s="141">
        <v>0</v>
      </c>
      <c r="CJ84" s="141">
        <v>1</v>
      </c>
      <c r="CK84" s="141">
        <v>2</v>
      </c>
      <c r="CL84" s="141">
        <v>0</v>
      </c>
      <c r="CM84" s="141">
        <v>0</v>
      </c>
      <c r="CN84" s="141">
        <v>0</v>
      </c>
      <c r="CO84" s="141">
        <v>0</v>
      </c>
      <c r="CP84" s="141">
        <v>0</v>
      </c>
      <c r="CQ84" s="141">
        <v>0</v>
      </c>
      <c r="CR84" s="141">
        <v>0</v>
      </c>
      <c r="CS84" s="141">
        <v>0</v>
      </c>
      <c r="CT84" s="141">
        <v>0</v>
      </c>
      <c r="CU84" s="141">
        <v>0</v>
      </c>
      <c r="CV84" s="141">
        <v>0</v>
      </c>
      <c r="CW84" s="141">
        <v>14</v>
      </c>
      <c r="CX84" s="141">
        <v>4</v>
      </c>
      <c r="CY84" s="141">
        <v>2</v>
      </c>
      <c r="CZ84" s="141">
        <v>6</v>
      </c>
      <c r="DA84" s="141">
        <f>DA56</f>
        <v>6</v>
      </c>
      <c r="DB84" s="274">
        <f t="shared" si="44"/>
        <v>0</v>
      </c>
      <c r="DC84" s="274">
        <f t="shared" si="42"/>
        <v>0</v>
      </c>
      <c r="DD84" s="274">
        <f t="shared" si="42"/>
        <v>0</v>
      </c>
      <c r="DE84" s="274">
        <f t="shared" si="42"/>
        <v>0</v>
      </c>
      <c r="DF84" s="274">
        <f t="shared" si="42"/>
        <v>0</v>
      </c>
      <c r="DG84" s="274">
        <f t="shared" si="42"/>
        <v>0</v>
      </c>
      <c r="DH84" s="274">
        <f t="shared" si="42"/>
        <v>1</v>
      </c>
      <c r="DI84" s="274">
        <f t="shared" si="42"/>
        <v>0</v>
      </c>
      <c r="DJ84" s="274">
        <f t="shared" si="42"/>
        <v>0</v>
      </c>
      <c r="DK84" s="274">
        <f t="shared" si="42"/>
        <v>0</v>
      </c>
      <c r="DL84" s="274">
        <f t="shared" si="42"/>
        <v>1</v>
      </c>
      <c r="DM84" s="274">
        <f t="shared" si="42"/>
        <v>0</v>
      </c>
      <c r="DN84" s="274">
        <f t="shared" si="42"/>
        <v>3</v>
      </c>
      <c r="DO84" s="274">
        <f t="shared" si="42"/>
        <v>0</v>
      </c>
      <c r="DP84" s="274">
        <f t="shared" si="42"/>
        <v>1</v>
      </c>
      <c r="DQ84" s="274">
        <f t="shared" si="42"/>
        <v>0</v>
      </c>
      <c r="DR84" s="274">
        <f t="shared" si="42"/>
        <v>0</v>
      </c>
      <c r="DS84" s="274">
        <f t="shared" si="42"/>
        <v>1</v>
      </c>
      <c r="DT84" s="274">
        <f t="shared" si="42"/>
        <v>0</v>
      </c>
      <c r="DU84" s="274">
        <f t="shared" si="42"/>
        <v>0</v>
      </c>
      <c r="DV84" s="274">
        <f t="shared" si="42"/>
        <v>1</v>
      </c>
      <c r="DW84" s="274">
        <f t="shared" si="42"/>
        <v>1</v>
      </c>
      <c r="DX84" s="274">
        <f t="shared" si="42"/>
        <v>0</v>
      </c>
      <c r="DY84" s="274">
        <f t="shared" si="42"/>
        <v>0</v>
      </c>
      <c r="DZ84" s="274">
        <f t="shared" si="42"/>
        <v>0</v>
      </c>
      <c r="EA84" s="274">
        <f t="shared" si="42"/>
        <v>0</v>
      </c>
      <c r="EB84" s="274">
        <f t="shared" si="42"/>
        <v>0</v>
      </c>
      <c r="EC84" s="274">
        <f t="shared" si="42"/>
        <v>0</v>
      </c>
      <c r="ED84" s="274">
        <f t="shared" si="42"/>
        <v>0</v>
      </c>
      <c r="EE84" s="274">
        <f t="shared" si="42"/>
        <v>0</v>
      </c>
      <c r="EF84" s="274">
        <f t="shared" si="42"/>
        <v>0</v>
      </c>
    </row>
    <row r="85" spans="1:148" s="179" customFormat="1" ht="18" customHeight="1">
      <c r="A85" s="179" t="s">
        <v>214</v>
      </c>
      <c r="Z85" s="182">
        <v>2E-3</v>
      </c>
      <c r="AA85" s="182">
        <v>2E-3</v>
      </c>
      <c r="AB85" s="182">
        <v>2E-3</v>
      </c>
      <c r="AC85" s="182">
        <v>2E-3</v>
      </c>
      <c r="AD85" s="182">
        <v>2E-3</v>
      </c>
      <c r="AE85" s="182">
        <v>2E-3</v>
      </c>
      <c r="AF85" s="182">
        <v>2E-3</v>
      </c>
      <c r="AG85" s="182">
        <v>2E-3</v>
      </c>
      <c r="AH85" s="182">
        <v>2E-3</v>
      </c>
      <c r="AI85" s="182">
        <v>2E-3</v>
      </c>
      <c r="AJ85" s="182">
        <v>2E-3</v>
      </c>
      <c r="AK85" s="182">
        <v>2E-3</v>
      </c>
      <c r="AL85" s="182">
        <v>5.0000000000000001E-3</v>
      </c>
      <c r="AM85" s="182">
        <v>5.0000000000000001E-3</v>
      </c>
      <c r="AN85" s="182">
        <v>5.0000000000000001E-3</v>
      </c>
      <c r="AO85" s="182">
        <v>5.0000000000000001E-3</v>
      </c>
      <c r="AP85" s="182">
        <v>5.0000000000000001E-3</v>
      </c>
      <c r="AQ85" s="182">
        <v>5.0000000000000001E-3</v>
      </c>
      <c r="AR85" s="182">
        <v>5.0000000000000001E-3</v>
      </c>
      <c r="AS85" s="182">
        <v>5.0000000000000001E-3</v>
      </c>
      <c r="AT85" s="182">
        <v>5.0000000000000001E-3</v>
      </c>
      <c r="AU85" s="182">
        <v>5.0000000000000001E-3</v>
      </c>
      <c r="AV85" s="182">
        <v>5.0000000000000001E-3</v>
      </c>
      <c r="AW85" s="182">
        <v>5.0000000000000001E-3</v>
      </c>
      <c r="AX85" s="182">
        <v>2E-3</v>
      </c>
      <c r="AY85" s="182">
        <v>2E-3</v>
      </c>
      <c r="AZ85" s="182">
        <v>2E-3</v>
      </c>
      <c r="BA85" s="182">
        <v>2E-3</v>
      </c>
      <c r="BB85" s="182">
        <v>2E-3</v>
      </c>
      <c r="BC85" s="182">
        <v>2E-3</v>
      </c>
      <c r="BD85" s="182">
        <v>2E-3</v>
      </c>
      <c r="BE85" s="182">
        <v>2E-3</v>
      </c>
      <c r="BF85" s="182">
        <v>2E-3</v>
      </c>
      <c r="BG85" s="182">
        <v>2E-3</v>
      </c>
      <c r="BH85" s="182">
        <v>2E-3</v>
      </c>
      <c r="BI85" s="182">
        <v>2E-3</v>
      </c>
      <c r="BJ85" s="182">
        <v>2E-3</v>
      </c>
      <c r="BK85" s="182">
        <v>2E-3</v>
      </c>
      <c r="BL85" s="182">
        <v>2E-3</v>
      </c>
      <c r="BM85" s="182">
        <v>5.0000000000000001E-4</v>
      </c>
      <c r="BN85" s="182">
        <v>5.0000000000000001E-4</v>
      </c>
      <c r="BO85" s="182">
        <v>5.0000000000000001E-4</v>
      </c>
      <c r="BP85" s="182">
        <v>5.0000000000000001E-4</v>
      </c>
      <c r="BQ85" s="182">
        <v>5.0000000000000001E-4</v>
      </c>
      <c r="BR85" s="182">
        <v>5.0000000000000001E-4</v>
      </c>
      <c r="BS85" s="182">
        <v>5.0000000000000001E-4</v>
      </c>
      <c r="BT85" s="182">
        <v>5.0000000000000001E-4</v>
      </c>
      <c r="BU85" s="182">
        <v>5.0000000000000001E-4</v>
      </c>
      <c r="BV85" s="182">
        <v>5.0000000000000001E-4</v>
      </c>
      <c r="BW85" s="182">
        <v>5.0000000000000001E-4</v>
      </c>
      <c r="BX85" s="182">
        <v>5.0000000000000001E-4</v>
      </c>
      <c r="BY85" s="182">
        <v>5.0000000000000001E-4</v>
      </c>
      <c r="BZ85" s="182">
        <v>5.0000000000000001E-4</v>
      </c>
      <c r="CA85" s="182">
        <v>5.0000000000000001E-4</v>
      </c>
      <c r="CB85" s="182">
        <v>5.0000000000000001E-4</v>
      </c>
      <c r="CC85" s="182">
        <v>5.0000000000000001E-4</v>
      </c>
      <c r="CD85" s="182">
        <v>5.0000000000000001E-4</v>
      </c>
      <c r="CE85" s="182">
        <v>5.0000000000000001E-4</v>
      </c>
      <c r="CF85" s="182">
        <v>5.0000000000000001E-4</v>
      </c>
      <c r="CG85" s="182">
        <v>5.0000000000000001E-4</v>
      </c>
      <c r="CH85" s="182">
        <v>5.0000000000000001E-4</v>
      </c>
      <c r="CI85" s="182">
        <v>5.0000000000000001E-4</v>
      </c>
      <c r="CJ85" s="182">
        <v>5.0000000000000001E-4</v>
      </c>
      <c r="CK85" s="182">
        <v>5.0000000000000001E-4</v>
      </c>
      <c r="CL85" s="182">
        <v>5.0000000000000001E-4</v>
      </c>
      <c r="CM85" s="182">
        <v>5.0000000000000001E-4</v>
      </c>
      <c r="CN85" s="182">
        <v>5.0000000000000001E-4</v>
      </c>
      <c r="CO85" s="182">
        <v>5.0000000000000001E-4</v>
      </c>
      <c r="CP85" s="182">
        <v>5.0000000000000001E-4</v>
      </c>
      <c r="CQ85" s="182">
        <v>5.0000000000000001E-4</v>
      </c>
      <c r="CR85" s="182">
        <v>5.0000000000000001E-4</v>
      </c>
      <c r="CS85" s="182">
        <v>5.0000000000000001E-4</v>
      </c>
      <c r="CT85" s="182">
        <v>5.0000000000000001E-4</v>
      </c>
      <c r="CU85" s="182">
        <v>5.0000000000000001E-4</v>
      </c>
      <c r="CV85" s="182">
        <v>5.0000000000000001E-4</v>
      </c>
      <c r="CW85" s="182">
        <v>5.0000000000000001E-4</v>
      </c>
      <c r="CX85" s="182">
        <v>5.0000000000000001E-4</v>
      </c>
      <c r="CY85" s="182">
        <v>5.0000000000000001E-4</v>
      </c>
      <c r="CZ85" s="182">
        <v>5.0000000000000001E-4</v>
      </c>
      <c r="DA85" s="182">
        <v>5.0000000000000001E-4</v>
      </c>
      <c r="DB85" s="182">
        <v>5.0000000000000001E-4</v>
      </c>
      <c r="DC85" s="182">
        <v>5.0000000000000001E-4</v>
      </c>
      <c r="DD85" s="182">
        <v>5.0000000000000001E-4</v>
      </c>
      <c r="DE85" s="182">
        <v>5.0000000000000001E-4</v>
      </c>
      <c r="DF85" s="182">
        <v>5.0000000000000001E-4</v>
      </c>
      <c r="DG85" s="182">
        <v>5.0000000000000001E-4</v>
      </c>
      <c r="DH85" s="182">
        <v>5.0000000000000001E-4</v>
      </c>
      <c r="DI85" s="182">
        <v>5.0000000000000001E-4</v>
      </c>
      <c r="DJ85" s="182">
        <v>5.0000000000000001E-4</v>
      </c>
      <c r="DK85" s="182">
        <v>5.0000000000000001E-4</v>
      </c>
      <c r="DL85" s="182">
        <v>5.0000000000000001E-4</v>
      </c>
      <c r="DM85" s="182">
        <v>5.0000000000000001E-4</v>
      </c>
      <c r="DN85" s="182">
        <v>5.0000000000000001E-4</v>
      </c>
      <c r="DO85" s="182">
        <v>5.0000000000000001E-4</v>
      </c>
      <c r="DP85" s="182">
        <v>5.0000000000000001E-4</v>
      </c>
      <c r="DQ85" s="182">
        <v>5.0000000000000001E-4</v>
      </c>
      <c r="DR85" s="182">
        <v>5.0000000000000001E-4</v>
      </c>
      <c r="DS85" s="182">
        <v>5.0000000000000001E-4</v>
      </c>
      <c r="DT85" s="182">
        <v>5.0000000000000001E-4</v>
      </c>
      <c r="DU85" s="182">
        <v>5.0000000000000001E-4</v>
      </c>
      <c r="DV85" s="182">
        <v>5.0000000000000001E-4</v>
      </c>
      <c r="DW85" s="182">
        <v>5.0000000000000001E-4</v>
      </c>
      <c r="DX85" s="182">
        <v>5.0000000000000001E-4</v>
      </c>
      <c r="DY85" s="182">
        <v>5.0000000000000001E-4</v>
      </c>
      <c r="DZ85" s="182">
        <v>5.0000000000000001E-4</v>
      </c>
      <c r="EA85" s="182">
        <v>5.0000000000000001E-4</v>
      </c>
      <c r="EB85" s="182">
        <v>5.0000000000000001E-4</v>
      </c>
      <c r="EC85" s="182">
        <v>5.0000000000000001E-4</v>
      </c>
      <c r="ED85" s="182">
        <v>5.0000000000000001E-4</v>
      </c>
      <c r="EE85" s="182">
        <v>5.0000000000000001E-4</v>
      </c>
      <c r="EF85" s="182">
        <v>5.0000000000000001E-4</v>
      </c>
      <c r="EG85" s="180"/>
      <c r="EH85" s="180"/>
      <c r="EI85" s="180"/>
      <c r="EJ85" s="180"/>
      <c r="EK85" s="180"/>
      <c r="EL85" s="180"/>
      <c r="EM85" s="180"/>
      <c r="EN85" s="180"/>
      <c r="EO85" s="180"/>
      <c r="EP85" s="180"/>
      <c r="EQ85" s="180"/>
      <c r="ER85" s="180"/>
    </row>
  </sheetData>
  <printOptions horizontalCentered="1"/>
  <pageMargins left="0.19685039370078741" right="0.23622047244094491" top="0.15748031496062992" bottom="0.15748031496062992" header="0.31496062992125984" footer="0.31496062992125984"/>
  <pageSetup paperSize="9" scale="36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R169"/>
  <sheetViews>
    <sheetView showGridLines="0" topLeftCell="A19" zoomScale="80" zoomScaleNormal="80" zoomScaleSheetLayoutView="80" workbookViewId="0">
      <pane xSplit="49" topLeftCell="CL1" activePane="topRight" state="frozen"/>
      <selection activeCell="DF25" sqref="DF25"/>
      <selection pane="topRight" activeCell="DF173" sqref="DF173"/>
    </sheetView>
  </sheetViews>
  <sheetFormatPr defaultColWidth="8.88671875" defaultRowHeight="17.25" customHeight="1"/>
  <cols>
    <col min="1" max="1" width="17.33203125" style="1" customWidth="1"/>
    <col min="2" max="48" width="5.44140625" style="1" hidden="1" customWidth="1"/>
    <col min="49" max="60" width="5.33203125" style="1" hidden="1" customWidth="1"/>
    <col min="61" max="73" width="6.21875" style="1" hidden="1" customWidth="1"/>
    <col min="74" max="105" width="6.21875" style="1" customWidth="1"/>
    <col min="106" max="136" width="5.44140625" style="1" customWidth="1"/>
    <col min="137" max="137" width="2" style="1" customWidth="1"/>
    <col min="138" max="147" width="8.88671875" style="1"/>
    <col min="148" max="148" width="0" style="1" hidden="1" customWidth="1"/>
    <col min="149" max="149" width="4.21875" style="1" customWidth="1"/>
    <col min="150" max="16384" width="8.88671875" style="1"/>
  </cols>
  <sheetData>
    <row r="1" spans="1:148" s="179" customFormat="1" ht="18" customHeight="1">
      <c r="A1" s="179" t="s">
        <v>214</v>
      </c>
      <c r="Z1" s="182">
        <v>2E-3</v>
      </c>
      <c r="AA1" s="182">
        <v>2E-3</v>
      </c>
      <c r="AB1" s="182">
        <v>2E-3</v>
      </c>
      <c r="AC1" s="182">
        <v>2E-3</v>
      </c>
      <c r="AD1" s="182">
        <v>2E-3</v>
      </c>
      <c r="AE1" s="182">
        <v>2E-3</v>
      </c>
      <c r="AF1" s="182">
        <v>2E-3</v>
      </c>
      <c r="AG1" s="182">
        <v>2E-3</v>
      </c>
      <c r="AH1" s="182">
        <v>2E-3</v>
      </c>
      <c r="AI1" s="182">
        <v>2E-3</v>
      </c>
      <c r="AJ1" s="182">
        <v>2E-3</v>
      </c>
      <c r="AK1" s="182">
        <v>2E-3</v>
      </c>
      <c r="AL1" s="182">
        <v>5.0000000000000001E-3</v>
      </c>
      <c r="AM1" s="182">
        <v>5.0000000000000001E-3</v>
      </c>
      <c r="AN1" s="182">
        <v>5.0000000000000001E-3</v>
      </c>
      <c r="AO1" s="182">
        <v>5.0000000000000001E-3</v>
      </c>
      <c r="AP1" s="182">
        <v>5.0000000000000001E-3</v>
      </c>
      <c r="AQ1" s="182">
        <v>5.0000000000000001E-3</v>
      </c>
      <c r="AR1" s="182">
        <v>5.0000000000000001E-3</v>
      </c>
      <c r="AS1" s="182">
        <v>5.0000000000000001E-3</v>
      </c>
      <c r="AT1" s="182">
        <v>5.0000000000000001E-3</v>
      </c>
      <c r="AU1" s="182">
        <v>5.0000000000000001E-3</v>
      </c>
      <c r="AV1" s="182">
        <v>5.0000000000000001E-3</v>
      </c>
      <c r="AW1" s="182">
        <v>5.0000000000000001E-3</v>
      </c>
      <c r="AX1" s="182">
        <v>2E-3</v>
      </c>
      <c r="AY1" s="182">
        <v>2E-3</v>
      </c>
      <c r="AZ1" s="182">
        <v>2E-3</v>
      </c>
      <c r="BA1" s="182">
        <v>2E-3</v>
      </c>
      <c r="BB1" s="182">
        <v>2E-3</v>
      </c>
      <c r="BC1" s="182">
        <v>2E-3</v>
      </c>
      <c r="BD1" s="182">
        <v>2E-3</v>
      </c>
      <c r="BE1" s="182">
        <v>2E-3</v>
      </c>
      <c r="BF1" s="182">
        <v>2E-3</v>
      </c>
      <c r="BG1" s="182">
        <v>2E-3</v>
      </c>
      <c r="BH1" s="182">
        <v>2E-3</v>
      </c>
      <c r="BI1" s="182">
        <v>2E-3</v>
      </c>
      <c r="BJ1" s="182">
        <v>2E-3</v>
      </c>
      <c r="BK1" s="182">
        <v>2E-3</v>
      </c>
      <c r="BL1" s="182">
        <v>2E-3</v>
      </c>
      <c r="BM1" s="182">
        <v>5.0000000000000001E-4</v>
      </c>
      <c r="BN1" s="182">
        <v>5.0000000000000001E-4</v>
      </c>
      <c r="BO1" s="182">
        <v>5.0000000000000001E-4</v>
      </c>
      <c r="BP1" s="182">
        <v>5.0000000000000001E-4</v>
      </c>
      <c r="BQ1" s="182">
        <v>5.0000000000000001E-4</v>
      </c>
      <c r="BR1" s="182">
        <v>5.0000000000000001E-4</v>
      </c>
      <c r="BS1" s="182">
        <v>5.0000000000000001E-4</v>
      </c>
      <c r="BT1" s="182">
        <v>5.0000000000000001E-4</v>
      </c>
      <c r="BU1" s="182">
        <v>5.0000000000000001E-4</v>
      </c>
      <c r="BV1" s="182">
        <v>5.0000000000000001E-4</v>
      </c>
      <c r="BW1" s="182">
        <v>5.0000000000000001E-4</v>
      </c>
      <c r="BX1" s="182">
        <v>5.0000000000000001E-4</v>
      </c>
      <c r="BY1" s="182">
        <v>5.0000000000000001E-4</v>
      </c>
      <c r="BZ1" s="182">
        <v>5.0000000000000001E-4</v>
      </c>
      <c r="CA1" s="182">
        <v>5.0000000000000001E-4</v>
      </c>
      <c r="CB1" s="182">
        <v>5.0000000000000001E-4</v>
      </c>
      <c r="CC1" s="182"/>
      <c r="CD1" s="182"/>
      <c r="CE1" s="182"/>
      <c r="CF1" s="182"/>
      <c r="CG1" s="182"/>
      <c r="CH1" s="182"/>
      <c r="CI1" s="182"/>
      <c r="CJ1" s="182">
        <v>5.0000000000000001E-4</v>
      </c>
      <c r="CK1" s="182">
        <v>5.0000000000000001E-4</v>
      </c>
      <c r="CL1" s="182">
        <v>5.0000000000000001E-4</v>
      </c>
      <c r="CM1" s="182">
        <v>5.0000000000000001E-4</v>
      </c>
      <c r="CN1" s="182">
        <v>5.0000000000000001E-4</v>
      </c>
      <c r="CO1" s="182">
        <v>5.0000000000000001E-4</v>
      </c>
      <c r="CP1" s="182">
        <v>5.0000000000000001E-4</v>
      </c>
      <c r="CQ1" s="182">
        <v>5.0000000000000001E-4</v>
      </c>
      <c r="CR1" s="182">
        <v>5.0000000000000001E-4</v>
      </c>
      <c r="CS1" s="182">
        <v>5.0000000000000001E-4</v>
      </c>
      <c r="CT1" s="182">
        <v>5.0000000000000001E-4</v>
      </c>
      <c r="CU1" s="182">
        <v>5.0000000000000001E-4</v>
      </c>
      <c r="CV1" s="182">
        <v>5.0000000000000001E-4</v>
      </c>
      <c r="CW1" s="182">
        <v>5.0000000000000001E-4</v>
      </c>
      <c r="CX1" s="182">
        <v>5.0000000000000001E-4</v>
      </c>
      <c r="CY1" s="182">
        <v>5.0000000000000001E-4</v>
      </c>
      <c r="CZ1" s="182">
        <v>5.0000000000000001E-4</v>
      </c>
      <c r="DA1" s="182">
        <v>5.0000000000000001E-4</v>
      </c>
      <c r="DB1" s="182">
        <v>5.0000000000000001E-4</v>
      </c>
      <c r="DC1" s="182">
        <v>5.0000000000000001E-4</v>
      </c>
      <c r="DD1" s="182">
        <v>5.0000000000000001E-4</v>
      </c>
      <c r="DE1" s="182">
        <v>5.0000000000000001E-4</v>
      </c>
      <c r="DF1" s="182">
        <v>5.0000000000000001E-4</v>
      </c>
      <c r="DG1" s="182">
        <v>5.0000000000000001E-4</v>
      </c>
      <c r="DH1" s="182">
        <v>5.0000000000000001E-4</v>
      </c>
      <c r="DI1" s="182">
        <v>5.0000000000000001E-4</v>
      </c>
      <c r="DJ1" s="182">
        <v>5.0000000000000001E-4</v>
      </c>
      <c r="DK1" s="182">
        <v>5.0000000000000001E-4</v>
      </c>
      <c r="DL1" s="182">
        <v>5.0000000000000001E-4</v>
      </c>
      <c r="DM1" s="182">
        <v>5.0000000000000001E-4</v>
      </c>
      <c r="DN1" s="182">
        <v>5.0000000000000001E-4</v>
      </c>
      <c r="DO1" s="182">
        <v>5.0000000000000001E-4</v>
      </c>
      <c r="DP1" s="182">
        <v>5.0000000000000001E-4</v>
      </c>
      <c r="DQ1" s="182">
        <v>5.0000000000000001E-4</v>
      </c>
      <c r="DR1" s="182">
        <v>5.0000000000000001E-4</v>
      </c>
      <c r="DS1" s="182">
        <v>5.0000000000000001E-4</v>
      </c>
      <c r="DT1" s="182">
        <v>5.0000000000000001E-4</v>
      </c>
      <c r="DU1" s="182">
        <v>5.0000000000000001E-4</v>
      </c>
      <c r="DV1" s="182">
        <v>5.0000000000000001E-4</v>
      </c>
      <c r="DW1" s="182">
        <v>5.0000000000000001E-4</v>
      </c>
      <c r="DX1" s="182">
        <v>5.0000000000000001E-4</v>
      </c>
      <c r="DY1" s="182">
        <v>5.0000000000000001E-4</v>
      </c>
      <c r="DZ1" s="182">
        <v>5.0000000000000001E-4</v>
      </c>
      <c r="EA1" s="182">
        <v>5.0000000000000001E-4</v>
      </c>
      <c r="EB1" s="182">
        <v>5.0000000000000001E-4</v>
      </c>
      <c r="EC1" s="182">
        <v>5.0000000000000001E-4</v>
      </c>
      <c r="ED1" s="182">
        <v>5.0000000000000001E-4</v>
      </c>
      <c r="EE1" s="182">
        <v>5.0000000000000001E-4</v>
      </c>
      <c r="EF1" s="182">
        <v>5.0000000000000001E-4</v>
      </c>
      <c r="EG1" s="180"/>
      <c r="EH1" s="180"/>
      <c r="EI1" s="180"/>
      <c r="EJ1" s="180"/>
      <c r="EK1" s="180"/>
      <c r="EL1" s="180"/>
      <c r="EM1" s="180"/>
      <c r="EN1" s="180"/>
      <c r="EO1" s="180"/>
      <c r="EP1" s="180"/>
      <c r="EQ1" s="180"/>
      <c r="ER1" s="180"/>
    </row>
    <row r="2" spans="1:148" ht="27" customHeight="1">
      <c r="A2" s="283" t="s">
        <v>286</v>
      </c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A2" s="283"/>
      <c r="BB2" s="283"/>
      <c r="BC2" s="283"/>
      <c r="BD2" s="283"/>
      <c r="BE2" s="283"/>
      <c r="BF2" s="283"/>
      <c r="BG2" s="283"/>
      <c r="BH2" s="283"/>
      <c r="BI2" s="283"/>
      <c r="BJ2" s="283"/>
      <c r="BK2" s="283"/>
      <c r="BL2" s="283"/>
      <c r="BM2" s="283"/>
      <c r="BN2" s="283"/>
      <c r="BO2" s="283"/>
      <c r="BP2" s="283"/>
      <c r="BQ2" s="283"/>
      <c r="BR2" s="283"/>
      <c r="BS2" s="283"/>
      <c r="BT2" s="283"/>
      <c r="BU2" s="283"/>
      <c r="BV2" s="283"/>
      <c r="BW2" s="283"/>
      <c r="BX2" s="283"/>
      <c r="BY2" s="283"/>
      <c r="BZ2" s="283"/>
      <c r="CA2" s="283"/>
      <c r="CB2" s="283"/>
      <c r="CC2" s="283"/>
      <c r="CD2" s="283"/>
      <c r="CE2" s="283"/>
      <c r="CF2" s="283"/>
      <c r="CG2" s="283"/>
      <c r="CH2" s="283"/>
      <c r="CI2" s="283"/>
      <c r="CJ2" s="283"/>
      <c r="CK2" s="283"/>
      <c r="CL2" s="283"/>
      <c r="CM2" s="283"/>
      <c r="CN2" s="283"/>
      <c r="CO2" s="283"/>
      <c r="CP2" s="283"/>
      <c r="CQ2" s="283"/>
      <c r="CR2" s="283"/>
      <c r="CS2" s="283"/>
      <c r="CT2" s="283"/>
      <c r="CU2" s="283"/>
      <c r="CV2" s="283"/>
      <c r="CW2" s="283"/>
      <c r="CX2" s="283"/>
      <c r="CY2" s="283"/>
      <c r="CZ2" s="283"/>
      <c r="DA2" s="283"/>
      <c r="DB2" s="283"/>
      <c r="DC2" s="283"/>
      <c r="DD2" s="283"/>
      <c r="DE2" s="283"/>
      <c r="DF2" s="283"/>
      <c r="DG2" s="283"/>
      <c r="DH2" s="283"/>
      <c r="DI2" s="283"/>
      <c r="DJ2" s="283"/>
      <c r="DK2" s="283"/>
      <c r="DL2" s="283"/>
      <c r="DM2" s="283"/>
      <c r="DN2" s="283"/>
      <c r="DO2" s="283"/>
      <c r="DP2" s="283"/>
      <c r="DQ2" s="283"/>
      <c r="DR2" s="283"/>
      <c r="DS2" s="283"/>
      <c r="DT2" s="283"/>
      <c r="DU2" s="283"/>
      <c r="DV2" s="283"/>
      <c r="DW2" s="283"/>
      <c r="DX2" s="283"/>
      <c r="DY2" s="283"/>
      <c r="DZ2" s="283"/>
      <c r="EA2" s="283"/>
      <c r="EB2" s="283"/>
      <c r="EC2" s="283"/>
      <c r="ED2" s="283"/>
      <c r="EE2" s="283"/>
      <c r="EF2" s="287"/>
    </row>
    <row r="19" spans="1:148" s="4" customFormat="1" ht="17.25" customHeight="1">
      <c r="A19" s="13" t="s">
        <v>0</v>
      </c>
      <c r="B19" s="2" t="s">
        <v>12</v>
      </c>
      <c r="C19" s="2" t="s">
        <v>20</v>
      </c>
      <c r="D19" s="2" t="s">
        <v>21</v>
      </c>
      <c r="E19" s="2" t="s">
        <v>22</v>
      </c>
      <c r="F19" s="2" t="s">
        <v>23</v>
      </c>
      <c r="G19" s="2" t="s">
        <v>24</v>
      </c>
      <c r="H19" s="2" t="s">
        <v>25</v>
      </c>
      <c r="I19" s="2" t="s">
        <v>26</v>
      </c>
      <c r="J19" s="2" t="s">
        <v>27</v>
      </c>
      <c r="K19" s="2" t="s">
        <v>28</v>
      </c>
      <c r="L19" s="2" t="s">
        <v>29</v>
      </c>
      <c r="M19" s="2" t="s">
        <v>30</v>
      </c>
      <c r="N19" s="2" t="s">
        <v>11</v>
      </c>
      <c r="O19" s="2" t="s">
        <v>13</v>
      </c>
      <c r="P19" s="2" t="s">
        <v>14</v>
      </c>
      <c r="Q19" s="2" t="s">
        <v>15</v>
      </c>
      <c r="R19" s="2" t="s">
        <v>16</v>
      </c>
      <c r="S19" s="2" t="s">
        <v>17</v>
      </c>
      <c r="T19" s="2" t="e">
        <f>Bushing!#REF!</f>
        <v>#REF!</v>
      </c>
      <c r="U19" s="2" t="e">
        <f>Bushing!#REF!</f>
        <v>#REF!</v>
      </c>
      <c r="V19" s="2" t="e">
        <f>Bushing!#REF!</f>
        <v>#REF!</v>
      </c>
      <c r="W19" s="2" t="e">
        <f>Bushing!#REF!</f>
        <v>#REF!</v>
      </c>
      <c r="X19" s="2" t="e">
        <f>Bushing!#REF!</f>
        <v>#REF!</v>
      </c>
      <c r="Y19" s="2" t="e">
        <f>Bushing!#REF!</f>
        <v>#REF!</v>
      </c>
      <c r="Z19" s="2" t="e">
        <f>Bushing!#REF!</f>
        <v>#REF!</v>
      </c>
      <c r="AA19" s="2" t="e">
        <f>Bushing!#REF!</f>
        <v>#REF!</v>
      </c>
      <c r="AB19" s="2" t="e">
        <f>Bushing!#REF!</f>
        <v>#REF!</v>
      </c>
      <c r="AC19" s="2" t="e">
        <f>Bushing!#REF!</f>
        <v>#REF!</v>
      </c>
      <c r="AD19" s="2" t="e">
        <f>Bushing!#REF!</f>
        <v>#REF!</v>
      </c>
      <c r="AE19" s="2" t="e">
        <f>Bushing!#REF!</f>
        <v>#REF!</v>
      </c>
      <c r="AF19" s="2" t="e">
        <f>Bushing!#REF!</f>
        <v>#REF!</v>
      </c>
      <c r="AG19" s="2" t="e">
        <f>Bushing!#REF!</f>
        <v>#REF!</v>
      </c>
      <c r="AH19" s="2" t="e">
        <f>Bushing!#REF!</f>
        <v>#REF!</v>
      </c>
      <c r="AI19" s="2" t="e">
        <f>Bushing!#REF!</f>
        <v>#REF!</v>
      </c>
      <c r="AJ19" s="2" t="e">
        <f>Bushing!#REF!</f>
        <v>#REF!</v>
      </c>
      <c r="AK19" s="2" t="e">
        <f>Bushing!#REF!</f>
        <v>#REF!</v>
      </c>
      <c r="AL19" s="2" t="e">
        <f>Bushing!#REF!</f>
        <v>#REF!</v>
      </c>
      <c r="AM19" s="2" t="e">
        <f>Bushing!#REF!</f>
        <v>#REF!</v>
      </c>
      <c r="AN19" s="2" t="e">
        <f>Bushing!#REF!</f>
        <v>#REF!</v>
      </c>
      <c r="AO19" s="2" t="e">
        <f>Bushing!#REF!</f>
        <v>#REF!</v>
      </c>
      <c r="AP19" s="2" t="e">
        <f>Bushing!#REF!</f>
        <v>#REF!</v>
      </c>
      <c r="AQ19" s="2" t="e">
        <f>Bushing!#REF!</f>
        <v>#REF!</v>
      </c>
      <c r="AR19" s="2" t="e">
        <f>Bushing!#REF!</f>
        <v>#REF!</v>
      </c>
      <c r="AS19" s="2" t="s">
        <v>190</v>
      </c>
      <c r="AT19" s="2" t="s">
        <v>195</v>
      </c>
      <c r="AU19" s="2" t="s">
        <v>197</v>
      </c>
      <c r="AV19" s="2" t="s">
        <v>199</v>
      </c>
      <c r="AW19" s="139" t="e">
        <f>Bushing!#REF!</f>
        <v>#REF!</v>
      </c>
      <c r="AX19" s="139" t="s">
        <v>209</v>
      </c>
      <c r="AY19" s="184" t="s">
        <v>213</v>
      </c>
      <c r="AZ19" s="184" t="s">
        <v>215</v>
      </c>
      <c r="BA19" s="184" t="s">
        <v>217</v>
      </c>
      <c r="BB19" s="139" t="s">
        <v>219</v>
      </c>
      <c r="BC19" s="184" t="s">
        <v>221</v>
      </c>
      <c r="BD19" s="184" t="s">
        <v>225</v>
      </c>
      <c r="BE19" s="184" t="s">
        <v>228</v>
      </c>
      <c r="BF19" s="184" t="s">
        <v>234</v>
      </c>
      <c r="BG19" s="184" t="s">
        <v>242</v>
      </c>
      <c r="BH19" s="184" t="s">
        <v>243</v>
      </c>
      <c r="BI19" s="184" t="s">
        <v>244</v>
      </c>
      <c r="BJ19" s="184" t="s">
        <v>245</v>
      </c>
      <c r="BK19" s="139" t="s">
        <v>246</v>
      </c>
      <c r="BL19" s="184" t="s">
        <v>247</v>
      </c>
      <c r="BM19" s="184" t="s">
        <v>249</v>
      </c>
      <c r="BN19" s="184" t="s">
        <v>251</v>
      </c>
      <c r="BO19" s="184" t="s">
        <v>253</v>
      </c>
      <c r="BP19" s="184" t="s">
        <v>257</v>
      </c>
      <c r="BQ19" s="184" t="s">
        <v>259</v>
      </c>
      <c r="BR19" s="184" t="s">
        <v>263</v>
      </c>
      <c r="BS19" s="184" t="s">
        <v>264</v>
      </c>
      <c r="BT19" s="184" t="s">
        <v>265</v>
      </c>
      <c r="BU19" s="184" t="s">
        <v>266</v>
      </c>
      <c r="BV19" s="184" t="s">
        <v>267</v>
      </c>
      <c r="BW19" s="184" t="s">
        <v>270</v>
      </c>
      <c r="BX19" s="184" t="s">
        <v>272</v>
      </c>
      <c r="BY19" s="184" t="s">
        <v>276</v>
      </c>
      <c r="BZ19" s="184" t="s">
        <v>277</v>
      </c>
      <c r="CA19" s="184" t="s">
        <v>279</v>
      </c>
      <c r="CB19" s="184" t="s">
        <v>281</v>
      </c>
      <c r="CC19" s="184" t="s">
        <v>282</v>
      </c>
      <c r="CD19" s="184" t="s">
        <v>288</v>
      </c>
      <c r="CE19" s="184" t="s">
        <v>289</v>
      </c>
      <c r="CF19" s="184" t="s">
        <v>292</v>
      </c>
      <c r="CG19" s="184" t="s">
        <v>294</v>
      </c>
      <c r="CH19" s="184" t="s">
        <v>297</v>
      </c>
      <c r="CI19" s="184" t="s">
        <v>301</v>
      </c>
      <c r="CJ19" s="184" t="s">
        <v>303</v>
      </c>
      <c r="CK19" s="184" t="s">
        <v>308</v>
      </c>
      <c r="CL19" s="184" t="s">
        <v>310</v>
      </c>
      <c r="CM19" s="184" t="s">
        <v>311</v>
      </c>
      <c r="CN19" s="184" t="s">
        <v>313</v>
      </c>
      <c r="CO19" s="184" t="s">
        <v>319</v>
      </c>
      <c r="CP19" s="184" t="s">
        <v>322</v>
      </c>
      <c r="CQ19" s="184" t="s">
        <v>325</v>
      </c>
      <c r="CR19" s="184" t="s">
        <v>330</v>
      </c>
      <c r="CS19" s="184" t="s">
        <v>332</v>
      </c>
      <c r="CT19" s="184" t="s">
        <v>336</v>
      </c>
      <c r="CU19" s="184" t="s">
        <v>339</v>
      </c>
      <c r="CV19" s="184" t="s">
        <v>349</v>
      </c>
      <c r="CW19" s="184" t="s">
        <v>350</v>
      </c>
      <c r="CX19" s="184" t="s">
        <v>351</v>
      </c>
      <c r="CY19" s="184" t="s">
        <v>357</v>
      </c>
      <c r="CZ19" s="184" t="s">
        <v>360</v>
      </c>
      <c r="DA19" s="106" t="str">
        <f>+DA159</f>
        <v>Aug'25</v>
      </c>
      <c r="DB19" s="3">
        <v>1</v>
      </c>
      <c r="DC19" s="3">
        <v>2</v>
      </c>
      <c r="DD19" s="3">
        <v>3</v>
      </c>
      <c r="DE19" s="3">
        <v>4</v>
      </c>
      <c r="DF19" s="3">
        <v>5</v>
      </c>
      <c r="DG19" s="3">
        <v>6</v>
      </c>
      <c r="DH19" s="3">
        <v>7</v>
      </c>
      <c r="DI19" s="3">
        <v>8</v>
      </c>
      <c r="DJ19" s="3">
        <v>9</v>
      </c>
      <c r="DK19" s="3">
        <v>10</v>
      </c>
      <c r="DL19" s="3">
        <v>11</v>
      </c>
      <c r="DM19" s="3">
        <v>12</v>
      </c>
      <c r="DN19" s="3">
        <v>13</v>
      </c>
      <c r="DO19" s="3">
        <v>14</v>
      </c>
      <c r="DP19" s="3">
        <v>15</v>
      </c>
      <c r="DQ19" s="3">
        <v>16</v>
      </c>
      <c r="DR19" s="3">
        <v>17</v>
      </c>
      <c r="DS19" s="3">
        <v>18</v>
      </c>
      <c r="DT19" s="3">
        <v>19</v>
      </c>
      <c r="DU19" s="3">
        <v>20</v>
      </c>
      <c r="DV19" s="3">
        <v>21</v>
      </c>
      <c r="DW19" s="3">
        <v>22</v>
      </c>
      <c r="DX19" s="3">
        <v>23</v>
      </c>
      <c r="DY19" s="3">
        <v>24</v>
      </c>
      <c r="DZ19" s="3">
        <v>25</v>
      </c>
      <c r="EA19" s="3">
        <v>26</v>
      </c>
      <c r="EB19" s="3">
        <v>27</v>
      </c>
      <c r="EC19" s="3">
        <v>28</v>
      </c>
      <c r="ED19" s="3">
        <v>29</v>
      </c>
      <c r="EE19" s="3">
        <v>30</v>
      </c>
      <c r="EF19" s="3">
        <v>31</v>
      </c>
    </row>
    <row r="20" spans="1:148" s="8" customFormat="1" ht="17.25" customHeight="1">
      <c r="A20" s="5" t="s">
        <v>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/>
      <c r="AY20" s="170"/>
      <c r="AZ20" s="170"/>
      <c r="BA20" s="170"/>
      <c r="BB20" s="6"/>
      <c r="BC20" s="170"/>
      <c r="BD20" s="170"/>
      <c r="BE20" s="170"/>
      <c r="BF20" s="170"/>
      <c r="BG20" s="170"/>
      <c r="BH20" s="170"/>
      <c r="BI20" s="170"/>
      <c r="BJ20" s="170"/>
      <c r="BK20" s="238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>
        <v>76985</v>
      </c>
      <c r="CD20" s="170">
        <v>35176</v>
      </c>
      <c r="CE20" s="170">
        <v>59178</v>
      </c>
      <c r="CF20" s="170">
        <v>150455</v>
      </c>
      <c r="CG20" s="170">
        <v>45979</v>
      </c>
      <c r="CH20" s="170">
        <v>103341</v>
      </c>
      <c r="CI20" s="170">
        <v>93788</v>
      </c>
      <c r="CJ20" s="170">
        <v>140679</v>
      </c>
      <c r="CK20" s="170">
        <v>127136</v>
      </c>
      <c r="CL20" s="170">
        <v>131811</v>
      </c>
      <c r="CM20" s="170">
        <v>104245</v>
      </c>
      <c r="CN20" s="170">
        <v>102640</v>
      </c>
      <c r="CO20" s="170">
        <v>26971</v>
      </c>
      <c r="CP20" s="170">
        <v>40709</v>
      </c>
      <c r="CQ20" s="170">
        <v>36421</v>
      </c>
      <c r="CR20" s="170">
        <v>14103</v>
      </c>
      <c r="CS20" s="170">
        <v>74298</v>
      </c>
      <c r="CT20" s="170">
        <v>147082</v>
      </c>
      <c r="CU20" s="170">
        <v>50200</v>
      </c>
      <c r="CV20" s="170">
        <v>49056</v>
      </c>
      <c r="CW20" s="170">
        <v>45704</v>
      </c>
      <c r="CX20" s="170">
        <v>66986</v>
      </c>
      <c r="CY20" s="170">
        <v>15664</v>
      </c>
      <c r="CZ20" s="170">
        <v>0</v>
      </c>
      <c r="DA20" s="7">
        <f>SUM(DB20:EF20)</f>
        <v>0</v>
      </c>
      <c r="DB20" s="7">
        <f>'BU X1930'!F13</f>
        <v>0</v>
      </c>
      <c r="DC20" s="7">
        <f>'BU X1930'!G13</f>
        <v>0</v>
      </c>
      <c r="DD20" s="7">
        <f>'BU X1930'!H13</f>
        <v>0</v>
      </c>
      <c r="DE20" s="7">
        <f>'BU X1930'!I13</f>
        <v>0</v>
      </c>
      <c r="DF20" s="7">
        <f>'BU X1930'!J13</f>
        <v>0</v>
      </c>
      <c r="DG20" s="7">
        <f>'BU X1930'!K13</f>
        <v>0</v>
      </c>
      <c r="DH20" s="7">
        <f>'BU X1930'!L13</f>
        <v>0</v>
      </c>
      <c r="DI20" s="7">
        <f>'BU X1930'!M13</f>
        <v>0</v>
      </c>
      <c r="DJ20" s="7">
        <f>'BU X1930'!N13</f>
        <v>0</v>
      </c>
      <c r="DK20" s="7">
        <f>'BU X1930'!O13</f>
        <v>0</v>
      </c>
      <c r="DL20" s="7">
        <f>'BU X1930'!P13</f>
        <v>0</v>
      </c>
      <c r="DM20" s="7">
        <f>'BU X1930'!Q13</f>
        <v>0</v>
      </c>
      <c r="DN20" s="7">
        <f>'BU X1930'!R13</f>
        <v>0</v>
      </c>
      <c r="DO20" s="7">
        <f>'BU X1930'!S13</f>
        <v>0</v>
      </c>
      <c r="DP20" s="7">
        <f>'BU X1930'!T13</f>
        <v>0</v>
      </c>
      <c r="DQ20" s="7">
        <f>'BU X1930'!U13</f>
        <v>0</v>
      </c>
      <c r="DR20" s="7">
        <f>'BU X1930'!V13</f>
        <v>0</v>
      </c>
      <c r="DS20" s="7">
        <f>'BU X1930'!W13</f>
        <v>0</v>
      </c>
      <c r="DT20" s="7">
        <f>'BU X1930'!X13</f>
        <v>0</v>
      </c>
      <c r="DU20" s="7">
        <f>'BU X1930'!Y13</f>
        <v>0</v>
      </c>
      <c r="DV20" s="7">
        <f>'BU X1930'!Z13</f>
        <v>0</v>
      </c>
      <c r="DW20" s="7">
        <f>'BU X1930'!AA13</f>
        <v>0</v>
      </c>
      <c r="DX20" s="7">
        <f>'BU X1930'!AB13</f>
        <v>0</v>
      </c>
      <c r="DY20" s="7">
        <f>'BU X1930'!AC13</f>
        <v>0</v>
      </c>
      <c r="DZ20" s="7">
        <f>'BU X1930'!AD13</f>
        <v>0</v>
      </c>
      <c r="EA20" s="7">
        <f>'BU X1930'!AE13</f>
        <v>0</v>
      </c>
      <c r="EB20" s="7">
        <f>'BU X1930'!AF13</f>
        <v>0</v>
      </c>
      <c r="EC20" s="7">
        <f>'BU X1930'!AG13</f>
        <v>0</v>
      </c>
      <c r="ED20" s="7">
        <f>'BU X1930'!AH13</f>
        <v>0</v>
      </c>
      <c r="EE20" s="7">
        <f>'BU X1930'!AI13</f>
        <v>0</v>
      </c>
      <c r="EF20" s="7">
        <f>'BU X1930'!AJ13</f>
        <v>0</v>
      </c>
    </row>
    <row r="21" spans="1:148" s="8" customFormat="1" ht="17.25" customHeight="1">
      <c r="A21" s="5" t="s">
        <v>2</v>
      </c>
      <c r="B21" s="6">
        <f>B20-B22</f>
        <v>0</v>
      </c>
      <c r="C21" s="6">
        <f t="shared" ref="C21:AH21" si="0">C20-C22</f>
        <v>0</v>
      </c>
      <c r="D21" s="6">
        <f t="shared" si="0"/>
        <v>0</v>
      </c>
      <c r="E21" s="6">
        <f t="shared" si="0"/>
        <v>0</v>
      </c>
      <c r="F21" s="6">
        <f t="shared" si="0"/>
        <v>0</v>
      </c>
      <c r="G21" s="6">
        <f t="shared" si="0"/>
        <v>0</v>
      </c>
      <c r="H21" s="6">
        <f t="shared" si="0"/>
        <v>0</v>
      </c>
      <c r="I21" s="6">
        <f t="shared" si="0"/>
        <v>0</v>
      </c>
      <c r="J21" s="6">
        <f t="shared" si="0"/>
        <v>0</v>
      </c>
      <c r="K21" s="6">
        <f t="shared" si="0"/>
        <v>0</v>
      </c>
      <c r="L21" s="6">
        <f t="shared" si="0"/>
        <v>0</v>
      </c>
      <c r="M21" s="6">
        <f t="shared" si="0"/>
        <v>0</v>
      </c>
      <c r="N21" s="6">
        <f t="shared" si="0"/>
        <v>0</v>
      </c>
      <c r="O21" s="6">
        <f t="shared" si="0"/>
        <v>0</v>
      </c>
      <c r="P21" s="6">
        <f t="shared" si="0"/>
        <v>0</v>
      </c>
      <c r="Q21" s="6">
        <f t="shared" si="0"/>
        <v>0</v>
      </c>
      <c r="R21" s="6">
        <f t="shared" si="0"/>
        <v>0</v>
      </c>
      <c r="S21" s="6">
        <f t="shared" si="0"/>
        <v>0</v>
      </c>
      <c r="T21" s="6">
        <f t="shared" si="0"/>
        <v>0</v>
      </c>
      <c r="U21" s="6">
        <f t="shared" si="0"/>
        <v>0</v>
      </c>
      <c r="V21" s="6">
        <f t="shared" si="0"/>
        <v>0</v>
      </c>
      <c r="W21" s="6">
        <f t="shared" si="0"/>
        <v>0</v>
      </c>
      <c r="X21" s="6">
        <f t="shared" si="0"/>
        <v>0</v>
      </c>
      <c r="Y21" s="6">
        <f t="shared" si="0"/>
        <v>0</v>
      </c>
      <c r="Z21" s="6">
        <f t="shared" si="0"/>
        <v>0</v>
      </c>
      <c r="AA21" s="6">
        <f t="shared" si="0"/>
        <v>0</v>
      </c>
      <c r="AB21" s="6">
        <f t="shared" si="0"/>
        <v>0</v>
      </c>
      <c r="AC21" s="6">
        <f t="shared" si="0"/>
        <v>0</v>
      </c>
      <c r="AD21" s="6">
        <f t="shared" si="0"/>
        <v>0</v>
      </c>
      <c r="AE21" s="6">
        <f t="shared" si="0"/>
        <v>0</v>
      </c>
      <c r="AF21" s="6">
        <f t="shared" si="0"/>
        <v>0</v>
      </c>
      <c r="AG21" s="6">
        <f t="shared" si="0"/>
        <v>0</v>
      </c>
      <c r="AH21" s="6">
        <f t="shared" si="0"/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/>
      <c r="AY21" s="6"/>
      <c r="AZ21" s="6"/>
      <c r="BA21" s="170"/>
      <c r="BB21" s="6"/>
      <c r="BC21" s="170"/>
      <c r="BD21" s="170"/>
      <c r="BE21" s="170"/>
      <c r="BF21" s="170"/>
      <c r="BG21" s="170"/>
      <c r="BH21" s="170"/>
      <c r="BI21" s="170"/>
      <c r="BJ21" s="170"/>
      <c r="BK21" s="238"/>
      <c r="BL21" s="170"/>
      <c r="BM21" s="170"/>
      <c r="BN21" s="170"/>
      <c r="BO21" s="170"/>
      <c r="BP21" s="170"/>
      <c r="BQ21" s="170"/>
      <c r="BR21" s="170"/>
      <c r="BS21" s="170"/>
      <c r="BT21" s="170"/>
      <c r="BU21" s="170"/>
      <c r="BV21" s="170"/>
      <c r="BW21" s="170"/>
      <c r="BX21" s="170"/>
      <c r="BY21" s="170"/>
      <c r="BZ21" s="170"/>
      <c r="CA21" s="170"/>
      <c r="CB21" s="170"/>
      <c r="CC21" s="170">
        <v>76921</v>
      </c>
      <c r="CD21" s="170">
        <v>35159</v>
      </c>
      <c r="CE21" s="170">
        <v>59173</v>
      </c>
      <c r="CF21" s="170">
        <v>149936</v>
      </c>
      <c r="CG21" s="170">
        <v>45887</v>
      </c>
      <c r="CH21" s="170">
        <v>103140</v>
      </c>
      <c r="CI21" s="170">
        <v>93635</v>
      </c>
      <c r="CJ21" s="170">
        <v>140277</v>
      </c>
      <c r="CK21" s="170">
        <v>126816</v>
      </c>
      <c r="CL21" s="170">
        <v>131587</v>
      </c>
      <c r="CM21" s="170">
        <v>104047</v>
      </c>
      <c r="CN21" s="170">
        <v>101639</v>
      </c>
      <c r="CO21" s="170">
        <v>26665</v>
      </c>
      <c r="CP21" s="170">
        <v>40396</v>
      </c>
      <c r="CQ21" s="170">
        <v>36366</v>
      </c>
      <c r="CR21" s="170">
        <v>13963</v>
      </c>
      <c r="CS21" s="170">
        <v>74269</v>
      </c>
      <c r="CT21" s="170">
        <v>147015</v>
      </c>
      <c r="CU21" s="170">
        <v>50128</v>
      </c>
      <c r="CV21" s="170">
        <v>48863</v>
      </c>
      <c r="CW21" s="170">
        <v>45696</v>
      </c>
      <c r="CX21" s="170">
        <v>66974</v>
      </c>
      <c r="CY21" s="170">
        <v>15652</v>
      </c>
      <c r="CZ21" s="170">
        <v>0</v>
      </c>
      <c r="DA21" s="7">
        <f t="shared" ref="DA21:DB21" si="1">DA20-DA22</f>
        <v>0</v>
      </c>
      <c r="DB21" s="7">
        <f t="shared" si="1"/>
        <v>0</v>
      </c>
      <c r="DC21" s="7">
        <f t="shared" ref="DC21:EF21" si="2">DC20-DC22</f>
        <v>0</v>
      </c>
      <c r="DD21" s="7">
        <f t="shared" si="2"/>
        <v>0</v>
      </c>
      <c r="DE21" s="7">
        <f t="shared" si="2"/>
        <v>0</v>
      </c>
      <c r="DF21" s="7">
        <f t="shared" si="2"/>
        <v>0</v>
      </c>
      <c r="DG21" s="7">
        <f t="shared" si="2"/>
        <v>0</v>
      </c>
      <c r="DH21" s="7">
        <f t="shared" si="2"/>
        <v>0</v>
      </c>
      <c r="DI21" s="7">
        <f t="shared" si="2"/>
        <v>0</v>
      </c>
      <c r="DJ21" s="7">
        <f t="shared" si="2"/>
        <v>0</v>
      </c>
      <c r="DK21" s="7">
        <f t="shared" si="2"/>
        <v>0</v>
      </c>
      <c r="DL21" s="7">
        <f t="shared" si="2"/>
        <v>0</v>
      </c>
      <c r="DM21" s="7">
        <f t="shared" si="2"/>
        <v>0</v>
      </c>
      <c r="DN21" s="7">
        <f t="shared" si="2"/>
        <v>0</v>
      </c>
      <c r="DO21" s="7">
        <f t="shared" si="2"/>
        <v>0</v>
      </c>
      <c r="DP21" s="7">
        <f t="shared" si="2"/>
        <v>0</v>
      </c>
      <c r="DQ21" s="7">
        <f t="shared" si="2"/>
        <v>0</v>
      </c>
      <c r="DR21" s="7">
        <f t="shared" si="2"/>
        <v>0</v>
      </c>
      <c r="DS21" s="7">
        <f t="shared" si="2"/>
        <v>0</v>
      </c>
      <c r="DT21" s="7">
        <f t="shared" si="2"/>
        <v>0</v>
      </c>
      <c r="DU21" s="7">
        <f t="shared" si="2"/>
        <v>0</v>
      </c>
      <c r="DV21" s="7">
        <f t="shared" si="2"/>
        <v>0</v>
      </c>
      <c r="DW21" s="7">
        <f t="shared" si="2"/>
        <v>0</v>
      </c>
      <c r="DX21" s="7">
        <f t="shared" si="2"/>
        <v>0</v>
      </c>
      <c r="DY21" s="7">
        <f t="shared" si="2"/>
        <v>0</v>
      </c>
      <c r="DZ21" s="7">
        <f t="shared" si="2"/>
        <v>0</v>
      </c>
      <c r="EA21" s="7">
        <f t="shared" si="2"/>
        <v>0</v>
      </c>
      <c r="EB21" s="7">
        <f t="shared" si="2"/>
        <v>0</v>
      </c>
      <c r="EC21" s="7">
        <f t="shared" si="2"/>
        <v>0</v>
      </c>
      <c r="ED21" s="7">
        <f t="shared" si="2"/>
        <v>0</v>
      </c>
      <c r="EE21" s="7">
        <f t="shared" si="2"/>
        <v>0</v>
      </c>
      <c r="EF21" s="7">
        <f t="shared" si="2"/>
        <v>0</v>
      </c>
    </row>
    <row r="22" spans="1:148" s="8" customFormat="1" ht="17.25" customHeight="1">
      <c r="A22" s="5" t="s">
        <v>3</v>
      </c>
      <c r="B22" s="6">
        <f>SUM(B25:B28)</f>
        <v>0</v>
      </c>
      <c r="C22" s="6">
        <f t="shared" ref="C22:DA22" si="3">SUM(C25:C28)</f>
        <v>0</v>
      </c>
      <c r="D22" s="6">
        <f t="shared" si="3"/>
        <v>0</v>
      </c>
      <c r="E22" s="6">
        <f t="shared" si="3"/>
        <v>0</v>
      </c>
      <c r="F22" s="6">
        <f t="shared" si="3"/>
        <v>0</v>
      </c>
      <c r="G22" s="6">
        <f t="shared" si="3"/>
        <v>0</v>
      </c>
      <c r="H22" s="6">
        <f t="shared" si="3"/>
        <v>0</v>
      </c>
      <c r="I22" s="6">
        <f t="shared" si="3"/>
        <v>0</v>
      </c>
      <c r="J22" s="6">
        <f t="shared" si="3"/>
        <v>0</v>
      </c>
      <c r="K22" s="6">
        <f t="shared" si="3"/>
        <v>0</v>
      </c>
      <c r="L22" s="6">
        <f t="shared" si="3"/>
        <v>0</v>
      </c>
      <c r="M22" s="6">
        <f t="shared" si="3"/>
        <v>0</v>
      </c>
      <c r="N22" s="6">
        <f t="shared" si="3"/>
        <v>0</v>
      </c>
      <c r="O22" s="6">
        <f t="shared" si="3"/>
        <v>0</v>
      </c>
      <c r="P22" s="6">
        <f t="shared" si="3"/>
        <v>0</v>
      </c>
      <c r="Q22" s="6">
        <f t="shared" si="3"/>
        <v>0</v>
      </c>
      <c r="R22" s="6">
        <f t="shared" si="3"/>
        <v>0</v>
      </c>
      <c r="S22" s="6">
        <f t="shared" si="3"/>
        <v>0</v>
      </c>
      <c r="T22" s="6">
        <f t="shared" si="3"/>
        <v>0</v>
      </c>
      <c r="U22" s="6">
        <f t="shared" si="3"/>
        <v>0</v>
      </c>
      <c r="V22" s="6">
        <f t="shared" si="3"/>
        <v>0</v>
      </c>
      <c r="W22" s="6">
        <f t="shared" si="3"/>
        <v>0</v>
      </c>
      <c r="X22" s="6">
        <f t="shared" si="3"/>
        <v>0</v>
      </c>
      <c r="Y22" s="6">
        <f t="shared" si="3"/>
        <v>0</v>
      </c>
      <c r="Z22" s="6">
        <f t="shared" si="3"/>
        <v>0</v>
      </c>
      <c r="AA22" s="6">
        <f t="shared" si="3"/>
        <v>0</v>
      </c>
      <c r="AB22" s="6">
        <f t="shared" si="3"/>
        <v>0</v>
      </c>
      <c r="AC22" s="6">
        <f t="shared" si="3"/>
        <v>0</v>
      </c>
      <c r="AD22" s="6">
        <f t="shared" si="3"/>
        <v>0</v>
      </c>
      <c r="AE22" s="6">
        <f t="shared" si="3"/>
        <v>0</v>
      </c>
      <c r="AF22" s="6">
        <f t="shared" si="3"/>
        <v>0</v>
      </c>
      <c r="AG22" s="6">
        <f t="shared" si="3"/>
        <v>0</v>
      </c>
      <c r="AH22" s="6">
        <f t="shared" si="3"/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/>
      <c r="AY22" s="6"/>
      <c r="AZ22" s="6"/>
      <c r="BA22" s="170"/>
      <c r="BB22" s="6"/>
      <c r="BC22" s="170"/>
      <c r="BD22" s="170"/>
      <c r="BE22" s="170"/>
      <c r="BF22" s="170"/>
      <c r="BG22" s="170"/>
      <c r="BH22" s="170"/>
      <c r="BI22" s="170"/>
      <c r="BJ22" s="170"/>
      <c r="BK22" s="238"/>
      <c r="BL22" s="170"/>
      <c r="BM22" s="170"/>
      <c r="BN22" s="170"/>
      <c r="BO22" s="170"/>
      <c r="BP22" s="170"/>
      <c r="BQ22" s="170"/>
      <c r="BR22" s="170"/>
      <c r="BS22" s="170"/>
      <c r="BT22" s="170"/>
      <c r="BU22" s="170"/>
      <c r="BV22" s="170"/>
      <c r="BW22" s="170"/>
      <c r="BX22" s="170"/>
      <c r="BY22" s="170"/>
      <c r="BZ22" s="170"/>
      <c r="CA22" s="170"/>
      <c r="CB22" s="170"/>
      <c r="CC22" s="170">
        <v>64</v>
      </c>
      <c r="CD22" s="170">
        <v>17</v>
      </c>
      <c r="CE22" s="170">
        <v>5</v>
      </c>
      <c r="CF22" s="170">
        <v>519</v>
      </c>
      <c r="CG22" s="170">
        <v>92</v>
      </c>
      <c r="CH22" s="170">
        <v>201</v>
      </c>
      <c r="CI22" s="170">
        <v>153</v>
      </c>
      <c r="CJ22" s="170">
        <v>402</v>
      </c>
      <c r="CK22" s="170">
        <v>320</v>
      </c>
      <c r="CL22" s="170">
        <v>224</v>
      </c>
      <c r="CM22" s="170">
        <v>198</v>
      </c>
      <c r="CN22" s="170">
        <v>1001</v>
      </c>
      <c r="CO22" s="170">
        <v>306</v>
      </c>
      <c r="CP22" s="170">
        <v>313</v>
      </c>
      <c r="CQ22" s="170">
        <v>55</v>
      </c>
      <c r="CR22" s="170">
        <v>140</v>
      </c>
      <c r="CS22" s="170">
        <v>29</v>
      </c>
      <c r="CT22" s="170">
        <v>67</v>
      </c>
      <c r="CU22" s="170">
        <v>72</v>
      </c>
      <c r="CV22" s="170">
        <v>193</v>
      </c>
      <c r="CW22" s="170">
        <v>8</v>
      </c>
      <c r="CX22" s="170">
        <v>12</v>
      </c>
      <c r="CY22" s="170">
        <v>12</v>
      </c>
      <c r="CZ22" s="170">
        <v>0</v>
      </c>
      <c r="DA22" s="7">
        <f t="shared" si="3"/>
        <v>0</v>
      </c>
      <c r="DB22" s="7">
        <f>SUM(DB25:DB28)</f>
        <v>0</v>
      </c>
      <c r="DC22" s="7">
        <f t="shared" ref="DC22:EF22" si="4">SUM(DC25:DC28)</f>
        <v>0</v>
      </c>
      <c r="DD22" s="7">
        <f t="shared" si="4"/>
        <v>0</v>
      </c>
      <c r="DE22" s="7">
        <f t="shared" si="4"/>
        <v>0</v>
      </c>
      <c r="DF22" s="7">
        <f t="shared" si="4"/>
        <v>0</v>
      </c>
      <c r="DG22" s="7">
        <f t="shared" si="4"/>
        <v>0</v>
      </c>
      <c r="DH22" s="7">
        <f t="shared" si="4"/>
        <v>0</v>
      </c>
      <c r="DI22" s="7">
        <f t="shared" si="4"/>
        <v>0</v>
      </c>
      <c r="DJ22" s="7">
        <f t="shared" si="4"/>
        <v>0</v>
      </c>
      <c r="DK22" s="7">
        <f t="shared" si="4"/>
        <v>0</v>
      </c>
      <c r="DL22" s="7">
        <f t="shared" si="4"/>
        <v>0</v>
      </c>
      <c r="DM22" s="7">
        <f t="shared" si="4"/>
        <v>0</v>
      </c>
      <c r="DN22" s="7">
        <f t="shared" si="4"/>
        <v>0</v>
      </c>
      <c r="DO22" s="7">
        <f t="shared" si="4"/>
        <v>0</v>
      </c>
      <c r="DP22" s="7">
        <f t="shared" si="4"/>
        <v>0</v>
      </c>
      <c r="DQ22" s="7">
        <f t="shared" si="4"/>
        <v>0</v>
      </c>
      <c r="DR22" s="7">
        <f t="shared" si="4"/>
        <v>0</v>
      </c>
      <c r="DS22" s="7">
        <f t="shared" si="4"/>
        <v>0</v>
      </c>
      <c r="DT22" s="7">
        <f t="shared" si="4"/>
        <v>0</v>
      </c>
      <c r="DU22" s="7">
        <f t="shared" si="4"/>
        <v>0</v>
      </c>
      <c r="DV22" s="7">
        <f t="shared" si="4"/>
        <v>0</v>
      </c>
      <c r="DW22" s="7">
        <f t="shared" si="4"/>
        <v>0</v>
      </c>
      <c r="DX22" s="7">
        <f t="shared" si="4"/>
        <v>0</v>
      </c>
      <c r="DY22" s="7">
        <f t="shared" si="4"/>
        <v>0</v>
      </c>
      <c r="DZ22" s="7">
        <f t="shared" si="4"/>
        <v>0</v>
      </c>
      <c r="EA22" s="7">
        <f t="shared" si="4"/>
        <v>0</v>
      </c>
      <c r="EB22" s="7">
        <f t="shared" si="4"/>
        <v>0</v>
      </c>
      <c r="EC22" s="7">
        <f t="shared" si="4"/>
        <v>0</v>
      </c>
      <c r="ED22" s="7">
        <f t="shared" si="4"/>
        <v>0</v>
      </c>
      <c r="EE22" s="7">
        <f t="shared" si="4"/>
        <v>0</v>
      </c>
      <c r="EF22" s="7">
        <f t="shared" si="4"/>
        <v>0</v>
      </c>
    </row>
    <row r="23" spans="1:148" s="8" customFormat="1" ht="17.25" customHeight="1">
      <c r="A23" s="5" t="s">
        <v>10</v>
      </c>
      <c r="B23" s="9" t="e">
        <f>B22/B20</f>
        <v>#DIV/0!</v>
      </c>
      <c r="C23" s="9" t="e">
        <f t="shared" ref="C23:AH23" si="5">C22/C20</f>
        <v>#DIV/0!</v>
      </c>
      <c r="D23" s="9" t="e">
        <f t="shared" si="5"/>
        <v>#DIV/0!</v>
      </c>
      <c r="E23" s="9" t="e">
        <f t="shared" si="5"/>
        <v>#DIV/0!</v>
      </c>
      <c r="F23" s="9" t="e">
        <f t="shared" si="5"/>
        <v>#DIV/0!</v>
      </c>
      <c r="G23" s="9" t="e">
        <f t="shared" si="5"/>
        <v>#DIV/0!</v>
      </c>
      <c r="H23" s="9" t="e">
        <f t="shared" si="5"/>
        <v>#DIV/0!</v>
      </c>
      <c r="I23" s="9" t="e">
        <f t="shared" si="5"/>
        <v>#DIV/0!</v>
      </c>
      <c r="J23" s="9" t="e">
        <f t="shared" si="5"/>
        <v>#DIV/0!</v>
      </c>
      <c r="K23" s="9" t="e">
        <f t="shared" si="5"/>
        <v>#DIV/0!</v>
      </c>
      <c r="L23" s="9" t="e">
        <f t="shared" si="5"/>
        <v>#DIV/0!</v>
      </c>
      <c r="M23" s="9" t="e">
        <f t="shared" si="5"/>
        <v>#DIV/0!</v>
      </c>
      <c r="N23" s="9" t="e">
        <f t="shared" si="5"/>
        <v>#DIV/0!</v>
      </c>
      <c r="O23" s="9" t="e">
        <f t="shared" si="5"/>
        <v>#DIV/0!</v>
      </c>
      <c r="P23" s="9" t="e">
        <f t="shared" si="5"/>
        <v>#DIV/0!</v>
      </c>
      <c r="Q23" s="9" t="e">
        <f t="shared" si="5"/>
        <v>#DIV/0!</v>
      </c>
      <c r="R23" s="9" t="e">
        <f t="shared" si="5"/>
        <v>#DIV/0!</v>
      </c>
      <c r="S23" s="9" t="e">
        <f t="shared" si="5"/>
        <v>#DIV/0!</v>
      </c>
      <c r="T23" s="9" t="e">
        <f t="shared" si="5"/>
        <v>#DIV/0!</v>
      </c>
      <c r="U23" s="9" t="e">
        <f t="shared" si="5"/>
        <v>#DIV/0!</v>
      </c>
      <c r="V23" s="9" t="e">
        <f t="shared" si="5"/>
        <v>#DIV/0!</v>
      </c>
      <c r="W23" s="9" t="e">
        <f t="shared" si="5"/>
        <v>#DIV/0!</v>
      </c>
      <c r="X23" s="9" t="e">
        <f t="shared" si="5"/>
        <v>#DIV/0!</v>
      </c>
      <c r="Y23" s="9" t="e">
        <f t="shared" si="5"/>
        <v>#DIV/0!</v>
      </c>
      <c r="Z23" s="9" t="e">
        <f t="shared" si="5"/>
        <v>#DIV/0!</v>
      </c>
      <c r="AA23" s="9" t="e">
        <f t="shared" si="5"/>
        <v>#DIV/0!</v>
      </c>
      <c r="AB23" s="9" t="e">
        <f t="shared" si="5"/>
        <v>#DIV/0!</v>
      </c>
      <c r="AC23" s="9" t="e">
        <f t="shared" si="5"/>
        <v>#DIV/0!</v>
      </c>
      <c r="AD23" s="9" t="e">
        <f t="shared" si="5"/>
        <v>#DIV/0!</v>
      </c>
      <c r="AE23" s="9" t="e">
        <f t="shared" si="5"/>
        <v>#DIV/0!</v>
      </c>
      <c r="AF23" s="9" t="e">
        <f t="shared" si="5"/>
        <v>#DIV/0!</v>
      </c>
      <c r="AG23" s="9" t="e">
        <f t="shared" si="5"/>
        <v>#DIV/0!</v>
      </c>
      <c r="AH23" s="9" t="e">
        <f t="shared" si="5"/>
        <v>#DIV/0!</v>
      </c>
      <c r="AI23" s="9" t="e">
        <v>#DIV/0!</v>
      </c>
      <c r="AJ23" s="9" t="e">
        <v>#DIV/0!</v>
      </c>
      <c r="AK23" s="9" t="e">
        <v>#DIV/0!</v>
      </c>
      <c r="AL23" s="9" t="e">
        <v>#DIV/0!</v>
      </c>
      <c r="AM23" s="9" t="e">
        <v>#DIV/0!</v>
      </c>
      <c r="AN23" s="9" t="e">
        <v>#DIV/0!</v>
      </c>
      <c r="AO23" s="9" t="e">
        <v>#DIV/0!</v>
      </c>
      <c r="AP23" s="9" t="e">
        <v>#DIV/0!</v>
      </c>
      <c r="AQ23" s="9" t="e">
        <v>#DIV/0!</v>
      </c>
      <c r="AR23" s="9" t="e">
        <v>#DIV/0!</v>
      </c>
      <c r="AS23" s="9" t="e">
        <v>#DIV/0!</v>
      </c>
      <c r="AT23" s="9" t="e">
        <v>#DIV/0!</v>
      </c>
      <c r="AU23" s="9" t="e">
        <v>#DIV/0!</v>
      </c>
      <c r="AV23" s="9" t="e">
        <v>#DIV/0!</v>
      </c>
      <c r="AW23" s="9" t="e">
        <v>#DIV/0!</v>
      </c>
      <c r="AX23" s="9" t="e">
        <f>AX22/AX20</f>
        <v>#DIV/0!</v>
      </c>
      <c r="AY23" s="183" t="e">
        <f>AY22/AY20</f>
        <v>#DIV/0!</v>
      </c>
      <c r="AZ23" s="183" t="e">
        <f t="shared" ref="AZ23:BD23" si="6">AZ22/AZ20</f>
        <v>#DIV/0!</v>
      </c>
      <c r="BA23" s="183" t="e">
        <f t="shared" si="6"/>
        <v>#DIV/0!</v>
      </c>
      <c r="BB23" s="183" t="e">
        <f t="shared" si="6"/>
        <v>#DIV/0!</v>
      </c>
      <c r="BC23" s="183" t="e">
        <f t="shared" si="6"/>
        <v>#DIV/0!</v>
      </c>
      <c r="BD23" s="183" t="e">
        <f t="shared" si="6"/>
        <v>#DIV/0!</v>
      </c>
      <c r="BE23" s="183" t="e">
        <f t="shared" ref="BE23:CB23" si="7">BE22/BE20</f>
        <v>#DIV/0!</v>
      </c>
      <c r="BF23" s="183" t="e">
        <f t="shared" si="7"/>
        <v>#DIV/0!</v>
      </c>
      <c r="BG23" s="183" t="e">
        <f t="shared" si="7"/>
        <v>#DIV/0!</v>
      </c>
      <c r="BH23" s="183" t="e">
        <f t="shared" si="7"/>
        <v>#DIV/0!</v>
      </c>
      <c r="BI23" s="183" t="e">
        <f t="shared" si="7"/>
        <v>#DIV/0!</v>
      </c>
      <c r="BJ23" s="183" t="e">
        <f t="shared" si="7"/>
        <v>#DIV/0!</v>
      </c>
      <c r="BK23" s="239" t="e">
        <f t="shared" si="7"/>
        <v>#DIV/0!</v>
      </c>
      <c r="BL23" s="183" t="e">
        <f t="shared" si="7"/>
        <v>#DIV/0!</v>
      </c>
      <c r="BM23" s="183" t="e">
        <f t="shared" si="7"/>
        <v>#DIV/0!</v>
      </c>
      <c r="BN23" s="183" t="e">
        <f t="shared" si="7"/>
        <v>#DIV/0!</v>
      </c>
      <c r="BO23" s="183" t="e">
        <f t="shared" si="7"/>
        <v>#DIV/0!</v>
      </c>
      <c r="BP23" s="183" t="e">
        <f t="shared" si="7"/>
        <v>#DIV/0!</v>
      </c>
      <c r="BQ23" s="183" t="e">
        <f t="shared" si="7"/>
        <v>#DIV/0!</v>
      </c>
      <c r="BR23" s="183" t="e">
        <f t="shared" si="7"/>
        <v>#DIV/0!</v>
      </c>
      <c r="BS23" s="183" t="e">
        <f t="shared" si="7"/>
        <v>#DIV/0!</v>
      </c>
      <c r="BT23" s="183" t="e">
        <f t="shared" si="7"/>
        <v>#DIV/0!</v>
      </c>
      <c r="BU23" s="183" t="e">
        <f t="shared" si="7"/>
        <v>#DIV/0!</v>
      </c>
      <c r="BV23" s="183" t="e">
        <f t="shared" si="7"/>
        <v>#DIV/0!</v>
      </c>
      <c r="BW23" s="183" t="e">
        <f t="shared" si="7"/>
        <v>#DIV/0!</v>
      </c>
      <c r="BX23" s="183" t="e">
        <f t="shared" si="7"/>
        <v>#DIV/0!</v>
      </c>
      <c r="BY23" s="183" t="e">
        <f t="shared" si="7"/>
        <v>#DIV/0!</v>
      </c>
      <c r="BZ23" s="183" t="e">
        <f t="shared" si="7"/>
        <v>#DIV/0!</v>
      </c>
      <c r="CA23" s="183" t="e">
        <f t="shared" si="7"/>
        <v>#DIV/0!</v>
      </c>
      <c r="CB23" s="183" t="e">
        <f t="shared" si="7"/>
        <v>#DIV/0!</v>
      </c>
      <c r="CC23" s="183">
        <v>8.3133077872312789E-4</v>
      </c>
      <c r="CD23" s="183">
        <v>4.8328405731180353E-4</v>
      </c>
      <c r="CE23" s="183">
        <v>8.4490858089154757E-5</v>
      </c>
      <c r="CF23" s="183">
        <v>3.4495364062344224E-3</v>
      </c>
      <c r="CG23" s="183">
        <v>2.0009134604928335E-3</v>
      </c>
      <c r="CH23" s="183">
        <v>1.9450169826109676E-3</v>
      </c>
      <c r="CI23" s="183">
        <v>1.6313387640209834E-3</v>
      </c>
      <c r="CJ23" s="183">
        <v>2.8575693600324144E-3</v>
      </c>
      <c r="CK23" s="183">
        <v>2.5169896803423106E-3</v>
      </c>
      <c r="CL23" s="183">
        <v>1.6994029329873833E-3</v>
      </c>
      <c r="CM23" s="183">
        <v>1.8993716725022782E-3</v>
      </c>
      <c r="CN23" s="183">
        <v>9.7525331254871388E-3</v>
      </c>
      <c r="CO23" s="183">
        <v>1.1345519261428943E-2</v>
      </c>
      <c r="CP23" s="183">
        <v>7.6887174826205506E-3</v>
      </c>
      <c r="CQ23" s="183">
        <v>1.5101177891875567E-3</v>
      </c>
      <c r="CR23" s="183">
        <v>9.9269658937814649E-3</v>
      </c>
      <c r="CS23" s="183">
        <v>3.9032006245120999E-4</v>
      </c>
      <c r="CT23" s="183">
        <v>4.5552820875430032E-4</v>
      </c>
      <c r="CU23" s="183">
        <v>1.4342629482071714E-3</v>
      </c>
      <c r="CV23" s="183">
        <v>3.934279191128506E-3</v>
      </c>
      <c r="CW23" s="183">
        <v>1.7503938386136881E-4</v>
      </c>
      <c r="CX23" s="183">
        <v>1.7914191024990297E-4</v>
      </c>
      <c r="CY23" s="183">
        <v>7.660878447395301E-4</v>
      </c>
      <c r="CZ23" s="183" t="e">
        <v>#DIV/0!</v>
      </c>
      <c r="DA23" s="10" t="e">
        <f>DA22/DA20</f>
        <v>#DIV/0!</v>
      </c>
      <c r="DB23" s="10" t="e">
        <f>DB22/DB20</f>
        <v>#DIV/0!</v>
      </c>
      <c r="DC23" s="10" t="e">
        <f t="shared" ref="DC23:EF23" si="8">DC22/DC20</f>
        <v>#DIV/0!</v>
      </c>
      <c r="DD23" s="10" t="e">
        <f t="shared" si="8"/>
        <v>#DIV/0!</v>
      </c>
      <c r="DE23" s="10" t="e">
        <f t="shared" si="8"/>
        <v>#DIV/0!</v>
      </c>
      <c r="DF23" s="10" t="e">
        <f t="shared" si="8"/>
        <v>#DIV/0!</v>
      </c>
      <c r="DG23" s="10" t="e">
        <f t="shared" si="8"/>
        <v>#DIV/0!</v>
      </c>
      <c r="DH23" s="10" t="e">
        <f t="shared" si="8"/>
        <v>#DIV/0!</v>
      </c>
      <c r="DI23" s="10" t="e">
        <f t="shared" si="8"/>
        <v>#DIV/0!</v>
      </c>
      <c r="DJ23" s="10" t="e">
        <f t="shared" si="8"/>
        <v>#DIV/0!</v>
      </c>
      <c r="DK23" s="10" t="e">
        <f t="shared" si="8"/>
        <v>#DIV/0!</v>
      </c>
      <c r="DL23" s="10" t="e">
        <f t="shared" si="8"/>
        <v>#DIV/0!</v>
      </c>
      <c r="DM23" s="10" t="e">
        <f t="shared" si="8"/>
        <v>#DIV/0!</v>
      </c>
      <c r="DN23" s="10" t="e">
        <f t="shared" si="8"/>
        <v>#DIV/0!</v>
      </c>
      <c r="DO23" s="10" t="e">
        <f t="shared" si="8"/>
        <v>#DIV/0!</v>
      </c>
      <c r="DP23" s="10" t="e">
        <f t="shared" si="8"/>
        <v>#DIV/0!</v>
      </c>
      <c r="DQ23" s="10" t="e">
        <f t="shared" si="8"/>
        <v>#DIV/0!</v>
      </c>
      <c r="DR23" s="10" t="e">
        <f t="shared" si="8"/>
        <v>#DIV/0!</v>
      </c>
      <c r="DS23" s="10" t="e">
        <f t="shared" si="8"/>
        <v>#DIV/0!</v>
      </c>
      <c r="DT23" s="10" t="e">
        <f t="shared" si="8"/>
        <v>#DIV/0!</v>
      </c>
      <c r="DU23" s="10" t="e">
        <f t="shared" si="8"/>
        <v>#DIV/0!</v>
      </c>
      <c r="DV23" s="10" t="e">
        <f t="shared" si="8"/>
        <v>#DIV/0!</v>
      </c>
      <c r="DW23" s="10" t="e">
        <f t="shared" si="8"/>
        <v>#DIV/0!</v>
      </c>
      <c r="DX23" s="10" t="e">
        <f t="shared" si="8"/>
        <v>#DIV/0!</v>
      </c>
      <c r="DY23" s="10" t="e">
        <f t="shared" si="8"/>
        <v>#DIV/0!</v>
      </c>
      <c r="DZ23" s="10" t="e">
        <f t="shared" si="8"/>
        <v>#DIV/0!</v>
      </c>
      <c r="EA23" s="10" t="e">
        <f t="shared" si="8"/>
        <v>#DIV/0!</v>
      </c>
      <c r="EB23" s="10" t="e">
        <f t="shared" si="8"/>
        <v>#DIV/0!</v>
      </c>
      <c r="EC23" s="10" t="e">
        <f t="shared" si="8"/>
        <v>#DIV/0!</v>
      </c>
      <c r="ED23" s="10" t="e">
        <f t="shared" si="8"/>
        <v>#DIV/0!</v>
      </c>
      <c r="EE23" s="10" t="e">
        <f t="shared" si="8"/>
        <v>#DIV/0!</v>
      </c>
      <c r="EF23" s="10" t="e">
        <f t="shared" si="8"/>
        <v>#DIV/0!</v>
      </c>
    </row>
    <row r="24" spans="1:148" ht="12" customHeight="1">
      <c r="A24" s="11" t="s">
        <v>5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</row>
    <row r="25" spans="1:148" s="8" customFormat="1" ht="17.25" customHeight="1">
      <c r="A25" s="12" t="s">
        <v>6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/>
      <c r="AY25" s="170"/>
      <c r="AZ25" s="170"/>
      <c r="BA25" s="170"/>
      <c r="BB25" s="6"/>
      <c r="BC25" s="170"/>
      <c r="BD25" s="170"/>
      <c r="BE25" s="170"/>
      <c r="BF25" s="170"/>
      <c r="BG25" s="191"/>
      <c r="BH25" s="170"/>
      <c r="BI25" s="170"/>
      <c r="BJ25" s="170"/>
      <c r="BK25" s="6"/>
      <c r="BL25" s="170"/>
      <c r="BM25" s="170"/>
      <c r="BN25" s="170"/>
      <c r="BO25" s="170"/>
      <c r="BP25" s="170"/>
      <c r="BQ25" s="170"/>
      <c r="BR25" s="170"/>
      <c r="BS25" s="170"/>
      <c r="BT25" s="170"/>
      <c r="BU25" s="170"/>
      <c r="BV25" s="170"/>
      <c r="BW25" s="170"/>
      <c r="BX25" s="170"/>
      <c r="BY25" s="170"/>
      <c r="BZ25" s="170"/>
      <c r="CA25" s="170"/>
      <c r="CB25" s="170"/>
      <c r="CC25" s="170">
        <v>64</v>
      </c>
      <c r="CD25" s="170">
        <v>13</v>
      </c>
      <c r="CE25" s="170">
        <v>5</v>
      </c>
      <c r="CF25" s="170">
        <v>518</v>
      </c>
      <c r="CG25" s="170">
        <v>90</v>
      </c>
      <c r="CH25" s="170">
        <v>195</v>
      </c>
      <c r="CI25" s="170">
        <v>121</v>
      </c>
      <c r="CJ25" s="170">
        <v>310</v>
      </c>
      <c r="CK25" s="170">
        <v>301</v>
      </c>
      <c r="CL25" s="170">
        <v>209</v>
      </c>
      <c r="CM25" s="170">
        <v>159</v>
      </c>
      <c r="CN25" s="170">
        <v>991</v>
      </c>
      <c r="CO25" s="170">
        <v>306</v>
      </c>
      <c r="CP25" s="170">
        <v>313</v>
      </c>
      <c r="CQ25" s="170">
        <v>55</v>
      </c>
      <c r="CR25" s="170">
        <v>140</v>
      </c>
      <c r="CS25" s="170">
        <v>28</v>
      </c>
      <c r="CT25" s="170">
        <v>66</v>
      </c>
      <c r="CU25" s="170">
        <v>72</v>
      </c>
      <c r="CV25" s="170">
        <v>191</v>
      </c>
      <c r="CW25" s="170">
        <v>8</v>
      </c>
      <c r="CX25" s="170">
        <v>12</v>
      </c>
      <c r="CY25" s="170">
        <v>0</v>
      </c>
      <c r="CZ25" s="170">
        <v>0</v>
      </c>
      <c r="DA25" s="25">
        <f>SUM(DB25:EF25)</f>
        <v>0</v>
      </c>
      <c r="DB25" s="25">
        <f>'BU X1930'!F$30</f>
        <v>0</v>
      </c>
      <c r="DC25" s="25">
        <f>'BU X1930'!G$30</f>
        <v>0</v>
      </c>
      <c r="DD25" s="25">
        <f>'BU X1930'!H$30</f>
        <v>0</v>
      </c>
      <c r="DE25" s="25">
        <f>'BU X1930'!I$30</f>
        <v>0</v>
      </c>
      <c r="DF25" s="25">
        <f>'BU X1930'!J$30</f>
        <v>0</v>
      </c>
      <c r="DG25" s="25">
        <f>'BU X1930'!K$30</f>
        <v>0</v>
      </c>
      <c r="DH25" s="25">
        <f>'BU X1930'!L$30</f>
        <v>0</v>
      </c>
      <c r="DI25" s="25">
        <f>'BU X1930'!M$30</f>
        <v>0</v>
      </c>
      <c r="DJ25" s="25">
        <f>'BU X1930'!N$30</f>
        <v>0</v>
      </c>
      <c r="DK25" s="25">
        <f>'BU X1930'!O$30</f>
        <v>0</v>
      </c>
      <c r="DL25" s="25">
        <f>'BU X1930'!P$30</f>
        <v>0</v>
      </c>
      <c r="DM25" s="25">
        <f>'BU X1930'!Q$30</f>
        <v>0</v>
      </c>
      <c r="DN25" s="25">
        <f>'BU X1930'!R$30</f>
        <v>0</v>
      </c>
      <c r="DO25" s="25">
        <f>'BU X1930'!S$30</f>
        <v>0</v>
      </c>
      <c r="DP25" s="25">
        <f>'BU X1930'!T$30</f>
        <v>0</v>
      </c>
      <c r="DQ25" s="25">
        <f>'BU X1930'!U$30</f>
        <v>0</v>
      </c>
      <c r="DR25" s="25">
        <f>'BU X1930'!V$30</f>
        <v>0</v>
      </c>
      <c r="DS25" s="25">
        <f>'BU X1930'!W$30</f>
        <v>0</v>
      </c>
      <c r="DT25" s="25">
        <f>'BU X1930'!X$30</f>
        <v>0</v>
      </c>
      <c r="DU25" s="25">
        <f>'BU X1930'!Y$30</f>
        <v>0</v>
      </c>
      <c r="DV25" s="25">
        <f>'BU X1930'!Z$30</f>
        <v>0</v>
      </c>
      <c r="DW25" s="25">
        <f>'BU X1930'!AA$30</f>
        <v>0</v>
      </c>
      <c r="DX25" s="25">
        <f>'BU X1930'!AB$30</f>
        <v>0</v>
      </c>
      <c r="DY25" s="25">
        <f>'BU X1930'!AC$30</f>
        <v>0</v>
      </c>
      <c r="DZ25" s="25">
        <f>'BU X1930'!AD$30</f>
        <v>0</v>
      </c>
      <c r="EA25" s="25">
        <f>'BU X1930'!AE$30</f>
        <v>0</v>
      </c>
      <c r="EB25" s="25">
        <f>'BU X1930'!AF$30</f>
        <v>0</v>
      </c>
      <c r="EC25" s="25">
        <f>'BU X1930'!AG$30</f>
        <v>0</v>
      </c>
      <c r="ED25" s="25">
        <f>'BU X1930'!AH$30</f>
        <v>0</v>
      </c>
      <c r="EE25" s="25">
        <f>'BU X1930'!AI$30</f>
        <v>0</v>
      </c>
      <c r="EF25" s="25">
        <f>'BU X1930'!AJ$30</f>
        <v>0</v>
      </c>
    </row>
    <row r="26" spans="1:148" s="8" customFormat="1" ht="17.25" customHeight="1">
      <c r="A26" s="12" t="s">
        <v>7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/>
      <c r="AY26" s="170"/>
      <c r="AZ26" s="170"/>
      <c r="BA26" s="170"/>
      <c r="BB26" s="6"/>
      <c r="BC26" s="170"/>
      <c r="BD26" s="170"/>
      <c r="BE26" s="170"/>
      <c r="BF26" s="170"/>
      <c r="BG26" s="191"/>
      <c r="BH26" s="170"/>
      <c r="BI26" s="170"/>
      <c r="BJ26" s="170"/>
      <c r="BK26" s="6"/>
      <c r="BL26" s="170"/>
      <c r="BM26" s="170"/>
      <c r="BN26" s="170"/>
      <c r="BO26" s="170"/>
      <c r="BP26" s="170"/>
      <c r="BQ26" s="170"/>
      <c r="BR26" s="170"/>
      <c r="BS26" s="170"/>
      <c r="BT26" s="170"/>
      <c r="BU26" s="170"/>
      <c r="BV26" s="170"/>
      <c r="BW26" s="170"/>
      <c r="BX26" s="170"/>
      <c r="BY26" s="170"/>
      <c r="BZ26" s="170"/>
      <c r="CA26" s="170"/>
      <c r="CB26" s="170"/>
      <c r="CC26" s="170">
        <v>0</v>
      </c>
      <c r="CD26" s="170">
        <v>0</v>
      </c>
      <c r="CE26" s="170">
        <v>0</v>
      </c>
      <c r="CF26" s="170">
        <v>0</v>
      </c>
      <c r="CG26" s="170">
        <v>0</v>
      </c>
      <c r="CH26" s="170">
        <v>0</v>
      </c>
      <c r="CI26" s="170">
        <v>0</v>
      </c>
      <c r="CJ26" s="170">
        <v>0</v>
      </c>
      <c r="CK26" s="170">
        <v>0</v>
      </c>
      <c r="CL26" s="170">
        <v>0</v>
      </c>
      <c r="CM26" s="170">
        <v>0</v>
      </c>
      <c r="CN26" s="170">
        <v>0</v>
      </c>
      <c r="CO26" s="170">
        <v>0</v>
      </c>
      <c r="CP26" s="170">
        <v>0</v>
      </c>
      <c r="CQ26" s="170">
        <v>0</v>
      </c>
      <c r="CR26" s="170">
        <v>0</v>
      </c>
      <c r="CS26" s="170">
        <v>0</v>
      </c>
      <c r="CT26" s="170">
        <v>0</v>
      </c>
      <c r="CU26" s="170">
        <v>0</v>
      </c>
      <c r="CV26" s="170">
        <v>1</v>
      </c>
      <c r="CW26" s="170">
        <v>0</v>
      </c>
      <c r="CX26" s="170">
        <v>0</v>
      </c>
      <c r="CY26" s="170">
        <v>0</v>
      </c>
      <c r="CZ26" s="170">
        <v>0</v>
      </c>
      <c r="DA26" s="25">
        <f>SUM(DB26:EF26)</f>
        <v>0</v>
      </c>
      <c r="DB26" s="25">
        <f>'BU X1930'!F$31</f>
        <v>0</v>
      </c>
      <c r="DC26" s="25">
        <f>'BU X1930'!G$31</f>
        <v>0</v>
      </c>
      <c r="DD26" s="25">
        <f>'BU X1930'!H$31</f>
        <v>0</v>
      </c>
      <c r="DE26" s="25">
        <f>'BU X1930'!I$31</f>
        <v>0</v>
      </c>
      <c r="DF26" s="25">
        <f>'BU X1930'!J$31</f>
        <v>0</v>
      </c>
      <c r="DG26" s="25">
        <f>'BU X1930'!K$31</f>
        <v>0</v>
      </c>
      <c r="DH26" s="25">
        <f>'BU X1930'!L$31</f>
        <v>0</v>
      </c>
      <c r="DI26" s="25">
        <f>'BU X1930'!M$31</f>
        <v>0</v>
      </c>
      <c r="DJ26" s="25">
        <f>'BU X1930'!N$31</f>
        <v>0</v>
      </c>
      <c r="DK26" s="25">
        <f>'BU X1930'!O$31</f>
        <v>0</v>
      </c>
      <c r="DL26" s="25">
        <f>'BU X1930'!P$31</f>
        <v>0</v>
      </c>
      <c r="DM26" s="25">
        <f>'BU X1930'!Q$31</f>
        <v>0</v>
      </c>
      <c r="DN26" s="25">
        <f>'BU X1930'!R$31</f>
        <v>0</v>
      </c>
      <c r="DO26" s="25">
        <f>'BU X1930'!S$31</f>
        <v>0</v>
      </c>
      <c r="DP26" s="25">
        <f>'BU X1930'!T$31</f>
        <v>0</v>
      </c>
      <c r="DQ26" s="25">
        <f>'BU X1930'!U$31</f>
        <v>0</v>
      </c>
      <c r="DR26" s="25">
        <f>'BU X1930'!V$31</f>
        <v>0</v>
      </c>
      <c r="DS26" s="25">
        <f>'BU X1930'!W$31</f>
        <v>0</v>
      </c>
      <c r="DT26" s="25">
        <f>'BU X1930'!X$31</f>
        <v>0</v>
      </c>
      <c r="DU26" s="25">
        <f>'BU X1930'!Y$31</f>
        <v>0</v>
      </c>
      <c r="DV26" s="25">
        <f>'BU X1930'!Z$31</f>
        <v>0</v>
      </c>
      <c r="DW26" s="25">
        <f>'BU X1930'!AA$31</f>
        <v>0</v>
      </c>
      <c r="DX26" s="25">
        <f>'BU X1930'!AB$31</f>
        <v>0</v>
      </c>
      <c r="DY26" s="25">
        <f>'BU X1930'!AC$31</f>
        <v>0</v>
      </c>
      <c r="DZ26" s="25">
        <f>'BU X1930'!AD$31</f>
        <v>0</v>
      </c>
      <c r="EA26" s="25">
        <f>'BU X1930'!AE$31</f>
        <v>0</v>
      </c>
      <c r="EB26" s="25">
        <f>'BU X1930'!AF$31</f>
        <v>0</v>
      </c>
      <c r="EC26" s="25">
        <f>'BU X1930'!AG$31</f>
        <v>0</v>
      </c>
      <c r="ED26" s="25">
        <f>'BU X1930'!AH$31</f>
        <v>0</v>
      </c>
      <c r="EE26" s="25">
        <f>'BU X1930'!AI$31</f>
        <v>0</v>
      </c>
      <c r="EF26" s="25">
        <f>'BU X1930'!AJ$31</f>
        <v>0</v>
      </c>
    </row>
    <row r="27" spans="1:148" s="8" customFormat="1" ht="17.25" customHeight="1">
      <c r="A27" s="12" t="s">
        <v>8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/>
      <c r="AY27" s="170"/>
      <c r="AZ27" s="170"/>
      <c r="BA27" s="170"/>
      <c r="BB27" s="6"/>
      <c r="BC27" s="170"/>
      <c r="BD27" s="170"/>
      <c r="BE27" s="170"/>
      <c r="BF27" s="170"/>
      <c r="BG27" s="191"/>
      <c r="BH27" s="170"/>
      <c r="BI27" s="170"/>
      <c r="BJ27" s="170"/>
      <c r="BK27" s="6"/>
      <c r="BL27" s="170"/>
      <c r="BM27" s="170"/>
      <c r="BN27" s="170"/>
      <c r="BO27" s="170"/>
      <c r="BP27" s="170"/>
      <c r="BQ27" s="170"/>
      <c r="BR27" s="170"/>
      <c r="BS27" s="170"/>
      <c r="BT27" s="170"/>
      <c r="BU27" s="170"/>
      <c r="BV27" s="170"/>
      <c r="BW27" s="170"/>
      <c r="BX27" s="170"/>
      <c r="BY27" s="170"/>
      <c r="BZ27" s="170"/>
      <c r="CA27" s="170"/>
      <c r="CB27" s="170"/>
      <c r="CC27" s="170">
        <v>0</v>
      </c>
      <c r="CD27" s="170">
        <v>0</v>
      </c>
      <c r="CE27" s="170">
        <v>0</v>
      </c>
      <c r="CF27" s="170">
        <v>0</v>
      </c>
      <c r="CG27" s="170">
        <v>0</v>
      </c>
      <c r="CH27" s="170">
        <v>0</v>
      </c>
      <c r="CI27" s="170">
        <v>0</v>
      </c>
      <c r="CJ27" s="170">
        <v>0</v>
      </c>
      <c r="CK27" s="170">
        <v>0</v>
      </c>
      <c r="CL27" s="170">
        <v>0</v>
      </c>
      <c r="CM27" s="170">
        <v>0</v>
      </c>
      <c r="CN27" s="170">
        <v>0</v>
      </c>
      <c r="CO27" s="170">
        <v>0</v>
      </c>
      <c r="CP27" s="170">
        <v>0</v>
      </c>
      <c r="CQ27" s="170">
        <v>0</v>
      </c>
      <c r="CR27" s="170">
        <v>0</v>
      </c>
      <c r="CS27" s="170">
        <v>0</v>
      </c>
      <c r="CT27" s="170">
        <v>0</v>
      </c>
      <c r="CU27" s="170">
        <v>0</v>
      </c>
      <c r="CV27" s="170">
        <v>0</v>
      </c>
      <c r="CW27" s="170">
        <v>0</v>
      </c>
      <c r="CX27" s="170">
        <v>0</v>
      </c>
      <c r="CY27" s="170">
        <v>0</v>
      </c>
      <c r="CZ27" s="170">
        <v>0</v>
      </c>
      <c r="DA27" s="25">
        <f>SUM(DB27:EF27)</f>
        <v>0</v>
      </c>
      <c r="DB27" s="25">
        <f>'BU X1930'!F$32</f>
        <v>0</v>
      </c>
      <c r="DC27" s="25">
        <f>'BU X1930'!G$32</f>
        <v>0</v>
      </c>
      <c r="DD27" s="25">
        <f>'BU X1930'!H$32</f>
        <v>0</v>
      </c>
      <c r="DE27" s="25">
        <f>'BU X1930'!I$32</f>
        <v>0</v>
      </c>
      <c r="DF27" s="25">
        <f>'BU X1930'!J$32</f>
        <v>0</v>
      </c>
      <c r="DG27" s="25">
        <f>'BU X1930'!K$32</f>
        <v>0</v>
      </c>
      <c r="DH27" s="25">
        <f>'BU X1930'!L$32</f>
        <v>0</v>
      </c>
      <c r="DI27" s="25">
        <f>'BU X1930'!M$32</f>
        <v>0</v>
      </c>
      <c r="DJ27" s="25">
        <f>'BU X1930'!N$32</f>
        <v>0</v>
      </c>
      <c r="DK27" s="25">
        <f>'BU X1930'!O$32</f>
        <v>0</v>
      </c>
      <c r="DL27" s="25">
        <f>'BU X1930'!P$32</f>
        <v>0</v>
      </c>
      <c r="DM27" s="25">
        <f>'BU X1930'!Q$32</f>
        <v>0</v>
      </c>
      <c r="DN27" s="25">
        <f>'BU X1930'!R$32</f>
        <v>0</v>
      </c>
      <c r="DO27" s="25">
        <f>'BU X1930'!S$32</f>
        <v>0</v>
      </c>
      <c r="DP27" s="25">
        <f>'BU X1930'!T$32</f>
        <v>0</v>
      </c>
      <c r="DQ27" s="25">
        <f>'BU X1930'!U$32</f>
        <v>0</v>
      </c>
      <c r="DR27" s="25">
        <f>'BU X1930'!V$32</f>
        <v>0</v>
      </c>
      <c r="DS27" s="25">
        <f>'BU X1930'!W$32</f>
        <v>0</v>
      </c>
      <c r="DT27" s="25">
        <f>'BU X1930'!X$32</f>
        <v>0</v>
      </c>
      <c r="DU27" s="25">
        <f>'BU X1930'!Y$32</f>
        <v>0</v>
      </c>
      <c r="DV27" s="25">
        <f>'BU X1930'!Z$32</f>
        <v>0</v>
      </c>
      <c r="DW27" s="25">
        <f>'BU X1930'!AA$32</f>
        <v>0</v>
      </c>
      <c r="DX27" s="25">
        <f>'BU X1930'!AB$32</f>
        <v>0</v>
      </c>
      <c r="DY27" s="25">
        <f>'BU X1930'!AC$32</f>
        <v>0</v>
      </c>
      <c r="DZ27" s="25">
        <f>'BU X1930'!AD$32</f>
        <v>0</v>
      </c>
      <c r="EA27" s="25">
        <f>'BU X1930'!AE$32</f>
        <v>0</v>
      </c>
      <c r="EB27" s="25">
        <f>'BU X1930'!AF$32</f>
        <v>0</v>
      </c>
      <c r="EC27" s="25">
        <f>'BU X1930'!AG$32</f>
        <v>0</v>
      </c>
      <c r="ED27" s="25">
        <f>'BU X1930'!AH$32</f>
        <v>0</v>
      </c>
      <c r="EE27" s="25">
        <f>'BU X1930'!AI$32</f>
        <v>0</v>
      </c>
      <c r="EF27" s="25">
        <f>'BU X1930'!AJ$32</f>
        <v>0</v>
      </c>
    </row>
    <row r="28" spans="1:148" s="8" customFormat="1" ht="17.25" customHeight="1">
      <c r="A28" s="12" t="s">
        <v>9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/>
      <c r="AY28" s="170"/>
      <c r="AZ28" s="170"/>
      <c r="BA28" s="170"/>
      <c r="BB28" s="6"/>
      <c r="BC28" s="170"/>
      <c r="BD28" s="170"/>
      <c r="BE28" s="170"/>
      <c r="BF28" s="170"/>
      <c r="BG28" s="191"/>
      <c r="BH28" s="170"/>
      <c r="BI28" s="170"/>
      <c r="BJ28" s="170"/>
      <c r="BK28" s="6"/>
      <c r="BL28" s="170"/>
      <c r="BM28" s="170"/>
      <c r="BN28" s="170"/>
      <c r="BO28" s="170"/>
      <c r="BP28" s="170"/>
      <c r="BQ28" s="170"/>
      <c r="BR28" s="170"/>
      <c r="BS28" s="170"/>
      <c r="BT28" s="170"/>
      <c r="BU28" s="170"/>
      <c r="BV28" s="170"/>
      <c r="BW28" s="170"/>
      <c r="BX28" s="170"/>
      <c r="BY28" s="170"/>
      <c r="BZ28" s="170"/>
      <c r="CA28" s="170"/>
      <c r="CB28" s="170"/>
      <c r="CC28" s="170">
        <v>0</v>
      </c>
      <c r="CD28" s="170">
        <v>4</v>
      </c>
      <c r="CE28" s="170">
        <v>0</v>
      </c>
      <c r="CF28" s="170">
        <v>1</v>
      </c>
      <c r="CG28" s="170">
        <v>2</v>
      </c>
      <c r="CH28" s="170">
        <v>6</v>
      </c>
      <c r="CI28" s="170">
        <v>32</v>
      </c>
      <c r="CJ28" s="170">
        <v>92</v>
      </c>
      <c r="CK28" s="170">
        <v>19</v>
      </c>
      <c r="CL28" s="170">
        <v>15</v>
      </c>
      <c r="CM28" s="170">
        <v>39</v>
      </c>
      <c r="CN28" s="170">
        <v>10</v>
      </c>
      <c r="CO28" s="170">
        <v>0</v>
      </c>
      <c r="CP28" s="170">
        <v>0</v>
      </c>
      <c r="CQ28" s="170">
        <v>0</v>
      </c>
      <c r="CR28" s="170">
        <v>0</v>
      </c>
      <c r="CS28" s="170">
        <v>1</v>
      </c>
      <c r="CT28" s="170">
        <v>1</v>
      </c>
      <c r="CU28" s="170">
        <v>0</v>
      </c>
      <c r="CV28" s="170">
        <v>1</v>
      </c>
      <c r="CW28" s="170">
        <v>0</v>
      </c>
      <c r="CX28" s="170">
        <v>0</v>
      </c>
      <c r="CY28" s="170">
        <v>12</v>
      </c>
      <c r="CZ28" s="170">
        <v>0</v>
      </c>
      <c r="DA28" s="25">
        <f>SUM(DB28:EF28)</f>
        <v>0</v>
      </c>
      <c r="DB28" s="25">
        <f>'BU X1930'!F$33</f>
        <v>0</v>
      </c>
      <c r="DC28" s="25">
        <f>'BU X1930'!G$33</f>
        <v>0</v>
      </c>
      <c r="DD28" s="25">
        <f>'BU X1930'!H$33</f>
        <v>0</v>
      </c>
      <c r="DE28" s="25">
        <f>'BU X1930'!I$33</f>
        <v>0</v>
      </c>
      <c r="DF28" s="25">
        <f>'BU X1930'!J$33</f>
        <v>0</v>
      </c>
      <c r="DG28" s="25">
        <f>'BU X1930'!K$33</f>
        <v>0</v>
      </c>
      <c r="DH28" s="25">
        <f>'BU X1930'!L$33</f>
        <v>0</v>
      </c>
      <c r="DI28" s="25">
        <f>'BU X1930'!M$33</f>
        <v>0</v>
      </c>
      <c r="DJ28" s="25">
        <f>'BU X1930'!N$33</f>
        <v>0</v>
      </c>
      <c r="DK28" s="25">
        <f>'BU X1930'!O$33</f>
        <v>0</v>
      </c>
      <c r="DL28" s="25">
        <f>'BU X1930'!P$33</f>
        <v>0</v>
      </c>
      <c r="DM28" s="25">
        <f>'BU X1930'!Q$33</f>
        <v>0</v>
      </c>
      <c r="DN28" s="25">
        <f>'BU X1930'!R$33</f>
        <v>0</v>
      </c>
      <c r="DO28" s="25">
        <f>'BU X1930'!S$33</f>
        <v>0</v>
      </c>
      <c r="DP28" s="25">
        <f>'BU X1930'!T$33</f>
        <v>0</v>
      </c>
      <c r="DQ28" s="25">
        <f>'BU X1930'!U$33</f>
        <v>0</v>
      </c>
      <c r="DR28" s="25">
        <f>'BU X1930'!V$33</f>
        <v>0</v>
      </c>
      <c r="DS28" s="25">
        <f>'BU X1930'!W$33</f>
        <v>0</v>
      </c>
      <c r="DT28" s="25">
        <f>'BU X1930'!X$33</f>
        <v>0</v>
      </c>
      <c r="DU28" s="25">
        <f>'BU X1930'!Y$33</f>
        <v>0</v>
      </c>
      <c r="DV28" s="25">
        <f>'BU X1930'!Z$33</f>
        <v>0</v>
      </c>
      <c r="DW28" s="25">
        <f>'BU X1930'!AA$33</f>
        <v>0</v>
      </c>
      <c r="DX28" s="25">
        <f>'BU X1930'!AB$33</f>
        <v>0</v>
      </c>
      <c r="DY28" s="25">
        <f>'BU X1930'!AC$33</f>
        <v>0</v>
      </c>
      <c r="DZ28" s="25">
        <f>'BU X1930'!AD$33</f>
        <v>0</v>
      </c>
      <c r="EA28" s="25">
        <f>'BU X1930'!AE$33</f>
        <v>0</v>
      </c>
      <c r="EB28" s="25">
        <f>'BU X1930'!AF$33</f>
        <v>0</v>
      </c>
      <c r="EC28" s="25">
        <f>'BU X1930'!AG$33</f>
        <v>0</v>
      </c>
      <c r="ED28" s="25">
        <f>'BU X1930'!AH$33</f>
        <v>0</v>
      </c>
      <c r="EE28" s="25">
        <f>'BU X1930'!AI$33</f>
        <v>0</v>
      </c>
      <c r="EF28" s="25">
        <f>'BU X1930'!AJ$33</f>
        <v>0</v>
      </c>
    </row>
    <row r="29" spans="1:148" s="179" customFormat="1" ht="18" customHeight="1">
      <c r="A29" s="179" t="s">
        <v>214</v>
      </c>
      <c r="Z29" s="182">
        <v>2E-3</v>
      </c>
      <c r="AA29" s="182">
        <v>2E-3</v>
      </c>
      <c r="AB29" s="182">
        <v>2E-3</v>
      </c>
      <c r="AC29" s="182">
        <v>2E-3</v>
      </c>
      <c r="AD29" s="182">
        <v>2E-3</v>
      </c>
      <c r="AE29" s="182">
        <v>2E-3</v>
      </c>
      <c r="AF29" s="182">
        <v>2E-3</v>
      </c>
      <c r="AG29" s="182">
        <v>2E-3</v>
      </c>
      <c r="AH29" s="182">
        <v>2E-3</v>
      </c>
      <c r="AI29" s="182">
        <v>2E-3</v>
      </c>
      <c r="AJ29" s="182">
        <v>2E-3</v>
      </c>
      <c r="AK29" s="182">
        <v>2E-3</v>
      </c>
      <c r="AL29" s="182">
        <v>5.0000000000000001E-3</v>
      </c>
      <c r="AM29" s="182">
        <v>5.0000000000000001E-3</v>
      </c>
      <c r="AN29" s="182">
        <v>5.0000000000000001E-3</v>
      </c>
      <c r="AO29" s="182">
        <v>5.0000000000000001E-3</v>
      </c>
      <c r="AP29" s="182">
        <v>5.0000000000000001E-3</v>
      </c>
      <c r="AQ29" s="182">
        <v>5.0000000000000001E-3</v>
      </c>
      <c r="AR29" s="182">
        <v>5.0000000000000001E-3</v>
      </c>
      <c r="AS29" s="182">
        <v>5.0000000000000001E-3</v>
      </c>
      <c r="AT29" s="182">
        <v>5.0000000000000001E-3</v>
      </c>
      <c r="AU29" s="182">
        <v>5.0000000000000001E-3</v>
      </c>
      <c r="AV29" s="182">
        <v>5.0000000000000001E-3</v>
      </c>
      <c r="AW29" s="182">
        <v>5.0000000000000001E-3</v>
      </c>
      <c r="AX29" s="182">
        <v>2E-3</v>
      </c>
      <c r="AY29" s="182">
        <v>2E-3</v>
      </c>
      <c r="AZ29" s="182">
        <v>2E-3</v>
      </c>
      <c r="BA29" s="182">
        <v>2E-3</v>
      </c>
      <c r="BB29" s="182">
        <v>2E-3</v>
      </c>
      <c r="BC29" s="182">
        <v>2E-3</v>
      </c>
      <c r="BD29" s="182">
        <v>2E-3</v>
      </c>
      <c r="BE29" s="182">
        <v>2E-3</v>
      </c>
      <c r="BF29" s="182">
        <v>2E-3</v>
      </c>
      <c r="BG29" s="182">
        <v>2E-3</v>
      </c>
      <c r="BH29" s="182">
        <v>2E-3</v>
      </c>
      <c r="BI29" s="182">
        <v>2E-3</v>
      </c>
      <c r="BJ29" s="182">
        <v>2E-3</v>
      </c>
      <c r="BK29" s="182">
        <v>2E-3</v>
      </c>
      <c r="BL29" s="182">
        <v>2E-3</v>
      </c>
      <c r="BM29" s="182">
        <v>5.0000000000000001E-4</v>
      </c>
      <c r="BN29" s="182">
        <v>5.0000000000000001E-4</v>
      </c>
      <c r="BO29" s="182">
        <v>5.0000000000000001E-4</v>
      </c>
      <c r="BP29" s="182">
        <v>5.0000000000000001E-4</v>
      </c>
      <c r="BQ29" s="182">
        <v>5.0000000000000001E-4</v>
      </c>
      <c r="BR29" s="182">
        <v>5.0000000000000001E-4</v>
      </c>
      <c r="BS29" s="182">
        <v>5.0000000000000001E-4</v>
      </c>
      <c r="BT29" s="182">
        <v>5.0000000000000001E-4</v>
      </c>
      <c r="BU29" s="182">
        <v>5.0000000000000001E-4</v>
      </c>
      <c r="BV29" s="182">
        <v>5.0000000000000001E-4</v>
      </c>
      <c r="BW29" s="182">
        <v>5.0000000000000001E-4</v>
      </c>
      <c r="BX29" s="182">
        <v>5.0000000000000001E-4</v>
      </c>
      <c r="BY29" s="182">
        <v>5.0000000000000001E-4</v>
      </c>
      <c r="BZ29" s="182">
        <v>5.0000000000000001E-4</v>
      </c>
      <c r="CA29" s="182">
        <v>5.0000000000000001E-4</v>
      </c>
      <c r="CB29" s="182">
        <v>5.0000000000000001E-4</v>
      </c>
      <c r="CC29" s="182">
        <v>5.0000000000000001E-4</v>
      </c>
      <c r="CD29" s="182">
        <v>5.0000000000000001E-4</v>
      </c>
      <c r="CE29" s="182">
        <v>5.0000000000000001E-4</v>
      </c>
      <c r="CF29" s="182">
        <v>5.0000000000000001E-4</v>
      </c>
      <c r="CG29" s="182">
        <v>5.0000000000000001E-4</v>
      </c>
      <c r="CH29" s="182">
        <v>5.0000000000000001E-4</v>
      </c>
      <c r="CI29" s="182">
        <v>5.0000000000000001E-4</v>
      </c>
      <c r="CJ29" s="182">
        <v>5.0000000000000001E-4</v>
      </c>
      <c r="CK29" s="182">
        <v>5.0000000000000001E-4</v>
      </c>
      <c r="CL29" s="182">
        <v>5.0000000000000001E-4</v>
      </c>
      <c r="CM29" s="182">
        <v>5.0000000000000001E-4</v>
      </c>
      <c r="CN29" s="182">
        <v>5.0000000000000001E-4</v>
      </c>
      <c r="CO29" s="182">
        <v>5.0000000000000001E-4</v>
      </c>
      <c r="CP29" s="182">
        <v>5.0000000000000001E-4</v>
      </c>
      <c r="CQ29" s="182">
        <v>5.0000000000000001E-4</v>
      </c>
      <c r="CR29" s="182">
        <v>5.0000000000000001E-4</v>
      </c>
      <c r="CS29" s="182">
        <v>5.0000000000000001E-4</v>
      </c>
      <c r="CT29" s="182">
        <v>5.0000000000000001E-4</v>
      </c>
      <c r="CU29" s="182">
        <v>5.0000000000000001E-4</v>
      </c>
      <c r="CV29" s="182">
        <v>5.0000000000000001E-4</v>
      </c>
      <c r="CW29" s="182">
        <v>5.0000000000000001E-4</v>
      </c>
      <c r="CX29" s="182">
        <v>5.0000000000000001E-4</v>
      </c>
      <c r="CY29" s="182">
        <v>5.0000000000000001E-4</v>
      </c>
      <c r="CZ29" s="182">
        <v>5.0000000000000001E-4</v>
      </c>
      <c r="DA29" s="182">
        <v>5.0000000000000001E-4</v>
      </c>
      <c r="DB29" s="182">
        <v>5.0000000000000001E-4</v>
      </c>
      <c r="DC29" s="182">
        <v>5.0000000000000001E-4</v>
      </c>
      <c r="DD29" s="182">
        <v>5.0000000000000001E-4</v>
      </c>
      <c r="DE29" s="182">
        <v>5.0000000000000001E-4</v>
      </c>
      <c r="DF29" s="182">
        <v>5.0000000000000001E-4</v>
      </c>
      <c r="DG29" s="182">
        <v>5.0000000000000001E-4</v>
      </c>
      <c r="DH29" s="182">
        <v>5.0000000000000001E-4</v>
      </c>
      <c r="DI29" s="182">
        <v>5.0000000000000001E-4</v>
      </c>
      <c r="DJ29" s="182">
        <v>5.0000000000000001E-4</v>
      </c>
      <c r="DK29" s="182">
        <v>5.0000000000000001E-4</v>
      </c>
      <c r="DL29" s="182">
        <v>5.0000000000000001E-4</v>
      </c>
      <c r="DM29" s="182">
        <v>5.0000000000000001E-4</v>
      </c>
      <c r="DN29" s="182">
        <v>5.0000000000000001E-4</v>
      </c>
      <c r="DO29" s="182">
        <v>5.0000000000000001E-4</v>
      </c>
      <c r="DP29" s="182">
        <v>5.0000000000000001E-4</v>
      </c>
      <c r="DQ29" s="182">
        <v>5.0000000000000001E-4</v>
      </c>
      <c r="DR29" s="182">
        <v>5.0000000000000001E-4</v>
      </c>
      <c r="DS29" s="182">
        <v>5.0000000000000001E-4</v>
      </c>
      <c r="DT29" s="182">
        <v>5.0000000000000001E-4</v>
      </c>
      <c r="DU29" s="182">
        <v>5.0000000000000001E-4</v>
      </c>
      <c r="DV29" s="182">
        <v>5.0000000000000001E-4</v>
      </c>
      <c r="DW29" s="182">
        <v>5.0000000000000001E-4</v>
      </c>
      <c r="DX29" s="182">
        <v>5.0000000000000001E-4</v>
      </c>
      <c r="DY29" s="182">
        <v>5.0000000000000001E-4</v>
      </c>
      <c r="DZ29" s="182">
        <v>5.0000000000000001E-4</v>
      </c>
      <c r="EA29" s="182">
        <v>5.0000000000000001E-4</v>
      </c>
      <c r="EB29" s="182">
        <v>5.0000000000000001E-4</v>
      </c>
      <c r="EC29" s="182">
        <v>5.0000000000000001E-4</v>
      </c>
      <c r="ED29" s="182">
        <v>5.0000000000000001E-4</v>
      </c>
      <c r="EE29" s="182">
        <v>5.0000000000000001E-4</v>
      </c>
      <c r="EF29" s="182">
        <v>5.0000000000000001E-4</v>
      </c>
      <c r="EG29" s="180"/>
      <c r="EH29" s="180"/>
      <c r="EI29" s="180"/>
      <c r="EJ29" s="180"/>
      <c r="EK29" s="180"/>
      <c r="EL29" s="180"/>
      <c r="EM29" s="180"/>
      <c r="EN29" s="180"/>
      <c r="EO29" s="180"/>
      <c r="EP29" s="180"/>
      <c r="EQ29" s="180"/>
      <c r="ER29" s="180"/>
    </row>
    <row r="30" spans="1:148" ht="27" customHeight="1">
      <c r="A30" s="283" t="s">
        <v>287</v>
      </c>
      <c r="B30" s="283"/>
      <c r="C30" s="283"/>
      <c r="D30" s="283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283"/>
      <c r="T30" s="283"/>
      <c r="U30" s="283"/>
      <c r="V30" s="283"/>
      <c r="W30" s="283"/>
      <c r="X30" s="283"/>
      <c r="Y30" s="283"/>
      <c r="Z30" s="283"/>
      <c r="AA30" s="283"/>
      <c r="AB30" s="283"/>
      <c r="AC30" s="283"/>
      <c r="AD30" s="283"/>
      <c r="AE30" s="283"/>
      <c r="AF30" s="283"/>
      <c r="AG30" s="283"/>
      <c r="AH30" s="283"/>
      <c r="AI30" s="283"/>
      <c r="AJ30" s="283"/>
      <c r="AK30" s="283"/>
      <c r="AL30" s="283"/>
      <c r="AM30" s="283"/>
      <c r="AN30" s="283"/>
      <c r="AO30" s="283"/>
      <c r="AP30" s="283"/>
      <c r="AQ30" s="283"/>
      <c r="AR30" s="283"/>
      <c r="AS30" s="283"/>
      <c r="AT30" s="283"/>
      <c r="AU30" s="283"/>
      <c r="AV30" s="283"/>
      <c r="AW30" s="283"/>
      <c r="AX30" s="283"/>
      <c r="AY30" s="283"/>
      <c r="AZ30" s="283"/>
      <c r="BA30" s="283"/>
      <c r="BB30" s="283"/>
      <c r="BC30" s="283"/>
      <c r="BD30" s="283"/>
      <c r="BE30" s="283"/>
      <c r="BF30" s="283"/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Q30" s="283"/>
      <c r="BR30" s="283"/>
      <c r="BS30" s="283"/>
      <c r="BT30" s="283"/>
      <c r="BU30" s="283"/>
      <c r="BV30" s="283"/>
      <c r="BW30" s="283"/>
      <c r="BX30" s="283"/>
      <c r="BY30" s="283"/>
      <c r="BZ30" s="283"/>
      <c r="CA30" s="283"/>
      <c r="CB30" s="283"/>
      <c r="CC30" s="283"/>
      <c r="CD30" s="283"/>
      <c r="CE30" s="283"/>
      <c r="CF30" s="283"/>
      <c r="CG30" s="283"/>
      <c r="CH30" s="283"/>
      <c r="CI30" s="283"/>
      <c r="CJ30" s="283"/>
      <c r="CK30" s="283"/>
      <c r="CL30" s="283"/>
      <c r="CM30" s="283"/>
      <c r="CN30" s="283"/>
      <c r="CO30" s="283"/>
      <c r="CP30" s="283"/>
      <c r="CQ30" s="283"/>
      <c r="CR30" s="283"/>
      <c r="CS30" s="283"/>
      <c r="CT30" s="283"/>
      <c r="CU30" s="283"/>
      <c r="CV30" s="283"/>
      <c r="CW30" s="283"/>
      <c r="CX30" s="283"/>
      <c r="CY30" s="283"/>
      <c r="CZ30" s="283"/>
      <c r="DA30" s="283"/>
      <c r="DB30" s="283"/>
      <c r="DC30" s="283"/>
      <c r="DD30" s="283"/>
      <c r="DE30" s="283"/>
      <c r="DF30" s="283"/>
      <c r="DG30" s="283"/>
      <c r="DH30" s="283"/>
      <c r="DI30" s="283"/>
      <c r="DJ30" s="283"/>
      <c r="DK30" s="283"/>
      <c r="DL30" s="283"/>
      <c r="DM30" s="283"/>
      <c r="DN30" s="283"/>
      <c r="DO30" s="283"/>
      <c r="DP30" s="283"/>
      <c r="DQ30" s="283"/>
      <c r="DR30" s="283"/>
      <c r="DS30" s="283"/>
      <c r="DT30" s="283"/>
      <c r="DU30" s="283"/>
      <c r="DV30" s="283"/>
      <c r="DW30" s="283"/>
      <c r="DX30" s="283"/>
      <c r="DY30" s="283"/>
      <c r="DZ30" s="283"/>
      <c r="EA30" s="283"/>
      <c r="EB30" s="283"/>
      <c r="EC30" s="283"/>
      <c r="ED30" s="283"/>
      <c r="EE30" s="283"/>
      <c r="EF30" s="287"/>
    </row>
    <row r="47" spans="1:136" s="4" customFormat="1" ht="17.25" customHeight="1">
      <c r="A47" s="13" t="s">
        <v>0</v>
      </c>
      <c r="B47" s="2" t="s">
        <v>12</v>
      </c>
      <c r="C47" s="2" t="s">
        <v>20</v>
      </c>
      <c r="D47" s="2" t="s">
        <v>21</v>
      </c>
      <c r="E47" s="2" t="s">
        <v>22</v>
      </c>
      <c r="F47" s="2" t="s">
        <v>23</v>
      </c>
      <c r="G47" s="2" t="s">
        <v>24</v>
      </c>
      <c r="H47" s="2" t="s">
        <v>25</v>
      </c>
      <c r="I47" s="2" t="s">
        <v>26</v>
      </c>
      <c r="J47" s="2" t="s">
        <v>27</v>
      </c>
      <c r="K47" s="2" t="s">
        <v>28</v>
      </c>
      <c r="L47" s="2" t="s">
        <v>29</v>
      </c>
      <c r="M47" s="2" t="s">
        <v>30</v>
      </c>
      <c r="N47" s="2" t="s">
        <v>11</v>
      </c>
      <c r="O47" s="2" t="s">
        <v>13</v>
      </c>
      <c r="P47" s="2" t="s">
        <v>14</v>
      </c>
      <c r="Q47" s="2" t="s">
        <v>15</v>
      </c>
      <c r="R47" s="2" t="s">
        <v>16</v>
      </c>
      <c r="S47" s="2" t="s">
        <v>17</v>
      </c>
      <c r="T47" s="2" t="e">
        <f>Bushing!#REF!</f>
        <v>#REF!</v>
      </c>
      <c r="U47" s="2" t="e">
        <f>Bushing!#REF!</f>
        <v>#REF!</v>
      </c>
      <c r="V47" s="2" t="e">
        <f>Bushing!#REF!</f>
        <v>#REF!</v>
      </c>
      <c r="W47" s="2" t="e">
        <f>Bushing!#REF!</f>
        <v>#REF!</v>
      </c>
      <c r="X47" s="2" t="e">
        <f>Bushing!#REF!</f>
        <v>#REF!</v>
      </c>
      <c r="Y47" s="2" t="e">
        <f>Bushing!#REF!</f>
        <v>#REF!</v>
      </c>
      <c r="Z47" s="2" t="e">
        <f>Bushing!#REF!</f>
        <v>#REF!</v>
      </c>
      <c r="AA47" s="2" t="e">
        <f>Bushing!#REF!</f>
        <v>#REF!</v>
      </c>
      <c r="AB47" s="2" t="e">
        <f>Bushing!#REF!</f>
        <v>#REF!</v>
      </c>
      <c r="AC47" s="2" t="e">
        <f>Bushing!#REF!</f>
        <v>#REF!</v>
      </c>
      <c r="AD47" s="2" t="e">
        <f>Bushing!#REF!</f>
        <v>#REF!</v>
      </c>
      <c r="AE47" s="2" t="e">
        <f>Bushing!#REF!</f>
        <v>#REF!</v>
      </c>
      <c r="AF47" s="2" t="e">
        <f>Bushing!#REF!</f>
        <v>#REF!</v>
      </c>
      <c r="AG47" s="2" t="e">
        <f>Bushing!#REF!</f>
        <v>#REF!</v>
      </c>
      <c r="AH47" s="2" t="e">
        <f>Bushing!#REF!</f>
        <v>#REF!</v>
      </c>
      <c r="AI47" s="2" t="e">
        <f>Bushing!#REF!</f>
        <v>#REF!</v>
      </c>
      <c r="AJ47" s="2" t="e">
        <f>Bushing!#REF!</f>
        <v>#REF!</v>
      </c>
      <c r="AK47" s="2" t="e">
        <f>Bushing!#REF!</f>
        <v>#REF!</v>
      </c>
      <c r="AL47" s="2" t="e">
        <f>Bushing!#REF!</f>
        <v>#REF!</v>
      </c>
      <c r="AM47" s="2" t="e">
        <f>Bushing!#REF!</f>
        <v>#REF!</v>
      </c>
      <c r="AN47" s="2" t="e">
        <f>Bushing!#REF!</f>
        <v>#REF!</v>
      </c>
      <c r="AO47" s="2" t="e">
        <f>Bushing!#REF!</f>
        <v>#REF!</v>
      </c>
      <c r="AP47" s="2" t="e">
        <f>Bushing!#REF!</f>
        <v>#REF!</v>
      </c>
      <c r="AQ47" s="2" t="e">
        <f>Bushing!#REF!</f>
        <v>#REF!</v>
      </c>
      <c r="AR47" s="2" t="e">
        <f>Bushing!#REF!</f>
        <v>#REF!</v>
      </c>
      <c r="AS47" s="2" t="s">
        <v>190</v>
      </c>
      <c r="AT47" s="2" t="s">
        <v>195</v>
      </c>
      <c r="AU47" s="2" t="s">
        <v>197</v>
      </c>
      <c r="AV47" s="2" t="s">
        <v>199</v>
      </c>
      <c r="AW47" s="139" t="e">
        <f>Bushing!#REF!</f>
        <v>#REF!</v>
      </c>
      <c r="AX47" s="139" t="s">
        <v>209</v>
      </c>
      <c r="AY47" s="184" t="s">
        <v>213</v>
      </c>
      <c r="AZ47" s="184" t="s">
        <v>215</v>
      </c>
      <c r="BA47" s="184" t="s">
        <v>217</v>
      </c>
      <c r="BB47" s="139" t="s">
        <v>219</v>
      </c>
      <c r="BC47" s="184" t="s">
        <v>221</v>
      </c>
      <c r="BD47" s="184" t="s">
        <v>225</v>
      </c>
      <c r="BE47" s="184" t="s">
        <v>228</v>
      </c>
      <c r="BF47" s="184" t="s">
        <v>234</v>
      </c>
      <c r="BG47" s="184" t="s">
        <v>242</v>
      </c>
      <c r="BH47" s="184" t="s">
        <v>243</v>
      </c>
      <c r="BI47" s="184" t="s">
        <v>244</v>
      </c>
      <c r="BJ47" s="184" t="s">
        <v>245</v>
      </c>
      <c r="BK47" s="139" t="s">
        <v>246</v>
      </c>
      <c r="BL47" s="184" t="s">
        <v>247</v>
      </c>
      <c r="BM47" s="184" t="s">
        <v>249</v>
      </c>
      <c r="BN47" s="184" t="s">
        <v>251</v>
      </c>
      <c r="BO47" s="184" t="s">
        <v>253</v>
      </c>
      <c r="BP47" s="184" t="s">
        <v>257</v>
      </c>
      <c r="BQ47" s="184" t="s">
        <v>259</v>
      </c>
      <c r="BR47" s="184" t="s">
        <v>263</v>
      </c>
      <c r="BS47" s="184" t="s">
        <v>264</v>
      </c>
      <c r="BT47" s="184" t="s">
        <v>265</v>
      </c>
      <c r="BU47" s="184" t="s">
        <v>266</v>
      </c>
      <c r="BV47" s="184" t="s">
        <v>267</v>
      </c>
      <c r="BW47" s="184" t="s">
        <v>270</v>
      </c>
      <c r="BX47" s="184" t="s">
        <v>272</v>
      </c>
      <c r="BY47" s="184" t="s">
        <v>276</v>
      </c>
      <c r="BZ47" s="184" t="s">
        <v>277</v>
      </c>
      <c r="CA47" s="184" t="s">
        <v>279</v>
      </c>
      <c r="CB47" s="184" t="s">
        <v>281</v>
      </c>
      <c r="CC47" s="184" t="s">
        <v>282</v>
      </c>
      <c r="CD47" s="184" t="s">
        <v>288</v>
      </c>
      <c r="CE47" s="184" t="s">
        <v>289</v>
      </c>
      <c r="CF47" s="184" t="s">
        <v>292</v>
      </c>
      <c r="CG47" s="184" t="s">
        <v>294</v>
      </c>
      <c r="CH47" s="184" t="s">
        <v>297</v>
      </c>
      <c r="CI47" s="184" t="s">
        <v>301</v>
      </c>
      <c r="CJ47" s="184" t="s">
        <v>303</v>
      </c>
      <c r="CK47" s="184" t="s">
        <v>308</v>
      </c>
      <c r="CL47" s="184" t="s">
        <v>310</v>
      </c>
      <c r="CM47" s="184" t="s">
        <v>311</v>
      </c>
      <c r="CN47" s="184" t="s">
        <v>313</v>
      </c>
      <c r="CO47" s="184" t="s">
        <v>319</v>
      </c>
      <c r="CP47" s="184" t="s">
        <v>322</v>
      </c>
      <c r="CQ47" s="184" t="s">
        <v>325</v>
      </c>
      <c r="CR47" s="184" t="s">
        <v>330</v>
      </c>
      <c r="CS47" s="184" t="s">
        <v>332</v>
      </c>
      <c r="CT47" s="184" t="s">
        <v>336</v>
      </c>
      <c r="CU47" s="184" t="s">
        <v>339</v>
      </c>
      <c r="CV47" s="184" t="s">
        <v>349</v>
      </c>
      <c r="CW47" s="184" t="s">
        <v>350</v>
      </c>
      <c r="CX47" s="184" t="s">
        <v>351</v>
      </c>
      <c r="CY47" s="184" t="s">
        <v>357</v>
      </c>
      <c r="CZ47" s="184" t="s">
        <v>360</v>
      </c>
      <c r="DA47" s="106" t="str">
        <f>+DA159</f>
        <v>Aug'25</v>
      </c>
      <c r="DB47" s="3">
        <v>1</v>
      </c>
      <c r="DC47" s="3">
        <v>2</v>
      </c>
      <c r="DD47" s="3">
        <v>3</v>
      </c>
      <c r="DE47" s="3">
        <v>4</v>
      </c>
      <c r="DF47" s="3">
        <v>5</v>
      </c>
      <c r="DG47" s="3">
        <v>6</v>
      </c>
      <c r="DH47" s="3">
        <v>7</v>
      </c>
      <c r="DI47" s="3">
        <v>8</v>
      </c>
      <c r="DJ47" s="3">
        <v>9</v>
      </c>
      <c r="DK47" s="3">
        <v>10</v>
      </c>
      <c r="DL47" s="3">
        <v>11</v>
      </c>
      <c r="DM47" s="3">
        <v>12</v>
      </c>
      <c r="DN47" s="3">
        <v>13</v>
      </c>
      <c r="DO47" s="3">
        <v>14</v>
      </c>
      <c r="DP47" s="3">
        <v>15</v>
      </c>
      <c r="DQ47" s="3">
        <v>16</v>
      </c>
      <c r="DR47" s="3">
        <v>17</v>
      </c>
      <c r="DS47" s="3">
        <v>18</v>
      </c>
      <c r="DT47" s="3">
        <v>19</v>
      </c>
      <c r="DU47" s="3">
        <v>20</v>
      </c>
      <c r="DV47" s="3">
        <v>21</v>
      </c>
      <c r="DW47" s="3">
        <v>22</v>
      </c>
      <c r="DX47" s="3">
        <v>23</v>
      </c>
      <c r="DY47" s="3">
        <v>24</v>
      </c>
      <c r="DZ47" s="3">
        <v>25</v>
      </c>
      <c r="EA47" s="3">
        <v>26</v>
      </c>
      <c r="EB47" s="3">
        <v>27</v>
      </c>
      <c r="EC47" s="3">
        <v>28</v>
      </c>
      <c r="ED47" s="3">
        <v>29</v>
      </c>
      <c r="EE47" s="3">
        <v>30</v>
      </c>
      <c r="EF47" s="3">
        <v>31</v>
      </c>
    </row>
    <row r="48" spans="1:136" s="8" customFormat="1" ht="17.25" customHeight="1">
      <c r="A48" s="5" t="s">
        <v>1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>
        <v>0</v>
      </c>
      <c r="CD48" s="6">
        <v>31739</v>
      </c>
      <c r="CE48" s="6">
        <v>178483</v>
      </c>
      <c r="CF48" s="6">
        <v>105558</v>
      </c>
      <c r="CG48" s="6">
        <v>92581</v>
      </c>
      <c r="CH48" s="6">
        <v>0</v>
      </c>
      <c r="CI48" s="6">
        <v>25480</v>
      </c>
      <c r="CJ48" s="6">
        <v>42828</v>
      </c>
      <c r="CK48" s="6">
        <v>67640</v>
      </c>
      <c r="CL48" s="6">
        <v>94306</v>
      </c>
      <c r="CM48" s="6">
        <v>91672</v>
      </c>
      <c r="CN48" s="6">
        <v>116418</v>
      </c>
      <c r="CO48" s="6">
        <v>126012</v>
      </c>
      <c r="CP48" s="6">
        <v>186547</v>
      </c>
      <c r="CQ48" s="6">
        <v>223609</v>
      </c>
      <c r="CR48" s="6">
        <v>89170</v>
      </c>
      <c r="CS48" s="6">
        <v>141635</v>
      </c>
      <c r="CT48" s="6">
        <v>136864</v>
      </c>
      <c r="CU48" s="6">
        <v>88075</v>
      </c>
      <c r="CV48" s="6">
        <v>122823</v>
      </c>
      <c r="CW48" s="6">
        <v>10722</v>
      </c>
      <c r="CX48" s="6">
        <v>104805</v>
      </c>
      <c r="CY48" s="6">
        <v>100679</v>
      </c>
      <c r="CZ48" s="6">
        <v>14246</v>
      </c>
      <c r="DA48" s="7">
        <f>SUM(DB48:EF48)</f>
        <v>67637</v>
      </c>
      <c r="DB48" s="7">
        <f>'BU X2676'!F13</f>
        <v>0</v>
      </c>
      <c r="DC48" s="7">
        <f>'BU X2676'!G13</f>
        <v>0</v>
      </c>
      <c r="DD48" s="7">
        <f>'BU X2676'!H13</f>
        <v>0</v>
      </c>
      <c r="DE48" s="7">
        <f>'BU X2676'!I13</f>
        <v>0</v>
      </c>
      <c r="DF48" s="7">
        <f>'BU X2676'!J13</f>
        <v>0</v>
      </c>
      <c r="DG48" s="7">
        <f>'BU X2676'!K13</f>
        <v>2352</v>
      </c>
      <c r="DH48" s="7">
        <f>'BU X2676'!L13</f>
        <v>4006</v>
      </c>
      <c r="DI48" s="7">
        <f>'BU X2676'!M13</f>
        <v>0</v>
      </c>
      <c r="DJ48" s="7">
        <f>'BU X2676'!N13</f>
        <v>6410</v>
      </c>
      <c r="DK48" s="7">
        <f>'BU X2676'!O13</f>
        <v>0</v>
      </c>
      <c r="DL48" s="7">
        <f>'BU X2676'!P13</f>
        <v>3500</v>
      </c>
      <c r="DM48" s="7">
        <f>'BU X2676'!Q13</f>
        <v>2945</v>
      </c>
      <c r="DN48" s="7">
        <f>'BU X2676'!R13</f>
        <v>4638</v>
      </c>
      <c r="DO48" s="7">
        <f>'BU X2676'!S13</f>
        <v>2353</v>
      </c>
      <c r="DP48" s="7">
        <f>'BU X2676'!T13</f>
        <v>4201</v>
      </c>
      <c r="DQ48" s="7">
        <f>'BU X2676'!U13</f>
        <v>4105</v>
      </c>
      <c r="DR48" s="7">
        <f>'BU X2676'!V13</f>
        <v>0</v>
      </c>
      <c r="DS48" s="7">
        <f>'BU X2676'!W13</f>
        <v>7610</v>
      </c>
      <c r="DT48" s="7">
        <f>'BU X2676'!X13</f>
        <v>6509</v>
      </c>
      <c r="DU48" s="7">
        <f>'BU X2676'!Y13</f>
        <v>8151</v>
      </c>
      <c r="DV48" s="7">
        <f>'BU X2676'!Z13</f>
        <v>2253</v>
      </c>
      <c r="DW48" s="7">
        <f>'BU X2676'!AA13</f>
        <v>4699</v>
      </c>
      <c r="DX48" s="7">
        <f>'BU X2676'!AB13</f>
        <v>3905</v>
      </c>
      <c r="DY48" s="7">
        <f>'BU X2676'!AC13</f>
        <v>0</v>
      </c>
      <c r="DZ48" s="7">
        <f>'BU X2676'!AD13</f>
        <v>0</v>
      </c>
      <c r="EA48" s="7">
        <f>'BU X2676'!AE13</f>
        <v>0</v>
      </c>
      <c r="EB48" s="7">
        <f>'BU X2676'!AF13</f>
        <v>0</v>
      </c>
      <c r="EC48" s="7">
        <f>'BU X2676'!AG13</f>
        <v>0</v>
      </c>
      <c r="ED48" s="7">
        <f>'BU X2676'!AH13</f>
        <v>0</v>
      </c>
      <c r="EE48" s="7">
        <f>'BU X2676'!AI13</f>
        <v>0</v>
      </c>
      <c r="EF48" s="7">
        <f>'BU X2676'!AJ13</f>
        <v>0</v>
      </c>
    </row>
    <row r="49" spans="1:136" s="8" customFormat="1" ht="17.25" customHeight="1">
      <c r="A49" s="5" t="s">
        <v>2</v>
      </c>
      <c r="B49" s="6">
        <f>B48-B50</f>
        <v>0</v>
      </c>
      <c r="C49" s="6">
        <f t="shared" ref="C49:BN49" si="9">C48-C50</f>
        <v>0</v>
      </c>
      <c r="D49" s="6">
        <f t="shared" si="9"/>
        <v>0</v>
      </c>
      <c r="E49" s="6">
        <f t="shared" si="9"/>
        <v>0</v>
      </c>
      <c r="F49" s="6">
        <f t="shared" si="9"/>
        <v>0</v>
      </c>
      <c r="G49" s="6">
        <f t="shared" si="9"/>
        <v>0</v>
      </c>
      <c r="H49" s="6">
        <f t="shared" si="9"/>
        <v>0</v>
      </c>
      <c r="I49" s="6">
        <f t="shared" si="9"/>
        <v>0</v>
      </c>
      <c r="J49" s="6">
        <f t="shared" si="9"/>
        <v>0</v>
      </c>
      <c r="K49" s="6">
        <f t="shared" si="9"/>
        <v>0</v>
      </c>
      <c r="L49" s="6">
        <f t="shared" si="9"/>
        <v>0</v>
      </c>
      <c r="M49" s="6">
        <f t="shared" si="9"/>
        <v>0</v>
      </c>
      <c r="N49" s="6">
        <f t="shared" si="9"/>
        <v>0</v>
      </c>
      <c r="O49" s="6">
        <f t="shared" si="9"/>
        <v>0</v>
      </c>
      <c r="P49" s="6">
        <f t="shared" si="9"/>
        <v>0</v>
      </c>
      <c r="Q49" s="6">
        <f t="shared" si="9"/>
        <v>0</v>
      </c>
      <c r="R49" s="6">
        <f t="shared" si="9"/>
        <v>0</v>
      </c>
      <c r="S49" s="6">
        <f t="shared" si="9"/>
        <v>0</v>
      </c>
      <c r="T49" s="6">
        <f t="shared" si="9"/>
        <v>0</v>
      </c>
      <c r="U49" s="6">
        <f t="shared" si="9"/>
        <v>0</v>
      </c>
      <c r="V49" s="6">
        <f t="shared" si="9"/>
        <v>0</v>
      </c>
      <c r="W49" s="6">
        <f t="shared" si="9"/>
        <v>0</v>
      </c>
      <c r="X49" s="6">
        <f t="shared" si="9"/>
        <v>0</v>
      </c>
      <c r="Y49" s="6">
        <f t="shared" si="9"/>
        <v>0</v>
      </c>
      <c r="Z49" s="6">
        <f t="shared" si="9"/>
        <v>0</v>
      </c>
      <c r="AA49" s="6">
        <f t="shared" si="9"/>
        <v>0</v>
      </c>
      <c r="AB49" s="6">
        <f t="shared" si="9"/>
        <v>0</v>
      </c>
      <c r="AC49" s="6">
        <f t="shared" si="9"/>
        <v>0</v>
      </c>
      <c r="AD49" s="6">
        <f t="shared" si="9"/>
        <v>0</v>
      </c>
      <c r="AE49" s="6">
        <f t="shared" si="9"/>
        <v>0</v>
      </c>
      <c r="AF49" s="6">
        <f t="shared" si="9"/>
        <v>0</v>
      </c>
      <c r="AG49" s="6">
        <f t="shared" si="9"/>
        <v>0</v>
      </c>
      <c r="AH49" s="6">
        <f t="shared" si="9"/>
        <v>0</v>
      </c>
      <c r="AI49" s="6">
        <f t="shared" si="9"/>
        <v>0</v>
      </c>
      <c r="AJ49" s="6">
        <f t="shared" si="9"/>
        <v>0</v>
      </c>
      <c r="AK49" s="6">
        <f t="shared" si="9"/>
        <v>0</v>
      </c>
      <c r="AL49" s="6">
        <f t="shared" si="9"/>
        <v>0</v>
      </c>
      <c r="AM49" s="6">
        <f t="shared" si="9"/>
        <v>0</v>
      </c>
      <c r="AN49" s="6">
        <f t="shared" si="9"/>
        <v>0</v>
      </c>
      <c r="AO49" s="6">
        <f t="shared" si="9"/>
        <v>0</v>
      </c>
      <c r="AP49" s="6">
        <f t="shared" si="9"/>
        <v>0</v>
      </c>
      <c r="AQ49" s="6">
        <f t="shared" si="9"/>
        <v>0</v>
      </c>
      <c r="AR49" s="6">
        <f t="shared" si="9"/>
        <v>0</v>
      </c>
      <c r="AS49" s="6">
        <f t="shared" si="9"/>
        <v>0</v>
      </c>
      <c r="AT49" s="6">
        <f t="shared" si="9"/>
        <v>0</v>
      </c>
      <c r="AU49" s="6">
        <f t="shared" si="9"/>
        <v>0</v>
      </c>
      <c r="AV49" s="6">
        <f t="shared" si="9"/>
        <v>0</v>
      </c>
      <c r="AW49" s="6">
        <f t="shared" si="9"/>
        <v>0</v>
      </c>
      <c r="AX49" s="6">
        <f t="shared" si="9"/>
        <v>0</v>
      </c>
      <c r="AY49" s="6">
        <f t="shared" si="9"/>
        <v>0</v>
      </c>
      <c r="AZ49" s="6">
        <f t="shared" si="9"/>
        <v>0</v>
      </c>
      <c r="BA49" s="6">
        <f t="shared" si="9"/>
        <v>0</v>
      </c>
      <c r="BB49" s="6">
        <f t="shared" si="9"/>
        <v>0</v>
      </c>
      <c r="BC49" s="6">
        <f t="shared" si="9"/>
        <v>0</v>
      </c>
      <c r="BD49" s="6">
        <f t="shared" si="9"/>
        <v>0</v>
      </c>
      <c r="BE49" s="6">
        <f t="shared" si="9"/>
        <v>0</v>
      </c>
      <c r="BF49" s="6">
        <f t="shared" si="9"/>
        <v>0</v>
      </c>
      <c r="BG49" s="6">
        <f t="shared" si="9"/>
        <v>0</v>
      </c>
      <c r="BH49" s="6">
        <f t="shared" si="9"/>
        <v>0</v>
      </c>
      <c r="BI49" s="6">
        <f t="shared" si="9"/>
        <v>0</v>
      </c>
      <c r="BJ49" s="6">
        <f t="shared" si="9"/>
        <v>0</v>
      </c>
      <c r="BK49" s="6">
        <f t="shared" si="9"/>
        <v>0</v>
      </c>
      <c r="BL49" s="6">
        <f t="shared" si="9"/>
        <v>0</v>
      </c>
      <c r="BM49" s="6">
        <f t="shared" si="9"/>
        <v>0</v>
      </c>
      <c r="BN49" s="6">
        <f t="shared" si="9"/>
        <v>0</v>
      </c>
      <c r="BO49" s="6">
        <f t="shared" ref="BO49:BP49" si="10">BO48-BO50</f>
        <v>0</v>
      </c>
      <c r="BP49" s="6">
        <f t="shared" si="10"/>
        <v>0</v>
      </c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>
        <v>0</v>
      </c>
      <c r="CD49" s="6">
        <v>31721</v>
      </c>
      <c r="CE49" s="6">
        <v>178396</v>
      </c>
      <c r="CF49" s="6">
        <v>105262</v>
      </c>
      <c r="CG49" s="6">
        <v>92330</v>
      </c>
      <c r="CH49" s="6">
        <v>0</v>
      </c>
      <c r="CI49" s="6">
        <v>25428</v>
      </c>
      <c r="CJ49" s="6">
        <v>42633</v>
      </c>
      <c r="CK49" s="6">
        <v>67457</v>
      </c>
      <c r="CL49" s="6">
        <v>94099</v>
      </c>
      <c r="CM49" s="6">
        <v>91480</v>
      </c>
      <c r="CN49" s="6">
        <v>116115</v>
      </c>
      <c r="CO49" s="6">
        <v>124581</v>
      </c>
      <c r="CP49" s="6">
        <v>185402</v>
      </c>
      <c r="CQ49" s="6">
        <v>223163</v>
      </c>
      <c r="CR49" s="6">
        <v>89114</v>
      </c>
      <c r="CS49" s="6">
        <v>141498</v>
      </c>
      <c r="CT49" s="6">
        <v>136607</v>
      </c>
      <c r="CU49" s="6">
        <v>88052</v>
      </c>
      <c r="CV49" s="6">
        <v>122725</v>
      </c>
      <c r="CW49" s="6">
        <v>10691</v>
      </c>
      <c r="CX49" s="6">
        <v>104677</v>
      </c>
      <c r="CY49" s="6">
        <v>100641</v>
      </c>
      <c r="CZ49" s="6">
        <v>14244</v>
      </c>
      <c r="DA49" s="7">
        <f t="shared" ref="DA49:DB49" si="11">DA48-DA50</f>
        <v>67585</v>
      </c>
      <c r="DB49" s="7">
        <f t="shared" si="11"/>
        <v>0</v>
      </c>
      <c r="DC49" s="7">
        <f t="shared" ref="DC49:EF49" si="12">DC48-DC50</f>
        <v>0</v>
      </c>
      <c r="DD49" s="7">
        <f t="shared" si="12"/>
        <v>0</v>
      </c>
      <c r="DE49" s="7">
        <f t="shared" si="12"/>
        <v>0</v>
      </c>
      <c r="DF49" s="7">
        <f t="shared" si="12"/>
        <v>0</v>
      </c>
      <c r="DG49" s="7">
        <f t="shared" si="12"/>
        <v>2349</v>
      </c>
      <c r="DH49" s="7">
        <f t="shared" si="12"/>
        <v>4002</v>
      </c>
      <c r="DI49" s="7">
        <f t="shared" si="12"/>
        <v>0</v>
      </c>
      <c r="DJ49" s="7">
        <f t="shared" si="12"/>
        <v>6406</v>
      </c>
      <c r="DK49" s="7">
        <f t="shared" si="12"/>
        <v>0</v>
      </c>
      <c r="DL49" s="7">
        <f t="shared" si="12"/>
        <v>3498</v>
      </c>
      <c r="DM49" s="7">
        <f t="shared" si="12"/>
        <v>2934</v>
      </c>
      <c r="DN49" s="7">
        <f t="shared" si="12"/>
        <v>4634</v>
      </c>
      <c r="DO49" s="7">
        <f t="shared" si="12"/>
        <v>2352</v>
      </c>
      <c r="DP49" s="7">
        <f t="shared" si="12"/>
        <v>4201</v>
      </c>
      <c r="DQ49" s="7">
        <f t="shared" si="12"/>
        <v>4101</v>
      </c>
      <c r="DR49" s="7">
        <f t="shared" si="12"/>
        <v>0</v>
      </c>
      <c r="DS49" s="7">
        <f t="shared" si="12"/>
        <v>7602</v>
      </c>
      <c r="DT49" s="7">
        <f t="shared" si="12"/>
        <v>6507</v>
      </c>
      <c r="DU49" s="7">
        <f t="shared" si="12"/>
        <v>8151</v>
      </c>
      <c r="DV49" s="7">
        <f t="shared" si="12"/>
        <v>2253</v>
      </c>
      <c r="DW49" s="7">
        <f t="shared" si="12"/>
        <v>4699</v>
      </c>
      <c r="DX49" s="7">
        <f t="shared" si="12"/>
        <v>3896</v>
      </c>
      <c r="DY49" s="7">
        <f t="shared" si="12"/>
        <v>0</v>
      </c>
      <c r="DZ49" s="7">
        <f t="shared" si="12"/>
        <v>0</v>
      </c>
      <c r="EA49" s="7">
        <f t="shared" si="12"/>
        <v>0</v>
      </c>
      <c r="EB49" s="7">
        <f t="shared" si="12"/>
        <v>0</v>
      </c>
      <c r="EC49" s="7">
        <f t="shared" si="12"/>
        <v>0</v>
      </c>
      <c r="ED49" s="7">
        <f t="shared" si="12"/>
        <v>0</v>
      </c>
      <c r="EE49" s="7">
        <f t="shared" si="12"/>
        <v>0</v>
      </c>
      <c r="EF49" s="7">
        <f t="shared" si="12"/>
        <v>0</v>
      </c>
    </row>
    <row r="50" spans="1:136" s="8" customFormat="1" ht="17.25" customHeight="1">
      <c r="A50" s="5" t="s">
        <v>3</v>
      </c>
      <c r="B50" s="6">
        <f>SUM(B53:B56)</f>
        <v>0</v>
      </c>
      <c r="C50" s="6">
        <f t="shared" ref="C50:BN50" si="13">SUM(C53:C56)</f>
        <v>0</v>
      </c>
      <c r="D50" s="6">
        <f t="shared" si="13"/>
        <v>0</v>
      </c>
      <c r="E50" s="6">
        <f t="shared" si="13"/>
        <v>0</v>
      </c>
      <c r="F50" s="6">
        <f t="shared" si="13"/>
        <v>0</v>
      </c>
      <c r="G50" s="6">
        <f t="shared" si="13"/>
        <v>0</v>
      </c>
      <c r="H50" s="6">
        <f t="shared" si="13"/>
        <v>0</v>
      </c>
      <c r="I50" s="6">
        <f t="shared" si="13"/>
        <v>0</v>
      </c>
      <c r="J50" s="6">
        <f t="shared" si="13"/>
        <v>0</v>
      </c>
      <c r="K50" s="6">
        <f t="shared" si="13"/>
        <v>0</v>
      </c>
      <c r="L50" s="6">
        <f t="shared" si="13"/>
        <v>0</v>
      </c>
      <c r="M50" s="6">
        <f t="shared" si="13"/>
        <v>0</v>
      </c>
      <c r="N50" s="6">
        <f t="shared" si="13"/>
        <v>0</v>
      </c>
      <c r="O50" s="6">
        <f t="shared" si="13"/>
        <v>0</v>
      </c>
      <c r="P50" s="6">
        <f t="shared" si="13"/>
        <v>0</v>
      </c>
      <c r="Q50" s="6">
        <f t="shared" si="13"/>
        <v>0</v>
      </c>
      <c r="R50" s="6">
        <f t="shared" si="13"/>
        <v>0</v>
      </c>
      <c r="S50" s="6">
        <f t="shared" si="13"/>
        <v>0</v>
      </c>
      <c r="T50" s="6">
        <f t="shared" si="13"/>
        <v>0</v>
      </c>
      <c r="U50" s="6">
        <f t="shared" si="13"/>
        <v>0</v>
      </c>
      <c r="V50" s="6">
        <f t="shared" si="13"/>
        <v>0</v>
      </c>
      <c r="W50" s="6">
        <f t="shared" si="13"/>
        <v>0</v>
      </c>
      <c r="X50" s="6">
        <f t="shared" si="13"/>
        <v>0</v>
      </c>
      <c r="Y50" s="6">
        <f t="shared" si="13"/>
        <v>0</v>
      </c>
      <c r="Z50" s="6">
        <f t="shared" si="13"/>
        <v>0</v>
      </c>
      <c r="AA50" s="6">
        <f t="shared" si="13"/>
        <v>0</v>
      </c>
      <c r="AB50" s="6">
        <f t="shared" si="13"/>
        <v>0</v>
      </c>
      <c r="AC50" s="6">
        <f t="shared" si="13"/>
        <v>0</v>
      </c>
      <c r="AD50" s="6">
        <f t="shared" si="13"/>
        <v>0</v>
      </c>
      <c r="AE50" s="6">
        <f t="shared" si="13"/>
        <v>0</v>
      </c>
      <c r="AF50" s="6">
        <f t="shared" si="13"/>
        <v>0</v>
      </c>
      <c r="AG50" s="6">
        <f t="shared" si="13"/>
        <v>0</v>
      </c>
      <c r="AH50" s="6">
        <f t="shared" si="13"/>
        <v>0</v>
      </c>
      <c r="AI50" s="6">
        <f t="shared" si="13"/>
        <v>0</v>
      </c>
      <c r="AJ50" s="6">
        <f t="shared" si="13"/>
        <v>0</v>
      </c>
      <c r="AK50" s="6">
        <f t="shared" si="13"/>
        <v>0</v>
      </c>
      <c r="AL50" s="6">
        <f t="shared" si="13"/>
        <v>0</v>
      </c>
      <c r="AM50" s="6">
        <f t="shared" si="13"/>
        <v>0</v>
      </c>
      <c r="AN50" s="6">
        <f t="shared" si="13"/>
        <v>0</v>
      </c>
      <c r="AO50" s="6">
        <f t="shared" si="13"/>
        <v>0</v>
      </c>
      <c r="AP50" s="6">
        <f t="shared" si="13"/>
        <v>0</v>
      </c>
      <c r="AQ50" s="6">
        <f t="shared" si="13"/>
        <v>0</v>
      </c>
      <c r="AR50" s="6">
        <f t="shared" si="13"/>
        <v>0</v>
      </c>
      <c r="AS50" s="6">
        <f t="shared" si="13"/>
        <v>0</v>
      </c>
      <c r="AT50" s="6">
        <f t="shared" si="13"/>
        <v>0</v>
      </c>
      <c r="AU50" s="6">
        <f t="shared" si="13"/>
        <v>0</v>
      </c>
      <c r="AV50" s="6">
        <f t="shared" si="13"/>
        <v>0</v>
      </c>
      <c r="AW50" s="6">
        <f t="shared" si="13"/>
        <v>0</v>
      </c>
      <c r="AX50" s="6">
        <f t="shared" si="13"/>
        <v>0</v>
      </c>
      <c r="AY50" s="6">
        <f t="shared" si="13"/>
        <v>0</v>
      </c>
      <c r="AZ50" s="6">
        <f t="shared" si="13"/>
        <v>0</v>
      </c>
      <c r="BA50" s="6">
        <f t="shared" si="13"/>
        <v>0</v>
      </c>
      <c r="BB50" s="6">
        <f t="shared" si="13"/>
        <v>0</v>
      </c>
      <c r="BC50" s="6">
        <f t="shared" si="13"/>
        <v>0</v>
      </c>
      <c r="BD50" s="6">
        <f t="shared" si="13"/>
        <v>0</v>
      </c>
      <c r="BE50" s="6">
        <f t="shared" si="13"/>
        <v>0</v>
      </c>
      <c r="BF50" s="6">
        <f t="shared" si="13"/>
        <v>0</v>
      </c>
      <c r="BG50" s="6">
        <f t="shared" si="13"/>
        <v>0</v>
      </c>
      <c r="BH50" s="6">
        <f t="shared" si="13"/>
        <v>0</v>
      </c>
      <c r="BI50" s="6">
        <f t="shared" si="13"/>
        <v>0</v>
      </c>
      <c r="BJ50" s="6">
        <f t="shared" si="13"/>
        <v>0</v>
      </c>
      <c r="BK50" s="6">
        <f t="shared" si="13"/>
        <v>0</v>
      </c>
      <c r="BL50" s="6">
        <f t="shared" si="13"/>
        <v>0</v>
      </c>
      <c r="BM50" s="6">
        <f t="shared" si="13"/>
        <v>0</v>
      </c>
      <c r="BN50" s="6">
        <f t="shared" si="13"/>
        <v>0</v>
      </c>
      <c r="BO50" s="6">
        <f t="shared" ref="BO50:BP50" si="14">SUM(BO53:BO56)</f>
        <v>0</v>
      </c>
      <c r="BP50" s="6">
        <f t="shared" si="14"/>
        <v>0</v>
      </c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>
        <v>0</v>
      </c>
      <c r="CD50" s="6">
        <v>18</v>
      </c>
      <c r="CE50" s="6">
        <v>87</v>
      </c>
      <c r="CF50" s="6">
        <v>296</v>
      </c>
      <c r="CG50" s="6">
        <v>251</v>
      </c>
      <c r="CH50" s="6">
        <v>0</v>
      </c>
      <c r="CI50" s="6">
        <v>52</v>
      </c>
      <c r="CJ50" s="6">
        <v>195</v>
      </c>
      <c r="CK50" s="6">
        <v>183</v>
      </c>
      <c r="CL50" s="6">
        <v>207</v>
      </c>
      <c r="CM50" s="6">
        <v>192</v>
      </c>
      <c r="CN50" s="6">
        <v>303</v>
      </c>
      <c r="CO50" s="6">
        <v>1431</v>
      </c>
      <c r="CP50" s="6">
        <v>1145</v>
      </c>
      <c r="CQ50" s="6">
        <v>446</v>
      </c>
      <c r="CR50" s="6">
        <v>56</v>
      </c>
      <c r="CS50" s="6">
        <v>137</v>
      </c>
      <c r="CT50" s="6">
        <v>257</v>
      </c>
      <c r="CU50" s="6">
        <v>23</v>
      </c>
      <c r="CV50" s="6">
        <v>98</v>
      </c>
      <c r="CW50" s="6">
        <v>31</v>
      </c>
      <c r="CX50" s="6">
        <v>128</v>
      </c>
      <c r="CY50" s="6">
        <v>38</v>
      </c>
      <c r="CZ50" s="6">
        <v>2</v>
      </c>
      <c r="DA50" s="7">
        <f t="shared" ref="DA50" si="15">SUM(DA53:DA56)</f>
        <v>52</v>
      </c>
      <c r="DB50" s="7">
        <f>SUM(DB53:DB56)</f>
        <v>0</v>
      </c>
      <c r="DC50" s="7">
        <f t="shared" ref="DC50:EF50" si="16">SUM(DC53:DC56)</f>
        <v>0</v>
      </c>
      <c r="DD50" s="7">
        <f t="shared" si="16"/>
        <v>0</v>
      </c>
      <c r="DE50" s="7">
        <f t="shared" si="16"/>
        <v>0</v>
      </c>
      <c r="DF50" s="7">
        <f t="shared" si="16"/>
        <v>0</v>
      </c>
      <c r="DG50" s="7">
        <f t="shared" si="16"/>
        <v>3</v>
      </c>
      <c r="DH50" s="7">
        <f t="shared" si="16"/>
        <v>4</v>
      </c>
      <c r="DI50" s="7">
        <f t="shared" si="16"/>
        <v>0</v>
      </c>
      <c r="DJ50" s="7">
        <f t="shared" si="16"/>
        <v>4</v>
      </c>
      <c r="DK50" s="7">
        <f t="shared" si="16"/>
        <v>0</v>
      </c>
      <c r="DL50" s="7">
        <f t="shared" si="16"/>
        <v>2</v>
      </c>
      <c r="DM50" s="7">
        <f t="shared" si="16"/>
        <v>11</v>
      </c>
      <c r="DN50" s="7">
        <f t="shared" si="16"/>
        <v>4</v>
      </c>
      <c r="DO50" s="7">
        <f t="shared" si="16"/>
        <v>1</v>
      </c>
      <c r="DP50" s="7">
        <f t="shared" si="16"/>
        <v>0</v>
      </c>
      <c r="DQ50" s="7">
        <f t="shared" si="16"/>
        <v>4</v>
      </c>
      <c r="DR50" s="7">
        <f t="shared" si="16"/>
        <v>0</v>
      </c>
      <c r="DS50" s="7">
        <f t="shared" si="16"/>
        <v>8</v>
      </c>
      <c r="DT50" s="7">
        <f t="shared" si="16"/>
        <v>2</v>
      </c>
      <c r="DU50" s="7">
        <f t="shared" si="16"/>
        <v>0</v>
      </c>
      <c r="DV50" s="7">
        <f t="shared" si="16"/>
        <v>0</v>
      </c>
      <c r="DW50" s="7">
        <f t="shared" si="16"/>
        <v>0</v>
      </c>
      <c r="DX50" s="7">
        <f t="shared" si="16"/>
        <v>9</v>
      </c>
      <c r="DY50" s="7">
        <f t="shared" si="16"/>
        <v>0</v>
      </c>
      <c r="DZ50" s="7">
        <f t="shared" si="16"/>
        <v>0</v>
      </c>
      <c r="EA50" s="7">
        <f t="shared" si="16"/>
        <v>0</v>
      </c>
      <c r="EB50" s="7">
        <f t="shared" si="16"/>
        <v>0</v>
      </c>
      <c r="EC50" s="7">
        <f t="shared" si="16"/>
        <v>0</v>
      </c>
      <c r="ED50" s="7">
        <f t="shared" si="16"/>
        <v>0</v>
      </c>
      <c r="EE50" s="7">
        <f t="shared" si="16"/>
        <v>0</v>
      </c>
      <c r="EF50" s="7">
        <f t="shared" si="16"/>
        <v>0</v>
      </c>
    </row>
    <row r="51" spans="1:136" s="8" customFormat="1" ht="17.25" customHeight="1">
      <c r="A51" s="5" t="s">
        <v>10</v>
      </c>
      <c r="B51" s="9" t="e">
        <f>B50/B48</f>
        <v>#DIV/0!</v>
      </c>
      <c r="C51" s="9" t="e">
        <f t="shared" ref="C51:BN51" si="17">C50/C48</f>
        <v>#DIV/0!</v>
      </c>
      <c r="D51" s="9" t="e">
        <f t="shared" si="17"/>
        <v>#DIV/0!</v>
      </c>
      <c r="E51" s="9" t="e">
        <f t="shared" si="17"/>
        <v>#DIV/0!</v>
      </c>
      <c r="F51" s="9" t="e">
        <f t="shared" si="17"/>
        <v>#DIV/0!</v>
      </c>
      <c r="G51" s="9" t="e">
        <f t="shared" si="17"/>
        <v>#DIV/0!</v>
      </c>
      <c r="H51" s="9" t="e">
        <f t="shared" si="17"/>
        <v>#DIV/0!</v>
      </c>
      <c r="I51" s="9" t="e">
        <f t="shared" si="17"/>
        <v>#DIV/0!</v>
      </c>
      <c r="J51" s="9" t="e">
        <f t="shared" si="17"/>
        <v>#DIV/0!</v>
      </c>
      <c r="K51" s="9" t="e">
        <f t="shared" si="17"/>
        <v>#DIV/0!</v>
      </c>
      <c r="L51" s="9" t="e">
        <f t="shared" si="17"/>
        <v>#DIV/0!</v>
      </c>
      <c r="M51" s="9" t="e">
        <f t="shared" si="17"/>
        <v>#DIV/0!</v>
      </c>
      <c r="N51" s="9" t="e">
        <f t="shared" si="17"/>
        <v>#DIV/0!</v>
      </c>
      <c r="O51" s="9" t="e">
        <f t="shared" si="17"/>
        <v>#DIV/0!</v>
      </c>
      <c r="P51" s="9" t="e">
        <f t="shared" si="17"/>
        <v>#DIV/0!</v>
      </c>
      <c r="Q51" s="9" t="e">
        <f t="shared" si="17"/>
        <v>#DIV/0!</v>
      </c>
      <c r="R51" s="9" t="e">
        <f t="shared" si="17"/>
        <v>#DIV/0!</v>
      </c>
      <c r="S51" s="9" t="e">
        <f t="shared" si="17"/>
        <v>#DIV/0!</v>
      </c>
      <c r="T51" s="9" t="e">
        <f t="shared" si="17"/>
        <v>#DIV/0!</v>
      </c>
      <c r="U51" s="9" t="e">
        <f t="shared" si="17"/>
        <v>#DIV/0!</v>
      </c>
      <c r="V51" s="9" t="e">
        <f t="shared" si="17"/>
        <v>#DIV/0!</v>
      </c>
      <c r="W51" s="9" t="e">
        <f t="shared" si="17"/>
        <v>#DIV/0!</v>
      </c>
      <c r="X51" s="9" t="e">
        <f t="shared" si="17"/>
        <v>#DIV/0!</v>
      </c>
      <c r="Y51" s="9" t="e">
        <f t="shared" si="17"/>
        <v>#DIV/0!</v>
      </c>
      <c r="Z51" s="9" t="e">
        <f t="shared" si="17"/>
        <v>#DIV/0!</v>
      </c>
      <c r="AA51" s="9" t="e">
        <f t="shared" si="17"/>
        <v>#DIV/0!</v>
      </c>
      <c r="AB51" s="9" t="e">
        <f t="shared" si="17"/>
        <v>#DIV/0!</v>
      </c>
      <c r="AC51" s="9" t="e">
        <f t="shared" si="17"/>
        <v>#DIV/0!</v>
      </c>
      <c r="AD51" s="9" t="e">
        <f t="shared" si="17"/>
        <v>#DIV/0!</v>
      </c>
      <c r="AE51" s="9" t="e">
        <f t="shared" si="17"/>
        <v>#DIV/0!</v>
      </c>
      <c r="AF51" s="9" t="e">
        <f t="shared" si="17"/>
        <v>#DIV/0!</v>
      </c>
      <c r="AG51" s="9" t="e">
        <f t="shared" si="17"/>
        <v>#DIV/0!</v>
      </c>
      <c r="AH51" s="9" t="e">
        <f t="shared" si="17"/>
        <v>#DIV/0!</v>
      </c>
      <c r="AI51" s="9" t="e">
        <f t="shared" si="17"/>
        <v>#DIV/0!</v>
      </c>
      <c r="AJ51" s="9" t="e">
        <f t="shared" si="17"/>
        <v>#DIV/0!</v>
      </c>
      <c r="AK51" s="9" t="e">
        <f t="shared" si="17"/>
        <v>#DIV/0!</v>
      </c>
      <c r="AL51" s="9" t="e">
        <f t="shared" si="17"/>
        <v>#DIV/0!</v>
      </c>
      <c r="AM51" s="9" t="e">
        <f t="shared" si="17"/>
        <v>#DIV/0!</v>
      </c>
      <c r="AN51" s="9" t="e">
        <f t="shared" si="17"/>
        <v>#DIV/0!</v>
      </c>
      <c r="AO51" s="9" t="e">
        <f t="shared" si="17"/>
        <v>#DIV/0!</v>
      </c>
      <c r="AP51" s="9" t="e">
        <f t="shared" si="17"/>
        <v>#DIV/0!</v>
      </c>
      <c r="AQ51" s="9" t="e">
        <f t="shared" si="17"/>
        <v>#DIV/0!</v>
      </c>
      <c r="AR51" s="9" t="e">
        <f t="shared" si="17"/>
        <v>#DIV/0!</v>
      </c>
      <c r="AS51" s="9" t="e">
        <f t="shared" si="17"/>
        <v>#DIV/0!</v>
      </c>
      <c r="AT51" s="9" t="e">
        <f t="shared" si="17"/>
        <v>#DIV/0!</v>
      </c>
      <c r="AU51" s="9" t="e">
        <f t="shared" si="17"/>
        <v>#DIV/0!</v>
      </c>
      <c r="AV51" s="9" t="e">
        <f t="shared" si="17"/>
        <v>#DIV/0!</v>
      </c>
      <c r="AW51" s="9" t="e">
        <f t="shared" si="17"/>
        <v>#DIV/0!</v>
      </c>
      <c r="AX51" s="9" t="e">
        <f t="shared" si="17"/>
        <v>#DIV/0!</v>
      </c>
      <c r="AY51" s="9" t="e">
        <f t="shared" si="17"/>
        <v>#DIV/0!</v>
      </c>
      <c r="AZ51" s="9" t="e">
        <f t="shared" si="17"/>
        <v>#DIV/0!</v>
      </c>
      <c r="BA51" s="9" t="e">
        <f t="shared" si="17"/>
        <v>#DIV/0!</v>
      </c>
      <c r="BB51" s="9" t="e">
        <f t="shared" si="17"/>
        <v>#DIV/0!</v>
      </c>
      <c r="BC51" s="9" t="e">
        <f t="shared" si="17"/>
        <v>#DIV/0!</v>
      </c>
      <c r="BD51" s="9" t="e">
        <f t="shared" si="17"/>
        <v>#DIV/0!</v>
      </c>
      <c r="BE51" s="9" t="e">
        <f t="shared" si="17"/>
        <v>#DIV/0!</v>
      </c>
      <c r="BF51" s="9" t="e">
        <f t="shared" si="17"/>
        <v>#DIV/0!</v>
      </c>
      <c r="BG51" s="9" t="e">
        <f t="shared" si="17"/>
        <v>#DIV/0!</v>
      </c>
      <c r="BH51" s="9" t="e">
        <f t="shared" si="17"/>
        <v>#DIV/0!</v>
      </c>
      <c r="BI51" s="9" t="e">
        <f t="shared" si="17"/>
        <v>#DIV/0!</v>
      </c>
      <c r="BJ51" s="9" t="e">
        <f t="shared" si="17"/>
        <v>#DIV/0!</v>
      </c>
      <c r="BK51" s="9" t="e">
        <f t="shared" si="17"/>
        <v>#DIV/0!</v>
      </c>
      <c r="BL51" s="9" t="e">
        <f t="shared" si="17"/>
        <v>#DIV/0!</v>
      </c>
      <c r="BM51" s="9" t="e">
        <f t="shared" si="17"/>
        <v>#DIV/0!</v>
      </c>
      <c r="BN51" s="9" t="e">
        <f t="shared" si="17"/>
        <v>#DIV/0!</v>
      </c>
      <c r="BO51" s="9" t="e">
        <f t="shared" ref="BO51:CB51" si="18">BO50/BO48</f>
        <v>#DIV/0!</v>
      </c>
      <c r="BP51" s="9" t="e">
        <f t="shared" si="18"/>
        <v>#DIV/0!</v>
      </c>
      <c r="BQ51" s="9" t="e">
        <f t="shared" si="18"/>
        <v>#DIV/0!</v>
      </c>
      <c r="BR51" s="9" t="e">
        <f t="shared" si="18"/>
        <v>#DIV/0!</v>
      </c>
      <c r="BS51" s="9" t="e">
        <f t="shared" si="18"/>
        <v>#DIV/0!</v>
      </c>
      <c r="BT51" s="9" t="e">
        <f t="shared" si="18"/>
        <v>#DIV/0!</v>
      </c>
      <c r="BU51" s="9" t="e">
        <f t="shared" si="18"/>
        <v>#DIV/0!</v>
      </c>
      <c r="BV51" s="9" t="e">
        <f t="shared" si="18"/>
        <v>#DIV/0!</v>
      </c>
      <c r="BW51" s="9" t="e">
        <f t="shared" si="18"/>
        <v>#DIV/0!</v>
      </c>
      <c r="BX51" s="9" t="e">
        <f t="shared" si="18"/>
        <v>#DIV/0!</v>
      </c>
      <c r="BY51" s="9" t="e">
        <f t="shared" si="18"/>
        <v>#DIV/0!</v>
      </c>
      <c r="BZ51" s="9" t="e">
        <f t="shared" si="18"/>
        <v>#DIV/0!</v>
      </c>
      <c r="CA51" s="9" t="e">
        <f t="shared" si="18"/>
        <v>#DIV/0!</v>
      </c>
      <c r="CB51" s="9" t="e">
        <f t="shared" si="18"/>
        <v>#DIV/0!</v>
      </c>
      <c r="CC51" s="9" t="e">
        <v>#DIV/0!</v>
      </c>
      <c r="CD51" s="9">
        <v>5.6712561832445883E-4</v>
      </c>
      <c r="CE51" s="9">
        <v>4.8744138097185728E-4</v>
      </c>
      <c r="CF51" s="9">
        <v>2.8041455882074312E-3</v>
      </c>
      <c r="CG51" s="9">
        <v>2.7111394346572191E-3</v>
      </c>
      <c r="CH51" s="9" t="e">
        <v>#DIV/0!</v>
      </c>
      <c r="CI51" s="9">
        <v>2.0408163265306124E-3</v>
      </c>
      <c r="CJ51" s="9">
        <v>4.5530961053516393E-3</v>
      </c>
      <c r="CK51" s="9">
        <v>2.705499704316972E-3</v>
      </c>
      <c r="CL51" s="9">
        <v>2.1949822916887581E-3</v>
      </c>
      <c r="CM51" s="9">
        <v>2.0944235971725282E-3</v>
      </c>
      <c r="CN51" s="9">
        <v>2.6026903056228417E-3</v>
      </c>
      <c r="CO51" s="9">
        <v>1.135606132749262E-2</v>
      </c>
      <c r="CP51" s="9">
        <v>6.1378633802741398E-3</v>
      </c>
      <c r="CQ51" s="9">
        <v>1.9945529920530926E-3</v>
      </c>
      <c r="CR51" s="9">
        <v>6.2801390602220482E-4</v>
      </c>
      <c r="CS51" s="9">
        <v>9.6727503794965934E-4</v>
      </c>
      <c r="CT51" s="9">
        <v>1.8777764788403086E-3</v>
      </c>
      <c r="CU51" s="9">
        <v>2.6114107294919101E-4</v>
      </c>
      <c r="CV51" s="9">
        <v>7.9789615951409755E-4</v>
      </c>
      <c r="CW51" s="9">
        <v>2.8912516321581796E-3</v>
      </c>
      <c r="CX51" s="9">
        <v>1.2213157769190401E-3</v>
      </c>
      <c r="CY51" s="9">
        <v>3.7743720140247716E-4</v>
      </c>
      <c r="CZ51" s="9">
        <v>1.4039028499227853E-4</v>
      </c>
      <c r="DA51" s="10">
        <f t="shared" ref="DA51" si="19">DA50/DA48</f>
        <v>7.6880997087392993E-4</v>
      </c>
      <c r="DB51" s="10" t="e">
        <f>DB50/DB48</f>
        <v>#DIV/0!</v>
      </c>
      <c r="DC51" s="10" t="e">
        <f t="shared" ref="DC51:EF51" si="20">DC50/DC48</f>
        <v>#DIV/0!</v>
      </c>
      <c r="DD51" s="10" t="e">
        <f t="shared" si="20"/>
        <v>#DIV/0!</v>
      </c>
      <c r="DE51" s="10" t="e">
        <f t="shared" si="20"/>
        <v>#DIV/0!</v>
      </c>
      <c r="DF51" s="10" t="e">
        <f t="shared" si="20"/>
        <v>#DIV/0!</v>
      </c>
      <c r="DG51" s="10">
        <f t="shared" si="20"/>
        <v>1.2755102040816326E-3</v>
      </c>
      <c r="DH51" s="10">
        <f t="shared" si="20"/>
        <v>9.9850224663005499E-4</v>
      </c>
      <c r="DI51" s="10" t="e">
        <f t="shared" si="20"/>
        <v>#DIV/0!</v>
      </c>
      <c r="DJ51" s="10">
        <f t="shared" si="20"/>
        <v>6.2402496099843994E-4</v>
      </c>
      <c r="DK51" s="10" t="e">
        <f t="shared" si="20"/>
        <v>#DIV/0!</v>
      </c>
      <c r="DL51" s="10">
        <f t="shared" si="20"/>
        <v>5.7142857142857147E-4</v>
      </c>
      <c r="DM51" s="10">
        <f t="shared" si="20"/>
        <v>3.7351443123938878E-3</v>
      </c>
      <c r="DN51" s="10">
        <f t="shared" si="20"/>
        <v>8.6244070720137994E-4</v>
      </c>
      <c r="DO51" s="10">
        <f t="shared" si="20"/>
        <v>4.2498937526561835E-4</v>
      </c>
      <c r="DP51" s="10">
        <f t="shared" si="20"/>
        <v>0</v>
      </c>
      <c r="DQ51" s="10">
        <f t="shared" si="20"/>
        <v>9.7442143727162001E-4</v>
      </c>
      <c r="DR51" s="10" t="e">
        <f t="shared" si="20"/>
        <v>#DIV/0!</v>
      </c>
      <c r="DS51" s="10">
        <f t="shared" si="20"/>
        <v>1.0512483574244415E-3</v>
      </c>
      <c r="DT51" s="10">
        <f t="shared" si="20"/>
        <v>3.0726686126901216E-4</v>
      </c>
      <c r="DU51" s="10">
        <f t="shared" si="20"/>
        <v>0</v>
      </c>
      <c r="DV51" s="10">
        <f t="shared" si="20"/>
        <v>0</v>
      </c>
      <c r="DW51" s="10">
        <f t="shared" si="20"/>
        <v>0</v>
      </c>
      <c r="DX51" s="10">
        <f t="shared" si="20"/>
        <v>2.3047375160051217E-3</v>
      </c>
      <c r="DY51" s="10" t="e">
        <f t="shared" si="20"/>
        <v>#DIV/0!</v>
      </c>
      <c r="DZ51" s="10" t="e">
        <f t="shared" si="20"/>
        <v>#DIV/0!</v>
      </c>
      <c r="EA51" s="10" t="e">
        <f t="shared" si="20"/>
        <v>#DIV/0!</v>
      </c>
      <c r="EB51" s="10" t="e">
        <f t="shared" si="20"/>
        <v>#DIV/0!</v>
      </c>
      <c r="EC51" s="10" t="e">
        <f t="shared" si="20"/>
        <v>#DIV/0!</v>
      </c>
      <c r="ED51" s="10" t="e">
        <f t="shared" si="20"/>
        <v>#DIV/0!</v>
      </c>
      <c r="EE51" s="10" t="e">
        <f t="shared" si="20"/>
        <v>#DIV/0!</v>
      </c>
      <c r="EF51" s="10" t="e">
        <f t="shared" si="20"/>
        <v>#DIV/0!</v>
      </c>
    </row>
    <row r="52" spans="1:136" ht="12" customHeight="1">
      <c r="A52" s="11" t="s">
        <v>5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</row>
    <row r="53" spans="1:136" s="8" customFormat="1" ht="17.25" customHeight="1">
      <c r="A53" s="12" t="s">
        <v>6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>
        <v>0</v>
      </c>
      <c r="CD53" s="6">
        <v>18</v>
      </c>
      <c r="CE53" s="6">
        <v>83</v>
      </c>
      <c r="CF53" s="6">
        <v>294</v>
      </c>
      <c r="CG53" s="6">
        <v>245</v>
      </c>
      <c r="CH53" s="6">
        <v>0</v>
      </c>
      <c r="CI53" s="6">
        <v>51</v>
      </c>
      <c r="CJ53" s="6">
        <v>189</v>
      </c>
      <c r="CK53" s="6">
        <v>142</v>
      </c>
      <c r="CL53" s="6">
        <v>198</v>
      </c>
      <c r="CM53" s="6">
        <v>174</v>
      </c>
      <c r="CN53" s="6">
        <v>282</v>
      </c>
      <c r="CO53" s="6">
        <v>1376</v>
      </c>
      <c r="CP53" s="6">
        <v>1145</v>
      </c>
      <c r="CQ53" s="6">
        <v>443</v>
      </c>
      <c r="CR53" s="6">
        <v>51</v>
      </c>
      <c r="CS53" s="6">
        <v>130</v>
      </c>
      <c r="CT53" s="6">
        <v>257</v>
      </c>
      <c r="CU53" s="6">
        <v>23</v>
      </c>
      <c r="CV53" s="6">
        <v>98</v>
      </c>
      <c r="CW53" s="6">
        <v>31</v>
      </c>
      <c r="CX53" s="6">
        <v>128</v>
      </c>
      <c r="CY53" s="6">
        <v>31</v>
      </c>
      <c r="CZ53" s="6">
        <v>2</v>
      </c>
      <c r="DA53" s="25">
        <f>SUM(DB53:EF53)</f>
        <v>49</v>
      </c>
      <c r="DB53" s="25">
        <f>'BU X2676'!F30</f>
        <v>0</v>
      </c>
      <c r="DC53" s="25">
        <f>'BU X2676'!G30</f>
        <v>0</v>
      </c>
      <c r="DD53" s="25">
        <f>'BU X2676'!H30</f>
        <v>0</v>
      </c>
      <c r="DE53" s="25">
        <f>'BU X2676'!I30</f>
        <v>0</v>
      </c>
      <c r="DF53" s="25">
        <f>'BU X2676'!J30</f>
        <v>0</v>
      </c>
      <c r="DG53" s="25">
        <f>'BU X2676'!K30</f>
        <v>3</v>
      </c>
      <c r="DH53" s="25">
        <f>'BU X2676'!L30</f>
        <v>4</v>
      </c>
      <c r="DI53" s="25">
        <f>'BU X2676'!M30</f>
        <v>0</v>
      </c>
      <c r="DJ53" s="25">
        <f>'BU X2676'!N30</f>
        <v>4</v>
      </c>
      <c r="DK53" s="25">
        <f>'BU X2676'!O30</f>
        <v>0</v>
      </c>
      <c r="DL53" s="25">
        <f>'BU X2676'!P30</f>
        <v>2</v>
      </c>
      <c r="DM53" s="25">
        <f>'BU X2676'!Q30</f>
        <v>11</v>
      </c>
      <c r="DN53" s="25">
        <f>'BU X2676'!R30</f>
        <v>4</v>
      </c>
      <c r="DO53" s="25">
        <f>'BU X2676'!S30</f>
        <v>1</v>
      </c>
      <c r="DP53" s="25">
        <f>'BU X2676'!T30</f>
        <v>0</v>
      </c>
      <c r="DQ53" s="25">
        <f>'BU X2676'!U30</f>
        <v>4</v>
      </c>
      <c r="DR53" s="25">
        <f>'BU X2676'!V30</f>
        <v>0</v>
      </c>
      <c r="DS53" s="25">
        <f>'BU X2676'!W30</f>
        <v>8</v>
      </c>
      <c r="DT53" s="25">
        <f>'BU X2676'!X30</f>
        <v>1</v>
      </c>
      <c r="DU53" s="25">
        <f>'BU X2676'!Y30</f>
        <v>0</v>
      </c>
      <c r="DV53" s="25">
        <f>'BU X2676'!Z30</f>
        <v>0</v>
      </c>
      <c r="DW53" s="25">
        <f>'BU X2676'!AA30</f>
        <v>0</v>
      </c>
      <c r="DX53" s="25">
        <f>'BU X2676'!AB30</f>
        <v>7</v>
      </c>
      <c r="DY53" s="25">
        <f>'BU X2676'!AC30</f>
        <v>0</v>
      </c>
      <c r="DZ53" s="25">
        <f>'BU X2676'!AD30</f>
        <v>0</v>
      </c>
      <c r="EA53" s="25">
        <f>'BU X2676'!AE30</f>
        <v>0</v>
      </c>
      <c r="EB53" s="25">
        <f>'BU X2676'!AF30</f>
        <v>0</v>
      </c>
      <c r="EC53" s="25">
        <f>'BU X2676'!AG30</f>
        <v>0</v>
      </c>
      <c r="ED53" s="25">
        <f>'BU X2676'!AH30</f>
        <v>0</v>
      </c>
      <c r="EE53" s="25">
        <f>'BU X2676'!AI30</f>
        <v>0</v>
      </c>
      <c r="EF53" s="25">
        <f>'BU X2676'!AJ30</f>
        <v>0</v>
      </c>
    </row>
    <row r="54" spans="1:136" s="8" customFormat="1" ht="17.25" customHeight="1">
      <c r="A54" s="12" t="s">
        <v>7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8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25">
        <f>SUM(DB54:EF54)</f>
        <v>1</v>
      </c>
      <c r="DB54" s="25">
        <f>'BU X2676'!F31</f>
        <v>0</v>
      </c>
      <c r="DC54" s="25">
        <f>'BU X2676'!G31</f>
        <v>0</v>
      </c>
      <c r="DD54" s="25">
        <f>'BU X2676'!H31</f>
        <v>0</v>
      </c>
      <c r="DE54" s="25">
        <f>'BU X2676'!I31</f>
        <v>0</v>
      </c>
      <c r="DF54" s="25">
        <f>'BU X2676'!J31</f>
        <v>0</v>
      </c>
      <c r="DG54" s="25">
        <f>'BU X2676'!K31</f>
        <v>0</v>
      </c>
      <c r="DH54" s="25">
        <f>'BU X2676'!L31</f>
        <v>0</v>
      </c>
      <c r="DI54" s="25">
        <f>'BU X2676'!M31</f>
        <v>0</v>
      </c>
      <c r="DJ54" s="25">
        <f>'BU X2676'!N31</f>
        <v>0</v>
      </c>
      <c r="DK54" s="25">
        <f>'BU X2676'!O31</f>
        <v>0</v>
      </c>
      <c r="DL54" s="25">
        <f>'BU X2676'!P31</f>
        <v>0</v>
      </c>
      <c r="DM54" s="25">
        <f>'BU X2676'!Q31</f>
        <v>0</v>
      </c>
      <c r="DN54" s="25">
        <f>'BU X2676'!R31</f>
        <v>0</v>
      </c>
      <c r="DO54" s="25">
        <f>'BU X2676'!S31</f>
        <v>0</v>
      </c>
      <c r="DP54" s="25">
        <f>'BU X2676'!T31</f>
        <v>0</v>
      </c>
      <c r="DQ54" s="25">
        <f>'BU X2676'!U31</f>
        <v>0</v>
      </c>
      <c r="DR54" s="25">
        <f>'BU X2676'!V31</f>
        <v>0</v>
      </c>
      <c r="DS54" s="25">
        <f>'BU X2676'!W31</f>
        <v>0</v>
      </c>
      <c r="DT54" s="25">
        <f>'BU X2676'!X31</f>
        <v>0</v>
      </c>
      <c r="DU54" s="25">
        <f>'BU X2676'!Y31</f>
        <v>0</v>
      </c>
      <c r="DV54" s="25">
        <f>'BU X2676'!Z31</f>
        <v>0</v>
      </c>
      <c r="DW54" s="25">
        <f>'BU X2676'!AA31</f>
        <v>0</v>
      </c>
      <c r="DX54" s="25">
        <f>'BU X2676'!AB31</f>
        <v>1</v>
      </c>
      <c r="DY54" s="25">
        <f>'BU X2676'!AC31</f>
        <v>0</v>
      </c>
      <c r="DZ54" s="25">
        <f>'BU X2676'!AD31</f>
        <v>0</v>
      </c>
      <c r="EA54" s="25">
        <f>'BU X2676'!AE31</f>
        <v>0</v>
      </c>
      <c r="EB54" s="25">
        <f>'BU X2676'!AF31</f>
        <v>0</v>
      </c>
      <c r="EC54" s="25">
        <f>'BU X2676'!AG31</f>
        <v>0</v>
      </c>
      <c r="ED54" s="25">
        <f>'BU X2676'!AH31</f>
        <v>0</v>
      </c>
      <c r="EE54" s="25">
        <f>'BU X2676'!AI31</f>
        <v>0</v>
      </c>
      <c r="EF54" s="25">
        <f>'BU X2676'!AJ31</f>
        <v>0</v>
      </c>
    </row>
    <row r="55" spans="1:136" s="8" customFormat="1" ht="17.25" customHeight="1">
      <c r="A55" s="12" t="s">
        <v>8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25">
        <f>SUM(DB55:EF55)</f>
        <v>0</v>
      </c>
      <c r="DB55" s="25">
        <f>'BU X2676'!F32</f>
        <v>0</v>
      </c>
      <c r="DC55" s="25">
        <f>'BU X2676'!G32</f>
        <v>0</v>
      </c>
      <c r="DD55" s="25">
        <f>'BU X2676'!H32</f>
        <v>0</v>
      </c>
      <c r="DE55" s="25">
        <f>'BU X2676'!I32</f>
        <v>0</v>
      </c>
      <c r="DF55" s="25">
        <f>'BU X2676'!J32</f>
        <v>0</v>
      </c>
      <c r="DG55" s="25">
        <f>'BU X2676'!K32</f>
        <v>0</v>
      </c>
      <c r="DH55" s="25">
        <f>'BU X2676'!L32</f>
        <v>0</v>
      </c>
      <c r="DI55" s="25">
        <f>'BU X2676'!M32</f>
        <v>0</v>
      </c>
      <c r="DJ55" s="25">
        <f>'BU X2676'!N32</f>
        <v>0</v>
      </c>
      <c r="DK55" s="25">
        <f>'BU X2676'!O32</f>
        <v>0</v>
      </c>
      <c r="DL55" s="25">
        <f>'BU X2676'!P32</f>
        <v>0</v>
      </c>
      <c r="DM55" s="25">
        <f>'BU X2676'!Q32</f>
        <v>0</v>
      </c>
      <c r="DN55" s="25">
        <f>'BU X2676'!R32</f>
        <v>0</v>
      </c>
      <c r="DO55" s="25">
        <f>'BU X2676'!S32</f>
        <v>0</v>
      </c>
      <c r="DP55" s="25">
        <f>'BU X2676'!T32</f>
        <v>0</v>
      </c>
      <c r="DQ55" s="25">
        <f>'BU X2676'!U32</f>
        <v>0</v>
      </c>
      <c r="DR55" s="25">
        <f>'BU X2676'!V32</f>
        <v>0</v>
      </c>
      <c r="DS55" s="25">
        <f>'BU X2676'!W32</f>
        <v>0</v>
      </c>
      <c r="DT55" s="25">
        <f>'BU X2676'!X32</f>
        <v>0</v>
      </c>
      <c r="DU55" s="25">
        <f>'BU X2676'!Y32</f>
        <v>0</v>
      </c>
      <c r="DV55" s="25">
        <f>'BU X2676'!Z32</f>
        <v>0</v>
      </c>
      <c r="DW55" s="25">
        <f>'BU X2676'!AA32</f>
        <v>0</v>
      </c>
      <c r="DX55" s="25">
        <f>'BU X2676'!AB32</f>
        <v>0</v>
      </c>
      <c r="DY55" s="25">
        <f>'BU X2676'!AC32</f>
        <v>0</v>
      </c>
      <c r="DZ55" s="25">
        <f>'BU X2676'!AD32</f>
        <v>0</v>
      </c>
      <c r="EA55" s="25">
        <f>'BU X2676'!AE32</f>
        <v>0</v>
      </c>
      <c r="EB55" s="25">
        <f>'BU X2676'!AF32</f>
        <v>0</v>
      </c>
      <c r="EC55" s="25">
        <f>'BU X2676'!AG32</f>
        <v>0</v>
      </c>
      <c r="ED55" s="25">
        <f>'BU X2676'!AH32</f>
        <v>0</v>
      </c>
      <c r="EE55" s="25">
        <f>'BU X2676'!AI32</f>
        <v>0</v>
      </c>
      <c r="EF55" s="25">
        <f>'BU X2676'!AJ32</f>
        <v>0</v>
      </c>
    </row>
    <row r="56" spans="1:136" s="8" customFormat="1" ht="17.25" customHeight="1">
      <c r="A56" s="12" t="s">
        <v>9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>
        <v>0</v>
      </c>
      <c r="CD56" s="6">
        <v>0</v>
      </c>
      <c r="CE56" s="6">
        <v>4</v>
      </c>
      <c r="CF56" s="6">
        <v>2</v>
      </c>
      <c r="CG56" s="6">
        <v>6</v>
      </c>
      <c r="CH56" s="6">
        <v>0</v>
      </c>
      <c r="CI56" s="6">
        <v>1</v>
      </c>
      <c r="CJ56" s="6">
        <v>6</v>
      </c>
      <c r="CK56" s="6">
        <v>41</v>
      </c>
      <c r="CL56" s="6">
        <v>9</v>
      </c>
      <c r="CM56" s="6">
        <v>18</v>
      </c>
      <c r="CN56" s="6">
        <v>13</v>
      </c>
      <c r="CO56" s="6">
        <v>55</v>
      </c>
      <c r="CP56" s="6">
        <v>0</v>
      </c>
      <c r="CQ56" s="6">
        <v>3</v>
      </c>
      <c r="CR56" s="6">
        <v>5</v>
      </c>
      <c r="CS56" s="6">
        <v>7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7</v>
      </c>
      <c r="CZ56" s="6">
        <v>0</v>
      </c>
      <c r="DA56" s="25">
        <f>SUM(DB56:EF56)</f>
        <v>2</v>
      </c>
      <c r="DB56" s="25">
        <f>'BU X2676'!F33</f>
        <v>0</v>
      </c>
      <c r="DC56" s="25">
        <f>'BU X2676'!G33</f>
        <v>0</v>
      </c>
      <c r="DD56" s="25">
        <f>'BU X2676'!H33</f>
        <v>0</v>
      </c>
      <c r="DE56" s="25">
        <f>'BU X2676'!I33</f>
        <v>0</v>
      </c>
      <c r="DF56" s="25">
        <f>'BU X2676'!J33</f>
        <v>0</v>
      </c>
      <c r="DG56" s="25">
        <f>'BU X2676'!K33</f>
        <v>0</v>
      </c>
      <c r="DH56" s="25">
        <f>'BU X2676'!L33</f>
        <v>0</v>
      </c>
      <c r="DI56" s="25">
        <f>'BU X2676'!M33</f>
        <v>0</v>
      </c>
      <c r="DJ56" s="25">
        <f>'BU X2676'!N33</f>
        <v>0</v>
      </c>
      <c r="DK56" s="25">
        <f>'BU X2676'!O33</f>
        <v>0</v>
      </c>
      <c r="DL56" s="25">
        <f>'BU X2676'!P33</f>
        <v>0</v>
      </c>
      <c r="DM56" s="25">
        <f>'BU X2676'!Q33</f>
        <v>0</v>
      </c>
      <c r="DN56" s="25">
        <f>'BU X2676'!R33</f>
        <v>0</v>
      </c>
      <c r="DO56" s="25">
        <f>'BU X2676'!S33</f>
        <v>0</v>
      </c>
      <c r="DP56" s="25">
        <f>'BU X2676'!T33</f>
        <v>0</v>
      </c>
      <c r="DQ56" s="25">
        <f>'BU X2676'!U33</f>
        <v>0</v>
      </c>
      <c r="DR56" s="25">
        <f>'BU X2676'!V33</f>
        <v>0</v>
      </c>
      <c r="DS56" s="25">
        <f>'BU X2676'!W33</f>
        <v>0</v>
      </c>
      <c r="DT56" s="25">
        <f>'BU X2676'!X33</f>
        <v>1</v>
      </c>
      <c r="DU56" s="25">
        <f>'BU X2676'!Y33</f>
        <v>0</v>
      </c>
      <c r="DV56" s="25">
        <f>'BU X2676'!Z33</f>
        <v>0</v>
      </c>
      <c r="DW56" s="25">
        <f>'BU X2676'!AA33</f>
        <v>0</v>
      </c>
      <c r="DX56" s="25">
        <f>'BU X2676'!AB33</f>
        <v>1</v>
      </c>
      <c r="DY56" s="25">
        <f>'BU X2676'!AC33</f>
        <v>0</v>
      </c>
      <c r="DZ56" s="25">
        <f>'BU X2676'!AD33</f>
        <v>0</v>
      </c>
      <c r="EA56" s="25">
        <f>'BU X2676'!AE33</f>
        <v>0</v>
      </c>
      <c r="EB56" s="25">
        <f>'BU X2676'!AF33</f>
        <v>0</v>
      </c>
      <c r="EC56" s="25">
        <f>'BU X2676'!AG33</f>
        <v>0</v>
      </c>
      <c r="ED56" s="25">
        <f>'BU X2676'!AH33</f>
        <v>0</v>
      </c>
      <c r="EE56" s="25">
        <f>'BU X2676'!AI33</f>
        <v>0</v>
      </c>
      <c r="EF56" s="25">
        <f>'BU X2676'!AJ33</f>
        <v>0</v>
      </c>
    </row>
    <row r="57" spans="1:136" s="273" customFormat="1" ht="17.25" customHeight="1">
      <c r="A57" s="271"/>
      <c r="B57" s="271"/>
      <c r="C57" s="271"/>
      <c r="D57" s="271"/>
      <c r="E57" s="271"/>
      <c r="F57" s="271"/>
      <c r="G57" s="271"/>
      <c r="H57" s="271"/>
      <c r="I57" s="271"/>
      <c r="J57" s="271"/>
      <c r="K57" s="271"/>
      <c r="L57" s="271"/>
      <c r="M57" s="271"/>
      <c r="N57" s="271"/>
      <c r="O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  <c r="AE57" s="271"/>
      <c r="AF57" s="271"/>
      <c r="AG57" s="271"/>
      <c r="AH57" s="271"/>
      <c r="AI57" s="271"/>
      <c r="AJ57" s="271"/>
      <c r="AK57" s="271"/>
      <c r="AL57" s="271"/>
      <c r="AM57" s="271"/>
      <c r="AN57" s="271"/>
      <c r="AO57" s="271"/>
      <c r="AP57" s="271"/>
      <c r="AQ57" s="271"/>
      <c r="AR57" s="271"/>
      <c r="AS57" s="271"/>
      <c r="AT57" s="271"/>
      <c r="AU57" s="271"/>
      <c r="AV57" s="271"/>
      <c r="AW57" s="271"/>
      <c r="AX57" s="271"/>
      <c r="AY57" s="271"/>
      <c r="AZ57" s="271"/>
      <c r="BA57" s="271"/>
      <c r="BB57" s="271"/>
      <c r="BC57" s="271"/>
      <c r="BD57" s="271"/>
      <c r="BE57" s="271"/>
      <c r="BF57" s="271"/>
      <c r="BG57" s="271"/>
      <c r="BH57" s="271"/>
      <c r="BI57" s="271"/>
      <c r="BJ57" s="271"/>
      <c r="BK57" s="271"/>
      <c r="BL57" s="271"/>
      <c r="BM57" s="271"/>
      <c r="BN57" s="271"/>
      <c r="BO57" s="271"/>
      <c r="BP57" s="271"/>
      <c r="BQ57" s="271"/>
      <c r="BR57" s="271"/>
      <c r="BS57" s="271"/>
      <c r="BT57" s="271"/>
      <c r="BU57" s="271"/>
      <c r="BV57" s="271"/>
      <c r="BW57" s="271"/>
      <c r="BX57" s="271"/>
      <c r="BY57" s="271"/>
      <c r="BZ57" s="271"/>
      <c r="CA57" s="271"/>
      <c r="CB57" s="271"/>
      <c r="CC57" s="182">
        <v>5.0000000000000001E-4</v>
      </c>
      <c r="CD57" s="182">
        <v>5.0000000000000001E-4</v>
      </c>
      <c r="CE57" s="182">
        <v>5.0000000000000001E-4</v>
      </c>
      <c r="CF57" s="182">
        <v>5.0000000000000001E-4</v>
      </c>
      <c r="CG57" s="182">
        <v>5.0000000000000001E-4</v>
      </c>
      <c r="CH57" s="182">
        <v>5.0000000000000001E-4</v>
      </c>
      <c r="CI57" s="182">
        <v>5.0000000000000001E-4</v>
      </c>
      <c r="CJ57" s="182">
        <v>5.0000000000000001E-4</v>
      </c>
      <c r="CK57" s="182">
        <v>5.0000000000000001E-4</v>
      </c>
      <c r="CL57" s="182">
        <v>5.0000000000000001E-4</v>
      </c>
      <c r="CM57" s="182">
        <v>5.0000000000000001E-4</v>
      </c>
      <c r="CN57" s="182">
        <v>5.0000000000000001E-4</v>
      </c>
      <c r="CO57" s="182">
        <v>5.0000000000000001E-4</v>
      </c>
      <c r="CP57" s="182">
        <v>5.0000000000000001E-4</v>
      </c>
      <c r="CQ57" s="182">
        <v>5.0000000000000001E-4</v>
      </c>
      <c r="CR57" s="182">
        <v>5.0000000000000001E-4</v>
      </c>
      <c r="CS57" s="182">
        <v>5.0000000000000001E-4</v>
      </c>
      <c r="CT57" s="182">
        <v>5.0000000000000001E-4</v>
      </c>
      <c r="CU57" s="182">
        <v>5.0000000000000001E-4</v>
      </c>
      <c r="CV57" s="182">
        <v>5.0000000000000001E-4</v>
      </c>
      <c r="CW57" s="182">
        <v>5.0000000000000001E-4</v>
      </c>
      <c r="CX57" s="182">
        <v>5.0000000000000001E-4</v>
      </c>
      <c r="CY57" s="182">
        <v>5.0000000000000001E-4</v>
      </c>
      <c r="CZ57" s="182">
        <v>5.0000000000000001E-4</v>
      </c>
      <c r="DA57" s="182">
        <v>5.0000000000000001E-4</v>
      </c>
      <c r="DB57" s="272"/>
      <c r="DC57" s="272"/>
      <c r="DD57" s="272"/>
      <c r="DE57" s="272"/>
      <c r="DF57" s="272"/>
      <c r="DG57" s="272"/>
      <c r="DH57" s="272"/>
      <c r="DI57" s="272"/>
      <c r="DJ57" s="272"/>
      <c r="DK57" s="272"/>
      <c r="DL57" s="272"/>
      <c r="DM57" s="272"/>
      <c r="DN57" s="272"/>
      <c r="DO57" s="272"/>
      <c r="DP57" s="272"/>
      <c r="DQ57" s="272"/>
      <c r="DR57" s="272"/>
      <c r="DS57" s="272"/>
      <c r="DT57" s="272"/>
      <c r="DU57" s="272"/>
      <c r="DV57" s="272"/>
      <c r="DW57" s="272"/>
      <c r="DX57" s="272"/>
      <c r="DY57" s="272"/>
      <c r="DZ57" s="272"/>
      <c r="EA57" s="272"/>
      <c r="EB57" s="272"/>
      <c r="EC57" s="272"/>
      <c r="ED57" s="272"/>
      <c r="EE57" s="272"/>
      <c r="EF57" s="272"/>
    </row>
    <row r="58" spans="1:136" ht="27" customHeight="1">
      <c r="A58" s="283" t="s">
        <v>306</v>
      </c>
      <c r="B58" s="283"/>
      <c r="C58" s="283"/>
      <c r="D58" s="283"/>
      <c r="E58" s="283"/>
      <c r="F58" s="283"/>
      <c r="G58" s="283"/>
      <c r="H58" s="283"/>
      <c r="I58" s="283"/>
      <c r="J58" s="283"/>
      <c r="K58" s="283"/>
      <c r="L58" s="283"/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283"/>
      <c r="AA58" s="283"/>
      <c r="AB58" s="283"/>
      <c r="AC58" s="283"/>
      <c r="AD58" s="283"/>
      <c r="AE58" s="283"/>
      <c r="AF58" s="283"/>
      <c r="AG58" s="283"/>
      <c r="AH58" s="283"/>
      <c r="AI58" s="283"/>
      <c r="AJ58" s="283"/>
      <c r="AK58" s="283"/>
      <c r="AL58" s="283"/>
      <c r="AM58" s="283"/>
      <c r="AN58" s="283"/>
      <c r="AO58" s="283"/>
      <c r="AP58" s="283"/>
      <c r="AQ58" s="283"/>
      <c r="AR58" s="283"/>
      <c r="AS58" s="283"/>
      <c r="AT58" s="283"/>
      <c r="AU58" s="283"/>
      <c r="AV58" s="283"/>
      <c r="AW58" s="283"/>
      <c r="AX58" s="283"/>
      <c r="AY58" s="283"/>
      <c r="AZ58" s="283"/>
      <c r="BA58" s="283"/>
      <c r="BB58" s="283"/>
      <c r="BC58" s="283"/>
      <c r="BD58" s="283"/>
      <c r="BE58" s="283"/>
      <c r="BF58" s="283"/>
      <c r="BG58" s="283"/>
      <c r="BH58" s="283"/>
      <c r="BI58" s="283"/>
      <c r="BJ58" s="283"/>
      <c r="BK58" s="283"/>
      <c r="BL58" s="283"/>
      <c r="BM58" s="283"/>
      <c r="BN58" s="283"/>
      <c r="BO58" s="283"/>
      <c r="BP58" s="283"/>
      <c r="BQ58" s="283"/>
      <c r="BR58" s="283"/>
      <c r="BS58" s="283"/>
      <c r="BT58" s="283"/>
      <c r="BU58" s="283"/>
      <c r="BV58" s="283"/>
      <c r="BW58" s="283"/>
      <c r="BX58" s="283"/>
      <c r="BY58" s="283"/>
      <c r="BZ58" s="283"/>
      <c r="CA58" s="283"/>
      <c r="CB58" s="283"/>
      <c r="CC58" s="283"/>
      <c r="CD58" s="283"/>
      <c r="CE58" s="283"/>
      <c r="CF58" s="283"/>
      <c r="CG58" s="283"/>
      <c r="CH58" s="283"/>
      <c r="CI58" s="283"/>
      <c r="CJ58" s="283"/>
      <c r="CK58" s="283"/>
      <c r="CL58" s="283"/>
      <c r="CM58" s="283"/>
      <c r="CN58" s="283"/>
      <c r="CO58" s="283"/>
      <c r="CP58" s="283"/>
      <c r="CQ58" s="283"/>
      <c r="CR58" s="283"/>
      <c r="CS58" s="283"/>
      <c r="CT58" s="283"/>
      <c r="CU58" s="283"/>
      <c r="CV58" s="283"/>
      <c r="CW58" s="283"/>
      <c r="CX58" s="283"/>
      <c r="CY58" s="283"/>
      <c r="CZ58" s="283"/>
      <c r="DA58" s="283"/>
      <c r="DB58" s="283"/>
      <c r="DC58" s="283"/>
      <c r="DD58" s="283"/>
      <c r="DE58" s="283"/>
      <c r="DF58" s="283"/>
      <c r="DG58" s="283"/>
      <c r="DH58" s="283"/>
      <c r="DI58" s="283"/>
      <c r="DJ58" s="283"/>
      <c r="DK58" s="283"/>
      <c r="DL58" s="283"/>
      <c r="DM58" s="283"/>
      <c r="DN58" s="283"/>
      <c r="DO58" s="283"/>
      <c r="DP58" s="283"/>
      <c r="DQ58" s="283"/>
      <c r="DR58" s="283"/>
      <c r="DS58" s="283"/>
      <c r="DT58" s="283"/>
      <c r="DU58" s="283"/>
      <c r="DV58" s="283"/>
      <c r="DW58" s="283"/>
      <c r="DX58" s="283"/>
      <c r="DY58" s="283"/>
      <c r="DZ58" s="283"/>
      <c r="EA58" s="283"/>
      <c r="EB58" s="283"/>
      <c r="EC58" s="283"/>
      <c r="ED58" s="283"/>
      <c r="EE58" s="283"/>
      <c r="EF58" s="287"/>
    </row>
    <row r="75" spans="1:136" s="4" customFormat="1" ht="17.25" customHeight="1">
      <c r="A75" s="13" t="s">
        <v>0</v>
      </c>
      <c r="B75" s="2" t="s">
        <v>12</v>
      </c>
      <c r="C75" s="2" t="s">
        <v>20</v>
      </c>
      <c r="D75" s="2" t="s">
        <v>21</v>
      </c>
      <c r="E75" s="2" t="s">
        <v>22</v>
      </c>
      <c r="F75" s="2" t="s">
        <v>23</v>
      </c>
      <c r="G75" s="2" t="s">
        <v>24</v>
      </c>
      <c r="H75" s="2" t="s">
        <v>25</v>
      </c>
      <c r="I75" s="2" t="s">
        <v>26</v>
      </c>
      <c r="J75" s="2" t="s">
        <v>27</v>
      </c>
      <c r="K75" s="2" t="s">
        <v>28</v>
      </c>
      <c r="L75" s="2" t="s">
        <v>29</v>
      </c>
      <c r="M75" s="2" t="s">
        <v>30</v>
      </c>
      <c r="N75" s="2" t="s">
        <v>11</v>
      </c>
      <c r="O75" s="2" t="s">
        <v>13</v>
      </c>
      <c r="P75" s="2" t="s">
        <v>14</v>
      </c>
      <c r="Q75" s="2" t="s">
        <v>15</v>
      </c>
      <c r="R75" s="2" t="s">
        <v>16</v>
      </c>
      <c r="S75" s="2" t="s">
        <v>17</v>
      </c>
      <c r="T75" s="2" t="e">
        <f>Bushing!#REF!</f>
        <v>#REF!</v>
      </c>
      <c r="U75" s="2" t="e">
        <f>Bushing!#REF!</f>
        <v>#REF!</v>
      </c>
      <c r="V75" s="2" t="e">
        <f>Bushing!#REF!</f>
        <v>#REF!</v>
      </c>
      <c r="W75" s="2" t="e">
        <f>Bushing!#REF!</f>
        <v>#REF!</v>
      </c>
      <c r="X75" s="2" t="e">
        <f>Bushing!#REF!</f>
        <v>#REF!</v>
      </c>
      <c r="Y75" s="2" t="e">
        <f>Bushing!#REF!</f>
        <v>#REF!</v>
      </c>
      <c r="Z75" s="2" t="e">
        <f>Bushing!#REF!</f>
        <v>#REF!</v>
      </c>
      <c r="AA75" s="2" t="e">
        <f>Bushing!#REF!</f>
        <v>#REF!</v>
      </c>
      <c r="AB75" s="2" t="e">
        <f>Bushing!#REF!</f>
        <v>#REF!</v>
      </c>
      <c r="AC75" s="2" t="e">
        <f>Bushing!#REF!</f>
        <v>#REF!</v>
      </c>
      <c r="AD75" s="2" t="e">
        <f>Bushing!#REF!</f>
        <v>#REF!</v>
      </c>
      <c r="AE75" s="2" t="e">
        <f>Bushing!#REF!</f>
        <v>#REF!</v>
      </c>
      <c r="AF75" s="2" t="e">
        <f>Bushing!#REF!</f>
        <v>#REF!</v>
      </c>
      <c r="AG75" s="2" t="e">
        <f>Bushing!#REF!</f>
        <v>#REF!</v>
      </c>
      <c r="AH75" s="2" t="e">
        <f>Bushing!#REF!</f>
        <v>#REF!</v>
      </c>
      <c r="AI75" s="2" t="e">
        <f>Bushing!#REF!</f>
        <v>#REF!</v>
      </c>
      <c r="AJ75" s="2" t="e">
        <f>Bushing!#REF!</f>
        <v>#REF!</v>
      </c>
      <c r="AK75" s="2" t="e">
        <f>Bushing!#REF!</f>
        <v>#REF!</v>
      </c>
      <c r="AL75" s="2" t="e">
        <f>Bushing!#REF!</f>
        <v>#REF!</v>
      </c>
      <c r="AM75" s="2" t="e">
        <f>Bushing!#REF!</f>
        <v>#REF!</v>
      </c>
      <c r="AN75" s="2" t="e">
        <f>Bushing!#REF!</f>
        <v>#REF!</v>
      </c>
      <c r="AO75" s="2" t="e">
        <f>Bushing!#REF!</f>
        <v>#REF!</v>
      </c>
      <c r="AP75" s="2" t="e">
        <f>Bushing!#REF!</f>
        <v>#REF!</v>
      </c>
      <c r="AQ75" s="2" t="e">
        <f>Bushing!#REF!</f>
        <v>#REF!</v>
      </c>
      <c r="AR75" s="2" t="e">
        <f>Bushing!#REF!</f>
        <v>#REF!</v>
      </c>
      <c r="AS75" s="2" t="s">
        <v>190</v>
      </c>
      <c r="AT75" s="2" t="s">
        <v>195</v>
      </c>
      <c r="AU75" s="2" t="s">
        <v>197</v>
      </c>
      <c r="AV75" s="2" t="s">
        <v>199</v>
      </c>
      <c r="AW75" s="139" t="e">
        <f>Bushing!#REF!</f>
        <v>#REF!</v>
      </c>
      <c r="AX75" s="139" t="s">
        <v>209</v>
      </c>
      <c r="AY75" s="184" t="s">
        <v>213</v>
      </c>
      <c r="AZ75" s="184" t="s">
        <v>215</v>
      </c>
      <c r="BA75" s="184" t="s">
        <v>217</v>
      </c>
      <c r="BB75" s="139" t="s">
        <v>219</v>
      </c>
      <c r="BC75" s="184" t="s">
        <v>221</v>
      </c>
      <c r="BD75" s="184" t="s">
        <v>225</v>
      </c>
      <c r="BE75" s="184" t="s">
        <v>228</v>
      </c>
      <c r="BF75" s="184" t="s">
        <v>234</v>
      </c>
      <c r="BG75" s="184" t="s">
        <v>242</v>
      </c>
      <c r="BH75" s="184" t="s">
        <v>243</v>
      </c>
      <c r="BI75" s="184" t="s">
        <v>244</v>
      </c>
      <c r="BJ75" s="184" t="s">
        <v>245</v>
      </c>
      <c r="BK75" s="139" t="s">
        <v>246</v>
      </c>
      <c r="BL75" s="184" t="s">
        <v>247</v>
      </c>
      <c r="BM75" s="184" t="s">
        <v>249</v>
      </c>
      <c r="BN75" s="184" t="s">
        <v>251</v>
      </c>
      <c r="BO75" s="184" t="s">
        <v>253</v>
      </c>
      <c r="BP75" s="184" t="s">
        <v>257</v>
      </c>
      <c r="BQ75" s="184" t="s">
        <v>259</v>
      </c>
      <c r="BR75" s="184" t="s">
        <v>263</v>
      </c>
      <c r="BS75" s="184" t="s">
        <v>264</v>
      </c>
      <c r="BT75" s="184" t="s">
        <v>265</v>
      </c>
      <c r="BU75" s="184" t="s">
        <v>266</v>
      </c>
      <c r="BV75" s="184" t="s">
        <v>267</v>
      </c>
      <c r="BW75" s="184" t="s">
        <v>270</v>
      </c>
      <c r="BX75" s="184" t="s">
        <v>272</v>
      </c>
      <c r="BY75" s="184" t="s">
        <v>276</v>
      </c>
      <c r="BZ75" s="184" t="s">
        <v>277</v>
      </c>
      <c r="CA75" s="184" t="s">
        <v>279</v>
      </c>
      <c r="CB75" s="184" t="s">
        <v>281</v>
      </c>
      <c r="CC75" s="184" t="s">
        <v>282</v>
      </c>
      <c r="CD75" s="184" t="s">
        <v>288</v>
      </c>
      <c r="CE75" s="184" t="s">
        <v>289</v>
      </c>
      <c r="CF75" s="184" t="s">
        <v>292</v>
      </c>
      <c r="CG75" s="184" t="s">
        <v>294</v>
      </c>
      <c r="CH75" s="184" t="s">
        <v>297</v>
      </c>
      <c r="CI75" s="184" t="s">
        <v>301</v>
      </c>
      <c r="CJ75" s="184" t="s">
        <v>303</v>
      </c>
      <c r="CK75" s="184" t="s">
        <v>308</v>
      </c>
      <c r="CL75" s="184" t="s">
        <v>310</v>
      </c>
      <c r="CM75" s="184" t="s">
        <v>311</v>
      </c>
      <c r="CN75" s="184" t="s">
        <v>313</v>
      </c>
      <c r="CO75" s="184" t="s">
        <v>319</v>
      </c>
      <c r="CP75" s="184" t="s">
        <v>322</v>
      </c>
      <c r="CQ75" s="184" t="s">
        <v>325</v>
      </c>
      <c r="CR75" s="184" t="s">
        <v>330</v>
      </c>
      <c r="CS75" s="184" t="s">
        <v>332</v>
      </c>
      <c r="CT75" s="184" t="s">
        <v>336</v>
      </c>
      <c r="CU75" s="184" t="s">
        <v>339</v>
      </c>
      <c r="CV75" s="184" t="s">
        <v>349</v>
      </c>
      <c r="CW75" s="184" t="s">
        <v>350</v>
      </c>
      <c r="CX75" s="184" t="s">
        <v>351</v>
      </c>
      <c r="CY75" s="184" t="s">
        <v>357</v>
      </c>
      <c r="CZ75" s="184" t="s">
        <v>360</v>
      </c>
      <c r="DA75" s="106" t="str">
        <f>+DA159</f>
        <v>Aug'25</v>
      </c>
      <c r="DB75" s="3">
        <v>1</v>
      </c>
      <c r="DC75" s="3">
        <v>2</v>
      </c>
      <c r="DD75" s="3">
        <v>3</v>
      </c>
      <c r="DE75" s="3">
        <v>4</v>
      </c>
      <c r="DF75" s="3">
        <v>5</v>
      </c>
      <c r="DG75" s="3">
        <v>6</v>
      </c>
      <c r="DH75" s="3">
        <v>7</v>
      </c>
      <c r="DI75" s="3">
        <v>8</v>
      </c>
      <c r="DJ75" s="3">
        <v>9</v>
      </c>
      <c r="DK75" s="3">
        <v>10</v>
      </c>
      <c r="DL75" s="3">
        <v>11</v>
      </c>
      <c r="DM75" s="3">
        <v>12</v>
      </c>
      <c r="DN75" s="3">
        <v>13</v>
      </c>
      <c r="DO75" s="3">
        <v>14</v>
      </c>
      <c r="DP75" s="3">
        <v>15</v>
      </c>
      <c r="DQ75" s="3">
        <v>16</v>
      </c>
      <c r="DR75" s="3">
        <v>17</v>
      </c>
      <c r="DS75" s="3">
        <v>18</v>
      </c>
      <c r="DT75" s="3">
        <v>19</v>
      </c>
      <c r="DU75" s="3">
        <v>20</v>
      </c>
      <c r="DV75" s="3">
        <v>21</v>
      </c>
      <c r="DW75" s="3">
        <v>22</v>
      </c>
      <c r="DX75" s="3">
        <v>23</v>
      </c>
      <c r="DY75" s="3">
        <v>24</v>
      </c>
      <c r="DZ75" s="3">
        <v>25</v>
      </c>
      <c r="EA75" s="3">
        <v>26</v>
      </c>
      <c r="EB75" s="3">
        <v>27</v>
      </c>
      <c r="EC75" s="3">
        <v>28</v>
      </c>
      <c r="ED75" s="3">
        <v>29</v>
      </c>
      <c r="EE75" s="3">
        <v>30</v>
      </c>
      <c r="EF75" s="3">
        <v>31</v>
      </c>
    </row>
    <row r="76" spans="1:136" s="8" customFormat="1" ht="17.25" customHeight="1">
      <c r="A76" s="5" t="s">
        <v>1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>
        <v>1252</v>
      </c>
      <c r="CK76" s="6">
        <v>1391</v>
      </c>
      <c r="CL76" s="6">
        <v>5699</v>
      </c>
      <c r="CM76" s="6">
        <v>25216</v>
      </c>
      <c r="CN76" s="6">
        <v>24957</v>
      </c>
      <c r="CO76" s="6">
        <v>56040</v>
      </c>
      <c r="CP76" s="6">
        <v>24922</v>
      </c>
      <c r="CQ76" s="6">
        <v>50923</v>
      </c>
      <c r="CR76" s="6">
        <v>65917</v>
      </c>
      <c r="CS76" s="6">
        <v>77400</v>
      </c>
      <c r="CT76" s="6">
        <v>95212</v>
      </c>
      <c r="CU76" s="6">
        <v>66632</v>
      </c>
      <c r="CV76" s="6">
        <v>92575</v>
      </c>
      <c r="CW76" s="6">
        <v>87504</v>
      </c>
      <c r="CX76" s="6">
        <v>81460</v>
      </c>
      <c r="CY76" s="6">
        <v>112155</v>
      </c>
      <c r="CZ76" s="6">
        <v>33806</v>
      </c>
      <c r="DA76" s="7">
        <f>SUM(DB76:EF76)</f>
        <v>28172</v>
      </c>
      <c r="DB76" s="7">
        <f>'BU X2977'!F13</f>
        <v>4647</v>
      </c>
      <c r="DC76" s="7">
        <f>'BU X2977'!G13</f>
        <v>1700</v>
      </c>
      <c r="DD76" s="7">
        <f>'BU X2977'!H13</f>
        <v>0</v>
      </c>
      <c r="DE76" s="7">
        <f>'BU X2977'!I13</f>
        <v>0</v>
      </c>
      <c r="DF76" s="7">
        <f>'BU X2977'!J13</f>
        <v>0</v>
      </c>
      <c r="DG76" s="7">
        <f>'BU X2977'!K13</f>
        <v>1751</v>
      </c>
      <c r="DH76" s="7">
        <f>'BU X2977'!L13</f>
        <v>1804</v>
      </c>
      <c r="DI76" s="7">
        <f>'BU X2977'!M13</f>
        <v>1141</v>
      </c>
      <c r="DJ76" s="7">
        <f>'BU X2977'!N13</f>
        <v>1146</v>
      </c>
      <c r="DK76" s="7">
        <f>'BU X2977'!O13</f>
        <v>0</v>
      </c>
      <c r="DL76" s="7">
        <f>'BU X2977'!P13</f>
        <v>3277</v>
      </c>
      <c r="DM76" s="7">
        <f>'BU X2977'!Q13</f>
        <v>594</v>
      </c>
      <c r="DN76" s="7">
        <f>'BU X2977'!R13</f>
        <v>592</v>
      </c>
      <c r="DO76" s="7">
        <f>'BU X2977'!S13</f>
        <v>0</v>
      </c>
      <c r="DP76" s="7">
        <f>'BU X2977'!T13</f>
        <v>0</v>
      </c>
      <c r="DQ76" s="7">
        <f>'BU X2977'!U13</f>
        <v>0</v>
      </c>
      <c r="DR76" s="7">
        <f>'BU X2977'!V13</f>
        <v>0</v>
      </c>
      <c r="DS76" s="7">
        <f>'BU X2977'!W13</f>
        <v>0</v>
      </c>
      <c r="DT76" s="7">
        <f>'BU X2977'!X13</f>
        <v>2885</v>
      </c>
      <c r="DU76" s="7">
        <f>'BU X2977'!Y13</f>
        <v>600</v>
      </c>
      <c r="DV76" s="7">
        <f>'BU X2977'!Z13</f>
        <v>1748</v>
      </c>
      <c r="DW76" s="7">
        <f>'BU X2977'!AA13</f>
        <v>2891</v>
      </c>
      <c r="DX76" s="7">
        <f>'BU X2977'!AB13</f>
        <v>3396</v>
      </c>
      <c r="DY76" s="7">
        <f>'BU X2977'!AC13</f>
        <v>0</v>
      </c>
      <c r="DZ76" s="7">
        <f>'BU X2977'!AD13</f>
        <v>0</v>
      </c>
      <c r="EA76" s="7">
        <f>'BU X2977'!AE13</f>
        <v>0</v>
      </c>
      <c r="EB76" s="7">
        <f>'BU X2977'!AF13</f>
        <v>0</v>
      </c>
      <c r="EC76" s="7">
        <f>'BU X2977'!AG13</f>
        <v>0</v>
      </c>
      <c r="ED76" s="7">
        <f>'BU X2977'!AH13</f>
        <v>0</v>
      </c>
      <c r="EE76" s="7">
        <f>'BU X2977'!AI13</f>
        <v>0</v>
      </c>
      <c r="EF76" s="7">
        <f>'BU X2977'!AJ13</f>
        <v>0</v>
      </c>
    </row>
    <row r="77" spans="1:136" s="8" customFormat="1" ht="17.25" customHeight="1">
      <c r="A77" s="5" t="s">
        <v>2</v>
      </c>
      <c r="B77" s="6">
        <f>B76-B78</f>
        <v>0</v>
      </c>
      <c r="C77" s="6">
        <f t="shared" ref="C77:BN77" si="21">C76-C78</f>
        <v>0</v>
      </c>
      <c r="D77" s="6">
        <f t="shared" si="21"/>
        <v>0</v>
      </c>
      <c r="E77" s="6">
        <f t="shared" si="21"/>
        <v>0</v>
      </c>
      <c r="F77" s="6">
        <f t="shared" si="21"/>
        <v>0</v>
      </c>
      <c r="G77" s="6">
        <f t="shared" si="21"/>
        <v>0</v>
      </c>
      <c r="H77" s="6">
        <f t="shared" si="21"/>
        <v>0</v>
      </c>
      <c r="I77" s="6">
        <f t="shared" si="21"/>
        <v>0</v>
      </c>
      <c r="J77" s="6">
        <f t="shared" si="21"/>
        <v>0</v>
      </c>
      <c r="K77" s="6">
        <f t="shared" si="21"/>
        <v>0</v>
      </c>
      <c r="L77" s="6">
        <f t="shared" si="21"/>
        <v>0</v>
      </c>
      <c r="M77" s="6">
        <f t="shared" si="21"/>
        <v>0</v>
      </c>
      <c r="N77" s="6">
        <f t="shared" si="21"/>
        <v>0</v>
      </c>
      <c r="O77" s="6">
        <f t="shared" si="21"/>
        <v>0</v>
      </c>
      <c r="P77" s="6">
        <f t="shared" si="21"/>
        <v>0</v>
      </c>
      <c r="Q77" s="6">
        <f t="shared" si="21"/>
        <v>0</v>
      </c>
      <c r="R77" s="6">
        <f t="shared" si="21"/>
        <v>0</v>
      </c>
      <c r="S77" s="6">
        <f t="shared" si="21"/>
        <v>0</v>
      </c>
      <c r="T77" s="6">
        <f t="shared" si="21"/>
        <v>0</v>
      </c>
      <c r="U77" s="6">
        <f t="shared" si="21"/>
        <v>0</v>
      </c>
      <c r="V77" s="6">
        <f t="shared" si="21"/>
        <v>0</v>
      </c>
      <c r="W77" s="6">
        <f t="shared" si="21"/>
        <v>0</v>
      </c>
      <c r="X77" s="6">
        <f t="shared" si="21"/>
        <v>0</v>
      </c>
      <c r="Y77" s="6">
        <f t="shared" si="21"/>
        <v>0</v>
      </c>
      <c r="Z77" s="6">
        <f t="shared" si="21"/>
        <v>0</v>
      </c>
      <c r="AA77" s="6">
        <f t="shared" si="21"/>
        <v>0</v>
      </c>
      <c r="AB77" s="6">
        <f t="shared" si="21"/>
        <v>0</v>
      </c>
      <c r="AC77" s="6">
        <f t="shared" si="21"/>
        <v>0</v>
      </c>
      <c r="AD77" s="6">
        <f t="shared" si="21"/>
        <v>0</v>
      </c>
      <c r="AE77" s="6">
        <f t="shared" si="21"/>
        <v>0</v>
      </c>
      <c r="AF77" s="6">
        <f t="shared" si="21"/>
        <v>0</v>
      </c>
      <c r="AG77" s="6">
        <f t="shared" si="21"/>
        <v>0</v>
      </c>
      <c r="AH77" s="6">
        <f t="shared" si="21"/>
        <v>0</v>
      </c>
      <c r="AI77" s="6">
        <f t="shared" si="21"/>
        <v>0</v>
      </c>
      <c r="AJ77" s="6">
        <f t="shared" si="21"/>
        <v>0</v>
      </c>
      <c r="AK77" s="6">
        <f t="shared" si="21"/>
        <v>0</v>
      </c>
      <c r="AL77" s="6">
        <f t="shared" si="21"/>
        <v>0</v>
      </c>
      <c r="AM77" s="6">
        <f t="shared" si="21"/>
        <v>0</v>
      </c>
      <c r="AN77" s="6">
        <f t="shared" si="21"/>
        <v>0</v>
      </c>
      <c r="AO77" s="6">
        <f t="shared" si="21"/>
        <v>0</v>
      </c>
      <c r="AP77" s="6">
        <f t="shared" si="21"/>
        <v>0</v>
      </c>
      <c r="AQ77" s="6">
        <f t="shared" si="21"/>
        <v>0</v>
      </c>
      <c r="AR77" s="6">
        <f t="shared" si="21"/>
        <v>0</v>
      </c>
      <c r="AS77" s="6">
        <f t="shared" si="21"/>
        <v>0</v>
      </c>
      <c r="AT77" s="6">
        <f t="shared" si="21"/>
        <v>0</v>
      </c>
      <c r="AU77" s="6">
        <f t="shared" si="21"/>
        <v>0</v>
      </c>
      <c r="AV77" s="6">
        <f t="shared" si="21"/>
        <v>0</v>
      </c>
      <c r="AW77" s="6">
        <f t="shared" si="21"/>
        <v>0</v>
      </c>
      <c r="AX77" s="6">
        <f t="shared" si="21"/>
        <v>0</v>
      </c>
      <c r="AY77" s="6">
        <f t="shared" si="21"/>
        <v>0</v>
      </c>
      <c r="AZ77" s="6">
        <f t="shared" si="21"/>
        <v>0</v>
      </c>
      <c r="BA77" s="6">
        <f t="shared" si="21"/>
        <v>0</v>
      </c>
      <c r="BB77" s="6">
        <f t="shared" si="21"/>
        <v>0</v>
      </c>
      <c r="BC77" s="6">
        <f t="shared" si="21"/>
        <v>0</v>
      </c>
      <c r="BD77" s="6">
        <f t="shared" si="21"/>
        <v>0</v>
      </c>
      <c r="BE77" s="6">
        <f t="shared" si="21"/>
        <v>0</v>
      </c>
      <c r="BF77" s="6">
        <f t="shared" si="21"/>
        <v>0</v>
      </c>
      <c r="BG77" s="6">
        <f t="shared" si="21"/>
        <v>0</v>
      </c>
      <c r="BH77" s="6">
        <f t="shared" si="21"/>
        <v>0</v>
      </c>
      <c r="BI77" s="6">
        <f t="shared" si="21"/>
        <v>0</v>
      </c>
      <c r="BJ77" s="6">
        <f t="shared" si="21"/>
        <v>0</v>
      </c>
      <c r="BK77" s="6">
        <f t="shared" si="21"/>
        <v>0</v>
      </c>
      <c r="BL77" s="6">
        <f t="shared" si="21"/>
        <v>0</v>
      </c>
      <c r="BM77" s="6">
        <f t="shared" si="21"/>
        <v>0</v>
      </c>
      <c r="BN77" s="6">
        <f t="shared" si="21"/>
        <v>0</v>
      </c>
      <c r="BO77" s="6">
        <f t="shared" ref="BO77:BP77" si="22">BO76-BO78</f>
        <v>0</v>
      </c>
      <c r="BP77" s="6">
        <f t="shared" si="22"/>
        <v>0</v>
      </c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>
        <v>1252</v>
      </c>
      <c r="CK77" s="6">
        <v>1391</v>
      </c>
      <c r="CL77" s="6">
        <v>5699</v>
      </c>
      <c r="CM77" s="6">
        <v>25212</v>
      </c>
      <c r="CN77" s="6">
        <v>24880</v>
      </c>
      <c r="CO77" s="6">
        <v>54717</v>
      </c>
      <c r="CP77" s="6">
        <v>24577</v>
      </c>
      <c r="CQ77" s="6">
        <v>50546</v>
      </c>
      <c r="CR77" s="6">
        <v>65733</v>
      </c>
      <c r="CS77" s="6">
        <v>77361</v>
      </c>
      <c r="CT77" s="6">
        <v>95186</v>
      </c>
      <c r="CU77" s="6">
        <v>66594</v>
      </c>
      <c r="CV77" s="6">
        <v>92336</v>
      </c>
      <c r="CW77" s="6">
        <v>87449</v>
      </c>
      <c r="CX77" s="6">
        <v>81363</v>
      </c>
      <c r="CY77" s="6">
        <v>112092</v>
      </c>
      <c r="CZ77" s="6">
        <v>33787</v>
      </c>
      <c r="DA77" s="7">
        <f t="shared" ref="DA77:EF77" si="23">DA76-DA78</f>
        <v>28061</v>
      </c>
      <c r="DB77" s="7">
        <f t="shared" si="23"/>
        <v>4641</v>
      </c>
      <c r="DC77" s="7">
        <f t="shared" si="23"/>
        <v>1700</v>
      </c>
      <c r="DD77" s="7">
        <f t="shared" si="23"/>
        <v>0</v>
      </c>
      <c r="DE77" s="7">
        <f t="shared" si="23"/>
        <v>0</v>
      </c>
      <c r="DF77" s="7">
        <f t="shared" si="23"/>
        <v>0</v>
      </c>
      <c r="DG77" s="7">
        <f t="shared" si="23"/>
        <v>1748</v>
      </c>
      <c r="DH77" s="7">
        <f t="shared" si="23"/>
        <v>1804</v>
      </c>
      <c r="DI77" s="7">
        <f t="shared" si="23"/>
        <v>1131</v>
      </c>
      <c r="DJ77" s="7">
        <f t="shared" si="23"/>
        <v>1129</v>
      </c>
      <c r="DK77" s="7">
        <f t="shared" si="23"/>
        <v>0</v>
      </c>
      <c r="DL77" s="7">
        <f t="shared" si="23"/>
        <v>3266</v>
      </c>
      <c r="DM77" s="7">
        <f t="shared" si="23"/>
        <v>593</v>
      </c>
      <c r="DN77" s="7">
        <f t="shared" si="23"/>
        <v>574</v>
      </c>
      <c r="DO77" s="7">
        <f t="shared" si="23"/>
        <v>0</v>
      </c>
      <c r="DP77" s="7">
        <f t="shared" si="23"/>
        <v>0</v>
      </c>
      <c r="DQ77" s="7">
        <f t="shared" si="23"/>
        <v>0</v>
      </c>
      <c r="DR77" s="7">
        <f t="shared" si="23"/>
        <v>0</v>
      </c>
      <c r="DS77" s="7">
        <f t="shared" si="23"/>
        <v>0</v>
      </c>
      <c r="DT77" s="7">
        <f t="shared" si="23"/>
        <v>2874</v>
      </c>
      <c r="DU77" s="7">
        <f t="shared" si="23"/>
        <v>582</v>
      </c>
      <c r="DV77" s="7">
        <f t="shared" si="23"/>
        <v>1748</v>
      </c>
      <c r="DW77" s="7">
        <f t="shared" si="23"/>
        <v>2876</v>
      </c>
      <c r="DX77" s="7">
        <f t="shared" si="23"/>
        <v>3395</v>
      </c>
      <c r="DY77" s="7">
        <f t="shared" si="23"/>
        <v>0</v>
      </c>
      <c r="DZ77" s="7">
        <f t="shared" si="23"/>
        <v>0</v>
      </c>
      <c r="EA77" s="7">
        <f t="shared" si="23"/>
        <v>0</v>
      </c>
      <c r="EB77" s="7">
        <f t="shared" si="23"/>
        <v>0</v>
      </c>
      <c r="EC77" s="7">
        <f t="shared" si="23"/>
        <v>0</v>
      </c>
      <c r="ED77" s="7">
        <f t="shared" si="23"/>
        <v>0</v>
      </c>
      <c r="EE77" s="7">
        <f t="shared" si="23"/>
        <v>0</v>
      </c>
      <c r="EF77" s="7">
        <f t="shared" si="23"/>
        <v>0</v>
      </c>
    </row>
    <row r="78" spans="1:136" s="8" customFormat="1" ht="17.25" customHeight="1">
      <c r="A78" s="5" t="s">
        <v>3</v>
      </c>
      <c r="B78" s="6">
        <f>SUM(B81:B84)</f>
        <v>0</v>
      </c>
      <c r="C78" s="6">
        <f t="shared" ref="C78:BN78" si="24">SUM(C81:C84)</f>
        <v>0</v>
      </c>
      <c r="D78" s="6">
        <f t="shared" si="24"/>
        <v>0</v>
      </c>
      <c r="E78" s="6">
        <f t="shared" si="24"/>
        <v>0</v>
      </c>
      <c r="F78" s="6">
        <f t="shared" si="24"/>
        <v>0</v>
      </c>
      <c r="G78" s="6">
        <f t="shared" si="24"/>
        <v>0</v>
      </c>
      <c r="H78" s="6">
        <f t="shared" si="24"/>
        <v>0</v>
      </c>
      <c r="I78" s="6">
        <f t="shared" si="24"/>
        <v>0</v>
      </c>
      <c r="J78" s="6">
        <f t="shared" si="24"/>
        <v>0</v>
      </c>
      <c r="K78" s="6">
        <f t="shared" si="24"/>
        <v>0</v>
      </c>
      <c r="L78" s="6">
        <f t="shared" si="24"/>
        <v>0</v>
      </c>
      <c r="M78" s="6">
        <f t="shared" si="24"/>
        <v>0</v>
      </c>
      <c r="N78" s="6">
        <f t="shared" si="24"/>
        <v>0</v>
      </c>
      <c r="O78" s="6">
        <f t="shared" si="24"/>
        <v>0</v>
      </c>
      <c r="P78" s="6">
        <f t="shared" si="24"/>
        <v>0</v>
      </c>
      <c r="Q78" s="6">
        <f t="shared" si="24"/>
        <v>0</v>
      </c>
      <c r="R78" s="6">
        <f t="shared" si="24"/>
        <v>0</v>
      </c>
      <c r="S78" s="6">
        <f t="shared" si="24"/>
        <v>0</v>
      </c>
      <c r="T78" s="6">
        <f t="shared" si="24"/>
        <v>0</v>
      </c>
      <c r="U78" s="6">
        <f t="shared" si="24"/>
        <v>0</v>
      </c>
      <c r="V78" s="6">
        <f t="shared" si="24"/>
        <v>0</v>
      </c>
      <c r="W78" s="6">
        <f t="shared" si="24"/>
        <v>0</v>
      </c>
      <c r="X78" s="6">
        <f t="shared" si="24"/>
        <v>0</v>
      </c>
      <c r="Y78" s="6">
        <f t="shared" si="24"/>
        <v>0</v>
      </c>
      <c r="Z78" s="6">
        <f t="shared" si="24"/>
        <v>0</v>
      </c>
      <c r="AA78" s="6">
        <f t="shared" si="24"/>
        <v>0</v>
      </c>
      <c r="AB78" s="6">
        <f t="shared" si="24"/>
        <v>0</v>
      </c>
      <c r="AC78" s="6">
        <f t="shared" si="24"/>
        <v>0</v>
      </c>
      <c r="AD78" s="6">
        <f t="shared" si="24"/>
        <v>0</v>
      </c>
      <c r="AE78" s="6">
        <f t="shared" si="24"/>
        <v>0</v>
      </c>
      <c r="AF78" s="6">
        <f t="shared" si="24"/>
        <v>0</v>
      </c>
      <c r="AG78" s="6">
        <f t="shared" si="24"/>
        <v>0</v>
      </c>
      <c r="AH78" s="6">
        <f t="shared" si="24"/>
        <v>0</v>
      </c>
      <c r="AI78" s="6">
        <f t="shared" si="24"/>
        <v>0</v>
      </c>
      <c r="AJ78" s="6">
        <f t="shared" si="24"/>
        <v>0</v>
      </c>
      <c r="AK78" s="6">
        <f t="shared" si="24"/>
        <v>0</v>
      </c>
      <c r="AL78" s="6">
        <f t="shared" si="24"/>
        <v>0</v>
      </c>
      <c r="AM78" s="6">
        <f t="shared" si="24"/>
        <v>0</v>
      </c>
      <c r="AN78" s="6">
        <f t="shared" si="24"/>
        <v>0</v>
      </c>
      <c r="AO78" s="6">
        <f t="shared" si="24"/>
        <v>0</v>
      </c>
      <c r="AP78" s="6">
        <f t="shared" si="24"/>
        <v>0</v>
      </c>
      <c r="AQ78" s="6">
        <f t="shared" si="24"/>
        <v>0</v>
      </c>
      <c r="AR78" s="6">
        <f t="shared" si="24"/>
        <v>0</v>
      </c>
      <c r="AS78" s="6">
        <f t="shared" si="24"/>
        <v>0</v>
      </c>
      <c r="AT78" s="6">
        <f t="shared" si="24"/>
        <v>0</v>
      </c>
      <c r="AU78" s="6">
        <f t="shared" si="24"/>
        <v>0</v>
      </c>
      <c r="AV78" s="6">
        <f t="shared" si="24"/>
        <v>0</v>
      </c>
      <c r="AW78" s="6">
        <f t="shared" si="24"/>
        <v>0</v>
      </c>
      <c r="AX78" s="6">
        <f t="shared" si="24"/>
        <v>0</v>
      </c>
      <c r="AY78" s="6">
        <f t="shared" si="24"/>
        <v>0</v>
      </c>
      <c r="AZ78" s="6">
        <f t="shared" si="24"/>
        <v>0</v>
      </c>
      <c r="BA78" s="6">
        <f t="shared" si="24"/>
        <v>0</v>
      </c>
      <c r="BB78" s="6">
        <f t="shared" si="24"/>
        <v>0</v>
      </c>
      <c r="BC78" s="6">
        <f t="shared" si="24"/>
        <v>0</v>
      </c>
      <c r="BD78" s="6">
        <f t="shared" si="24"/>
        <v>0</v>
      </c>
      <c r="BE78" s="6">
        <f t="shared" si="24"/>
        <v>0</v>
      </c>
      <c r="BF78" s="6">
        <f t="shared" si="24"/>
        <v>0</v>
      </c>
      <c r="BG78" s="6">
        <f t="shared" si="24"/>
        <v>0</v>
      </c>
      <c r="BH78" s="6">
        <f t="shared" si="24"/>
        <v>0</v>
      </c>
      <c r="BI78" s="6">
        <f t="shared" si="24"/>
        <v>0</v>
      </c>
      <c r="BJ78" s="6">
        <f t="shared" si="24"/>
        <v>0</v>
      </c>
      <c r="BK78" s="6">
        <f t="shared" si="24"/>
        <v>0</v>
      </c>
      <c r="BL78" s="6">
        <f t="shared" si="24"/>
        <v>0</v>
      </c>
      <c r="BM78" s="6">
        <f t="shared" si="24"/>
        <v>0</v>
      </c>
      <c r="BN78" s="6">
        <f t="shared" si="24"/>
        <v>0</v>
      </c>
      <c r="BO78" s="6">
        <f t="shared" ref="BO78:BP78" si="25">SUM(BO81:BO84)</f>
        <v>0</v>
      </c>
      <c r="BP78" s="6">
        <f t="shared" si="25"/>
        <v>0</v>
      </c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>
        <v>0</v>
      </c>
      <c r="CK78" s="6">
        <v>0</v>
      </c>
      <c r="CL78" s="6">
        <v>0</v>
      </c>
      <c r="CM78" s="6">
        <v>4</v>
      </c>
      <c r="CN78" s="6">
        <v>77</v>
      </c>
      <c r="CO78" s="6">
        <v>1323</v>
      </c>
      <c r="CP78" s="6">
        <v>345</v>
      </c>
      <c r="CQ78" s="6">
        <v>377</v>
      </c>
      <c r="CR78" s="6">
        <v>184</v>
      </c>
      <c r="CS78" s="6">
        <v>39</v>
      </c>
      <c r="CT78" s="6">
        <v>26</v>
      </c>
      <c r="CU78" s="6">
        <v>38</v>
      </c>
      <c r="CV78" s="6">
        <v>239</v>
      </c>
      <c r="CW78" s="6">
        <v>55</v>
      </c>
      <c r="CX78" s="6">
        <v>97</v>
      </c>
      <c r="CY78" s="6">
        <v>63</v>
      </c>
      <c r="CZ78" s="6">
        <v>19</v>
      </c>
      <c r="DA78" s="7">
        <f t="shared" ref="DA78" si="26">SUM(DA81:DA84)</f>
        <v>111</v>
      </c>
      <c r="DB78" s="7">
        <f>SUM(DB81:DB84)</f>
        <v>6</v>
      </c>
      <c r="DC78" s="7">
        <f t="shared" ref="DC78:EF78" si="27">SUM(DC81:DC84)</f>
        <v>0</v>
      </c>
      <c r="DD78" s="7">
        <f t="shared" si="27"/>
        <v>0</v>
      </c>
      <c r="DE78" s="7">
        <f t="shared" si="27"/>
        <v>0</v>
      </c>
      <c r="DF78" s="7">
        <f t="shared" si="27"/>
        <v>0</v>
      </c>
      <c r="DG78" s="7">
        <f t="shared" si="27"/>
        <v>3</v>
      </c>
      <c r="DH78" s="7">
        <f t="shared" si="27"/>
        <v>0</v>
      </c>
      <c r="DI78" s="7">
        <f t="shared" si="27"/>
        <v>10</v>
      </c>
      <c r="DJ78" s="7">
        <f t="shared" si="27"/>
        <v>17</v>
      </c>
      <c r="DK78" s="7">
        <f t="shared" si="27"/>
        <v>0</v>
      </c>
      <c r="DL78" s="7">
        <f t="shared" si="27"/>
        <v>11</v>
      </c>
      <c r="DM78" s="7">
        <f t="shared" si="27"/>
        <v>1</v>
      </c>
      <c r="DN78" s="7">
        <f t="shared" si="27"/>
        <v>18</v>
      </c>
      <c r="DO78" s="7">
        <f t="shared" si="27"/>
        <v>0</v>
      </c>
      <c r="DP78" s="7">
        <f t="shared" si="27"/>
        <v>0</v>
      </c>
      <c r="DQ78" s="7">
        <f t="shared" si="27"/>
        <v>0</v>
      </c>
      <c r="DR78" s="7">
        <f t="shared" si="27"/>
        <v>0</v>
      </c>
      <c r="DS78" s="7">
        <f t="shared" si="27"/>
        <v>0</v>
      </c>
      <c r="DT78" s="7">
        <f t="shared" si="27"/>
        <v>11</v>
      </c>
      <c r="DU78" s="7">
        <f t="shared" si="27"/>
        <v>18</v>
      </c>
      <c r="DV78" s="7">
        <f t="shared" si="27"/>
        <v>0</v>
      </c>
      <c r="DW78" s="7">
        <f t="shared" si="27"/>
        <v>15</v>
      </c>
      <c r="DX78" s="7">
        <f t="shared" si="27"/>
        <v>1</v>
      </c>
      <c r="DY78" s="7">
        <f t="shared" si="27"/>
        <v>0</v>
      </c>
      <c r="DZ78" s="7">
        <f t="shared" si="27"/>
        <v>0</v>
      </c>
      <c r="EA78" s="7">
        <f t="shared" si="27"/>
        <v>0</v>
      </c>
      <c r="EB78" s="7">
        <f t="shared" si="27"/>
        <v>0</v>
      </c>
      <c r="EC78" s="7">
        <f t="shared" si="27"/>
        <v>0</v>
      </c>
      <c r="ED78" s="7">
        <f t="shared" si="27"/>
        <v>0</v>
      </c>
      <c r="EE78" s="7">
        <f t="shared" si="27"/>
        <v>0</v>
      </c>
      <c r="EF78" s="7">
        <f t="shared" si="27"/>
        <v>0</v>
      </c>
    </row>
    <row r="79" spans="1:136" s="8" customFormat="1" ht="17.25" customHeight="1">
      <c r="A79" s="5" t="s">
        <v>10</v>
      </c>
      <c r="B79" s="9" t="e">
        <f>B78/B76</f>
        <v>#DIV/0!</v>
      </c>
      <c r="C79" s="9" t="e">
        <f t="shared" ref="C79:BN79" si="28">C78/C76</f>
        <v>#DIV/0!</v>
      </c>
      <c r="D79" s="9" t="e">
        <f t="shared" si="28"/>
        <v>#DIV/0!</v>
      </c>
      <c r="E79" s="9" t="e">
        <f t="shared" si="28"/>
        <v>#DIV/0!</v>
      </c>
      <c r="F79" s="9" t="e">
        <f t="shared" si="28"/>
        <v>#DIV/0!</v>
      </c>
      <c r="G79" s="9" t="e">
        <f t="shared" si="28"/>
        <v>#DIV/0!</v>
      </c>
      <c r="H79" s="9" t="e">
        <f t="shared" si="28"/>
        <v>#DIV/0!</v>
      </c>
      <c r="I79" s="9" t="e">
        <f t="shared" si="28"/>
        <v>#DIV/0!</v>
      </c>
      <c r="J79" s="9" t="e">
        <f t="shared" si="28"/>
        <v>#DIV/0!</v>
      </c>
      <c r="K79" s="9" t="e">
        <f t="shared" si="28"/>
        <v>#DIV/0!</v>
      </c>
      <c r="L79" s="9" t="e">
        <f t="shared" si="28"/>
        <v>#DIV/0!</v>
      </c>
      <c r="M79" s="9" t="e">
        <f t="shared" si="28"/>
        <v>#DIV/0!</v>
      </c>
      <c r="N79" s="9" t="e">
        <f t="shared" si="28"/>
        <v>#DIV/0!</v>
      </c>
      <c r="O79" s="9" t="e">
        <f t="shared" si="28"/>
        <v>#DIV/0!</v>
      </c>
      <c r="P79" s="9" t="e">
        <f t="shared" si="28"/>
        <v>#DIV/0!</v>
      </c>
      <c r="Q79" s="9" t="e">
        <f t="shared" si="28"/>
        <v>#DIV/0!</v>
      </c>
      <c r="R79" s="9" t="e">
        <f t="shared" si="28"/>
        <v>#DIV/0!</v>
      </c>
      <c r="S79" s="9" t="e">
        <f t="shared" si="28"/>
        <v>#DIV/0!</v>
      </c>
      <c r="T79" s="9" t="e">
        <f t="shared" si="28"/>
        <v>#DIV/0!</v>
      </c>
      <c r="U79" s="9" t="e">
        <f t="shared" si="28"/>
        <v>#DIV/0!</v>
      </c>
      <c r="V79" s="9" t="e">
        <f t="shared" si="28"/>
        <v>#DIV/0!</v>
      </c>
      <c r="W79" s="9" t="e">
        <f t="shared" si="28"/>
        <v>#DIV/0!</v>
      </c>
      <c r="X79" s="9" t="e">
        <f t="shared" si="28"/>
        <v>#DIV/0!</v>
      </c>
      <c r="Y79" s="9" t="e">
        <f t="shared" si="28"/>
        <v>#DIV/0!</v>
      </c>
      <c r="Z79" s="9" t="e">
        <f t="shared" si="28"/>
        <v>#DIV/0!</v>
      </c>
      <c r="AA79" s="9" t="e">
        <f t="shared" si="28"/>
        <v>#DIV/0!</v>
      </c>
      <c r="AB79" s="9" t="e">
        <f t="shared" si="28"/>
        <v>#DIV/0!</v>
      </c>
      <c r="AC79" s="9" t="e">
        <f t="shared" si="28"/>
        <v>#DIV/0!</v>
      </c>
      <c r="AD79" s="9" t="e">
        <f t="shared" si="28"/>
        <v>#DIV/0!</v>
      </c>
      <c r="AE79" s="9" t="e">
        <f t="shared" si="28"/>
        <v>#DIV/0!</v>
      </c>
      <c r="AF79" s="9" t="e">
        <f t="shared" si="28"/>
        <v>#DIV/0!</v>
      </c>
      <c r="AG79" s="9" t="e">
        <f t="shared" si="28"/>
        <v>#DIV/0!</v>
      </c>
      <c r="AH79" s="9" t="e">
        <f t="shared" si="28"/>
        <v>#DIV/0!</v>
      </c>
      <c r="AI79" s="9" t="e">
        <f t="shared" si="28"/>
        <v>#DIV/0!</v>
      </c>
      <c r="AJ79" s="9" t="e">
        <f t="shared" si="28"/>
        <v>#DIV/0!</v>
      </c>
      <c r="AK79" s="9" t="e">
        <f t="shared" si="28"/>
        <v>#DIV/0!</v>
      </c>
      <c r="AL79" s="9" t="e">
        <f t="shared" si="28"/>
        <v>#DIV/0!</v>
      </c>
      <c r="AM79" s="9" t="e">
        <f t="shared" si="28"/>
        <v>#DIV/0!</v>
      </c>
      <c r="AN79" s="9" t="e">
        <f t="shared" si="28"/>
        <v>#DIV/0!</v>
      </c>
      <c r="AO79" s="9" t="e">
        <f t="shared" si="28"/>
        <v>#DIV/0!</v>
      </c>
      <c r="AP79" s="9" t="e">
        <f t="shared" si="28"/>
        <v>#DIV/0!</v>
      </c>
      <c r="AQ79" s="9" t="e">
        <f t="shared" si="28"/>
        <v>#DIV/0!</v>
      </c>
      <c r="AR79" s="9" t="e">
        <f t="shared" si="28"/>
        <v>#DIV/0!</v>
      </c>
      <c r="AS79" s="9" t="e">
        <f t="shared" si="28"/>
        <v>#DIV/0!</v>
      </c>
      <c r="AT79" s="9" t="e">
        <f t="shared" si="28"/>
        <v>#DIV/0!</v>
      </c>
      <c r="AU79" s="9" t="e">
        <f t="shared" si="28"/>
        <v>#DIV/0!</v>
      </c>
      <c r="AV79" s="9" t="e">
        <f t="shared" si="28"/>
        <v>#DIV/0!</v>
      </c>
      <c r="AW79" s="9" t="e">
        <f t="shared" si="28"/>
        <v>#DIV/0!</v>
      </c>
      <c r="AX79" s="9" t="e">
        <f t="shared" si="28"/>
        <v>#DIV/0!</v>
      </c>
      <c r="AY79" s="9" t="e">
        <f t="shared" si="28"/>
        <v>#DIV/0!</v>
      </c>
      <c r="AZ79" s="9" t="e">
        <f t="shared" si="28"/>
        <v>#DIV/0!</v>
      </c>
      <c r="BA79" s="9" t="e">
        <f t="shared" si="28"/>
        <v>#DIV/0!</v>
      </c>
      <c r="BB79" s="9" t="e">
        <f t="shared" si="28"/>
        <v>#DIV/0!</v>
      </c>
      <c r="BC79" s="9" t="e">
        <f t="shared" si="28"/>
        <v>#DIV/0!</v>
      </c>
      <c r="BD79" s="9" t="e">
        <f t="shared" si="28"/>
        <v>#DIV/0!</v>
      </c>
      <c r="BE79" s="9" t="e">
        <f t="shared" si="28"/>
        <v>#DIV/0!</v>
      </c>
      <c r="BF79" s="9" t="e">
        <f t="shared" si="28"/>
        <v>#DIV/0!</v>
      </c>
      <c r="BG79" s="9" t="e">
        <f t="shared" si="28"/>
        <v>#DIV/0!</v>
      </c>
      <c r="BH79" s="9" t="e">
        <f t="shared" si="28"/>
        <v>#DIV/0!</v>
      </c>
      <c r="BI79" s="9" t="e">
        <f t="shared" si="28"/>
        <v>#DIV/0!</v>
      </c>
      <c r="BJ79" s="9" t="e">
        <f t="shared" si="28"/>
        <v>#DIV/0!</v>
      </c>
      <c r="BK79" s="9" t="e">
        <f t="shared" si="28"/>
        <v>#DIV/0!</v>
      </c>
      <c r="BL79" s="9" t="e">
        <f t="shared" si="28"/>
        <v>#DIV/0!</v>
      </c>
      <c r="BM79" s="9" t="e">
        <f t="shared" si="28"/>
        <v>#DIV/0!</v>
      </c>
      <c r="BN79" s="9" t="e">
        <f t="shared" si="28"/>
        <v>#DIV/0!</v>
      </c>
      <c r="BO79" s="9" t="e">
        <f t="shared" ref="BO79:CB79" si="29">BO78/BO76</f>
        <v>#DIV/0!</v>
      </c>
      <c r="BP79" s="9" t="e">
        <f t="shared" si="29"/>
        <v>#DIV/0!</v>
      </c>
      <c r="BQ79" s="9" t="e">
        <f t="shared" si="29"/>
        <v>#DIV/0!</v>
      </c>
      <c r="BR79" s="9" t="e">
        <f t="shared" si="29"/>
        <v>#DIV/0!</v>
      </c>
      <c r="BS79" s="9" t="e">
        <f t="shared" si="29"/>
        <v>#DIV/0!</v>
      </c>
      <c r="BT79" s="9" t="e">
        <f t="shared" si="29"/>
        <v>#DIV/0!</v>
      </c>
      <c r="BU79" s="9" t="e">
        <f t="shared" si="29"/>
        <v>#DIV/0!</v>
      </c>
      <c r="BV79" s="9" t="e">
        <f t="shared" si="29"/>
        <v>#DIV/0!</v>
      </c>
      <c r="BW79" s="9" t="e">
        <f t="shared" si="29"/>
        <v>#DIV/0!</v>
      </c>
      <c r="BX79" s="9" t="e">
        <f t="shared" si="29"/>
        <v>#DIV/0!</v>
      </c>
      <c r="BY79" s="9" t="e">
        <f t="shared" si="29"/>
        <v>#DIV/0!</v>
      </c>
      <c r="BZ79" s="9" t="e">
        <f t="shared" si="29"/>
        <v>#DIV/0!</v>
      </c>
      <c r="CA79" s="9" t="e">
        <f t="shared" si="29"/>
        <v>#DIV/0!</v>
      </c>
      <c r="CB79" s="9" t="e">
        <f t="shared" si="29"/>
        <v>#DIV/0!</v>
      </c>
      <c r="CC79" s="9" t="e">
        <v>#DIV/0!</v>
      </c>
      <c r="CD79" s="9" t="e">
        <v>#DIV/0!</v>
      </c>
      <c r="CE79" s="9" t="e">
        <v>#DIV/0!</v>
      </c>
      <c r="CF79" s="9" t="e">
        <v>#DIV/0!</v>
      </c>
      <c r="CG79" s="9" t="e">
        <v>#DIV/0!</v>
      </c>
      <c r="CH79" s="9" t="e">
        <v>#DIV/0!</v>
      </c>
      <c r="CI79" s="9" t="e">
        <v>#DIV/0!</v>
      </c>
      <c r="CJ79" s="9">
        <v>0</v>
      </c>
      <c r="CK79" s="9">
        <v>0</v>
      </c>
      <c r="CL79" s="9">
        <v>0</v>
      </c>
      <c r="CM79" s="9">
        <v>1.5862944162436547E-4</v>
      </c>
      <c r="CN79" s="9">
        <v>3.0853067275714227E-3</v>
      </c>
      <c r="CO79" s="9">
        <v>2.3608137044967881E-2</v>
      </c>
      <c r="CP79" s="9">
        <v>1.3843190755156087E-2</v>
      </c>
      <c r="CQ79" s="9">
        <v>7.4033344461245411E-3</v>
      </c>
      <c r="CR79" s="9">
        <v>2.7913891712304868E-3</v>
      </c>
      <c r="CS79" s="9">
        <v>5.0387596899224808E-4</v>
      </c>
      <c r="CT79" s="9">
        <v>2.7307482250136535E-4</v>
      </c>
      <c r="CU79" s="9">
        <v>5.7029655420818821E-4</v>
      </c>
      <c r="CV79" s="9">
        <v>2.5816905211990277E-3</v>
      </c>
      <c r="CW79" s="9">
        <v>6.2854269519107696E-4</v>
      </c>
      <c r="CX79" s="9">
        <v>1.190768475325313E-3</v>
      </c>
      <c r="CY79" s="9">
        <v>5.6172261602246889E-4</v>
      </c>
      <c r="CZ79" s="9">
        <v>5.6203040880317104E-4</v>
      </c>
      <c r="DA79" s="10">
        <f t="shared" ref="DA79" si="30">DA78/DA76</f>
        <v>3.9400823512707652E-3</v>
      </c>
      <c r="DB79" s="10">
        <f>DB78/DB76</f>
        <v>1.2911555842479018E-3</v>
      </c>
      <c r="DC79" s="10">
        <f t="shared" ref="DC79:EF79" si="31">DC78/DC76</f>
        <v>0</v>
      </c>
      <c r="DD79" s="10" t="e">
        <f t="shared" si="31"/>
        <v>#DIV/0!</v>
      </c>
      <c r="DE79" s="10" t="e">
        <f t="shared" si="31"/>
        <v>#DIV/0!</v>
      </c>
      <c r="DF79" s="10" t="e">
        <f t="shared" si="31"/>
        <v>#DIV/0!</v>
      </c>
      <c r="DG79" s="10">
        <f t="shared" si="31"/>
        <v>1.7133066818960593E-3</v>
      </c>
      <c r="DH79" s="10">
        <f t="shared" si="31"/>
        <v>0</v>
      </c>
      <c r="DI79" s="10">
        <f t="shared" si="31"/>
        <v>8.7642418930762491E-3</v>
      </c>
      <c r="DJ79" s="10">
        <f t="shared" si="31"/>
        <v>1.4834205933682374E-2</v>
      </c>
      <c r="DK79" s="10" t="e">
        <f t="shared" si="31"/>
        <v>#DIV/0!</v>
      </c>
      <c r="DL79" s="10">
        <f t="shared" si="31"/>
        <v>3.3567287152883735E-3</v>
      </c>
      <c r="DM79" s="10">
        <f t="shared" si="31"/>
        <v>1.6835016835016834E-3</v>
      </c>
      <c r="DN79" s="10">
        <f t="shared" si="31"/>
        <v>3.0405405405405407E-2</v>
      </c>
      <c r="DO79" s="10" t="e">
        <f t="shared" si="31"/>
        <v>#DIV/0!</v>
      </c>
      <c r="DP79" s="10" t="e">
        <f t="shared" si="31"/>
        <v>#DIV/0!</v>
      </c>
      <c r="DQ79" s="10" t="e">
        <f t="shared" si="31"/>
        <v>#DIV/0!</v>
      </c>
      <c r="DR79" s="10" t="e">
        <f t="shared" si="31"/>
        <v>#DIV/0!</v>
      </c>
      <c r="DS79" s="10" t="e">
        <f t="shared" si="31"/>
        <v>#DIV/0!</v>
      </c>
      <c r="DT79" s="10">
        <f t="shared" si="31"/>
        <v>3.8128249566724438E-3</v>
      </c>
      <c r="DU79" s="10">
        <f t="shared" si="31"/>
        <v>0.03</v>
      </c>
      <c r="DV79" s="10">
        <f t="shared" si="31"/>
        <v>0</v>
      </c>
      <c r="DW79" s="10">
        <f t="shared" si="31"/>
        <v>5.1885160843998619E-3</v>
      </c>
      <c r="DX79" s="10">
        <f t="shared" si="31"/>
        <v>2.9446407538280328E-4</v>
      </c>
      <c r="DY79" s="10" t="e">
        <f t="shared" si="31"/>
        <v>#DIV/0!</v>
      </c>
      <c r="DZ79" s="10" t="e">
        <f t="shared" si="31"/>
        <v>#DIV/0!</v>
      </c>
      <c r="EA79" s="10" t="e">
        <f t="shared" si="31"/>
        <v>#DIV/0!</v>
      </c>
      <c r="EB79" s="10" t="e">
        <f t="shared" si="31"/>
        <v>#DIV/0!</v>
      </c>
      <c r="EC79" s="10" t="e">
        <f t="shared" si="31"/>
        <v>#DIV/0!</v>
      </c>
      <c r="ED79" s="10" t="e">
        <f t="shared" si="31"/>
        <v>#DIV/0!</v>
      </c>
      <c r="EE79" s="10" t="e">
        <f t="shared" si="31"/>
        <v>#DIV/0!</v>
      </c>
      <c r="EF79" s="10" t="e">
        <f t="shared" si="31"/>
        <v>#DIV/0!</v>
      </c>
    </row>
    <row r="80" spans="1:136" ht="12" customHeight="1">
      <c r="A80" s="11" t="s">
        <v>5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</row>
    <row r="81" spans="1:148" s="8" customFormat="1" ht="17.25" customHeight="1">
      <c r="A81" s="12" t="s">
        <v>6</v>
      </c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>
        <v>0</v>
      </c>
      <c r="CK81" s="6">
        <v>0</v>
      </c>
      <c r="CL81" s="6">
        <v>0</v>
      </c>
      <c r="CM81" s="6">
        <v>0</v>
      </c>
      <c r="CN81" s="6">
        <v>75</v>
      </c>
      <c r="CO81" s="6">
        <v>1322</v>
      </c>
      <c r="CP81" s="6">
        <v>345</v>
      </c>
      <c r="CQ81" s="6">
        <v>363</v>
      </c>
      <c r="CR81" s="6">
        <v>184</v>
      </c>
      <c r="CS81" s="6">
        <v>37</v>
      </c>
      <c r="CT81" s="6">
        <v>26</v>
      </c>
      <c r="CU81" s="6">
        <v>38</v>
      </c>
      <c r="CV81" s="6">
        <v>239</v>
      </c>
      <c r="CW81" s="6">
        <v>55</v>
      </c>
      <c r="CX81" s="6">
        <v>97</v>
      </c>
      <c r="CY81" s="6">
        <v>52</v>
      </c>
      <c r="CZ81" s="6">
        <v>19</v>
      </c>
      <c r="DA81" s="25">
        <f>SUM(DB81:EF81)</f>
        <v>111</v>
      </c>
      <c r="DB81" s="25">
        <f>'BU X2977'!F30</f>
        <v>6</v>
      </c>
      <c r="DC81" s="25">
        <f>'BU X2977'!G30</f>
        <v>0</v>
      </c>
      <c r="DD81" s="25">
        <f>'BU X2977'!H30</f>
        <v>0</v>
      </c>
      <c r="DE81" s="25">
        <f>'BU X2977'!I30</f>
        <v>0</v>
      </c>
      <c r="DF81" s="25">
        <f>'BU X2977'!J30</f>
        <v>0</v>
      </c>
      <c r="DG81" s="25">
        <f>'BU X2977'!K30</f>
        <v>3</v>
      </c>
      <c r="DH81" s="25">
        <f>'BU X2977'!L30</f>
        <v>0</v>
      </c>
      <c r="DI81" s="25">
        <f>'BU X2977'!M30</f>
        <v>10</v>
      </c>
      <c r="DJ81" s="25">
        <f>'BU X2977'!N30</f>
        <v>17</v>
      </c>
      <c r="DK81" s="25">
        <f>'BU X2977'!O30</f>
        <v>0</v>
      </c>
      <c r="DL81" s="25">
        <f>'BU X2977'!P30</f>
        <v>11</v>
      </c>
      <c r="DM81" s="25">
        <f>'BU X2977'!Q30</f>
        <v>1</v>
      </c>
      <c r="DN81" s="25">
        <f>'BU X2977'!R30</f>
        <v>18</v>
      </c>
      <c r="DO81" s="25">
        <f>'BU X2977'!S30</f>
        <v>0</v>
      </c>
      <c r="DP81" s="25">
        <f>'BU X2977'!T30</f>
        <v>0</v>
      </c>
      <c r="DQ81" s="25">
        <f>'BU X2977'!U30</f>
        <v>0</v>
      </c>
      <c r="DR81" s="25">
        <f>'BU X2977'!V30</f>
        <v>0</v>
      </c>
      <c r="DS81" s="25">
        <f>'BU X2977'!W30</f>
        <v>0</v>
      </c>
      <c r="DT81" s="25">
        <f>'BU X2977'!X30</f>
        <v>11</v>
      </c>
      <c r="DU81" s="25">
        <f>'BU X2977'!Y30</f>
        <v>18</v>
      </c>
      <c r="DV81" s="25">
        <f>'BU X2977'!Z30</f>
        <v>0</v>
      </c>
      <c r="DW81" s="25">
        <f>'BU X2977'!AA30</f>
        <v>15</v>
      </c>
      <c r="DX81" s="25">
        <f>'BU X2977'!AB30</f>
        <v>1</v>
      </c>
      <c r="DY81" s="25">
        <f>'BU X2977'!AC30</f>
        <v>0</v>
      </c>
      <c r="DZ81" s="25">
        <f>'BU X2977'!AD30</f>
        <v>0</v>
      </c>
      <c r="EA81" s="25">
        <f>'BU X2977'!AE30</f>
        <v>0</v>
      </c>
      <c r="EB81" s="25">
        <f>'BU X2977'!AF30</f>
        <v>0</v>
      </c>
      <c r="EC81" s="25">
        <f>'BU X2977'!AG30</f>
        <v>0</v>
      </c>
      <c r="ED81" s="25">
        <f>'BU X2977'!AH30</f>
        <v>0</v>
      </c>
      <c r="EE81" s="25">
        <f>'BU X2977'!AI30</f>
        <v>0</v>
      </c>
      <c r="EF81" s="25">
        <f>'BU X2977'!AJ30</f>
        <v>0</v>
      </c>
    </row>
    <row r="82" spans="1:148" s="8" customFormat="1" ht="17.25" customHeight="1">
      <c r="A82" s="12" t="s">
        <v>7</v>
      </c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>
        <v>0</v>
      </c>
      <c r="CK82" s="6">
        <v>0</v>
      </c>
      <c r="CL82" s="6">
        <v>0</v>
      </c>
      <c r="CM82" s="6">
        <v>4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10</v>
      </c>
      <c r="CZ82" s="6">
        <v>0</v>
      </c>
      <c r="DA82" s="25">
        <f>SUM(DB82:EF82)</f>
        <v>0</v>
      </c>
      <c r="DB82" s="25">
        <f>'BU X2977'!F31</f>
        <v>0</v>
      </c>
      <c r="DC82" s="25">
        <f>'BU X2977'!G31</f>
        <v>0</v>
      </c>
      <c r="DD82" s="25">
        <f>'BU X2977'!H31</f>
        <v>0</v>
      </c>
      <c r="DE82" s="25">
        <f>'BU X2977'!I31</f>
        <v>0</v>
      </c>
      <c r="DF82" s="25">
        <f>'BU X2977'!J31</f>
        <v>0</v>
      </c>
      <c r="DG82" s="25">
        <f>'BU X2977'!K31</f>
        <v>0</v>
      </c>
      <c r="DH82" s="25">
        <f>'BU X2977'!L31</f>
        <v>0</v>
      </c>
      <c r="DI82" s="25">
        <f>'BU X2977'!M31</f>
        <v>0</v>
      </c>
      <c r="DJ82" s="25">
        <f>'BU X2977'!N31</f>
        <v>0</v>
      </c>
      <c r="DK82" s="25">
        <f>'BU X2977'!O31</f>
        <v>0</v>
      </c>
      <c r="DL82" s="25">
        <f>'BU X2977'!P31</f>
        <v>0</v>
      </c>
      <c r="DM82" s="25">
        <f>'BU X2977'!Q31</f>
        <v>0</v>
      </c>
      <c r="DN82" s="25">
        <f>'BU X2977'!R31</f>
        <v>0</v>
      </c>
      <c r="DO82" s="25">
        <f>'BU X2977'!S31</f>
        <v>0</v>
      </c>
      <c r="DP82" s="25">
        <f>'BU X2977'!T31</f>
        <v>0</v>
      </c>
      <c r="DQ82" s="25">
        <f>'BU X2977'!U31</f>
        <v>0</v>
      </c>
      <c r="DR82" s="25">
        <f>'BU X2977'!V31</f>
        <v>0</v>
      </c>
      <c r="DS82" s="25">
        <f>'BU X2977'!W31</f>
        <v>0</v>
      </c>
      <c r="DT82" s="25">
        <f>'BU X2977'!X31</f>
        <v>0</v>
      </c>
      <c r="DU82" s="25">
        <f>'BU X2977'!Y31</f>
        <v>0</v>
      </c>
      <c r="DV82" s="25">
        <f>'BU X2977'!Z31</f>
        <v>0</v>
      </c>
      <c r="DW82" s="25">
        <f>'BU X2977'!AA31</f>
        <v>0</v>
      </c>
      <c r="DX82" s="25">
        <f>'BU X2977'!AB31</f>
        <v>0</v>
      </c>
      <c r="DY82" s="25">
        <f>'BU X2977'!AC31</f>
        <v>0</v>
      </c>
      <c r="DZ82" s="25">
        <f>'BU X2977'!AD31</f>
        <v>0</v>
      </c>
      <c r="EA82" s="25">
        <f>'BU X2977'!AE31</f>
        <v>0</v>
      </c>
      <c r="EB82" s="25">
        <f>'BU X2977'!AF31</f>
        <v>0</v>
      </c>
      <c r="EC82" s="25">
        <f>'BU X2977'!AG31</f>
        <v>0</v>
      </c>
      <c r="ED82" s="25">
        <f>'BU X2977'!AH31</f>
        <v>0</v>
      </c>
      <c r="EE82" s="25">
        <f>'BU X2977'!AI31</f>
        <v>0</v>
      </c>
      <c r="EF82" s="25">
        <f>'BU X2977'!AJ31</f>
        <v>0</v>
      </c>
    </row>
    <row r="83" spans="1:148" s="8" customFormat="1" ht="17.25" customHeight="1">
      <c r="A83" s="12" t="s">
        <v>8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25">
        <f>SUM(DB83:EF83)</f>
        <v>0</v>
      </c>
      <c r="DB83" s="25">
        <f>'BU X2977'!F32</f>
        <v>0</v>
      </c>
      <c r="DC83" s="25">
        <f>'BU X2977'!G32</f>
        <v>0</v>
      </c>
      <c r="DD83" s="25">
        <f>'BU X2977'!H32</f>
        <v>0</v>
      </c>
      <c r="DE83" s="25">
        <f>'BU X2977'!I32</f>
        <v>0</v>
      </c>
      <c r="DF83" s="25">
        <f>'BU X2977'!J32</f>
        <v>0</v>
      </c>
      <c r="DG83" s="25">
        <f>'BU X2977'!K32</f>
        <v>0</v>
      </c>
      <c r="DH83" s="25">
        <f>'BU X2977'!L32</f>
        <v>0</v>
      </c>
      <c r="DI83" s="25">
        <f>'BU X2977'!M32</f>
        <v>0</v>
      </c>
      <c r="DJ83" s="25">
        <f>'BU X2977'!N32</f>
        <v>0</v>
      </c>
      <c r="DK83" s="25">
        <f>'BU X2977'!O32</f>
        <v>0</v>
      </c>
      <c r="DL83" s="25">
        <f>'BU X2977'!P32</f>
        <v>0</v>
      </c>
      <c r="DM83" s="25">
        <f>'BU X2977'!Q32</f>
        <v>0</v>
      </c>
      <c r="DN83" s="25">
        <f>'BU X2977'!R32</f>
        <v>0</v>
      </c>
      <c r="DO83" s="25">
        <f>'BU X2977'!S32</f>
        <v>0</v>
      </c>
      <c r="DP83" s="25">
        <f>'BU X2977'!T32</f>
        <v>0</v>
      </c>
      <c r="DQ83" s="25">
        <f>'BU X2977'!U32</f>
        <v>0</v>
      </c>
      <c r="DR83" s="25">
        <f>'BU X2977'!V32</f>
        <v>0</v>
      </c>
      <c r="DS83" s="25">
        <f>'BU X2977'!W32</f>
        <v>0</v>
      </c>
      <c r="DT83" s="25">
        <f>'BU X2977'!X32</f>
        <v>0</v>
      </c>
      <c r="DU83" s="25">
        <f>'BU X2977'!Y32</f>
        <v>0</v>
      </c>
      <c r="DV83" s="25">
        <f>'BU X2977'!Z32</f>
        <v>0</v>
      </c>
      <c r="DW83" s="25">
        <f>'BU X2977'!AA32</f>
        <v>0</v>
      </c>
      <c r="DX83" s="25">
        <f>'BU X2977'!AB32</f>
        <v>0</v>
      </c>
      <c r="DY83" s="25">
        <f>'BU X2977'!AC32</f>
        <v>0</v>
      </c>
      <c r="DZ83" s="25">
        <f>'BU X2977'!AD32</f>
        <v>0</v>
      </c>
      <c r="EA83" s="25">
        <f>'BU X2977'!AE32</f>
        <v>0</v>
      </c>
      <c r="EB83" s="25">
        <f>'BU X2977'!AF32</f>
        <v>0</v>
      </c>
      <c r="EC83" s="25">
        <f>'BU X2977'!AG32</f>
        <v>0</v>
      </c>
      <c r="ED83" s="25">
        <f>'BU X2977'!AH32</f>
        <v>0</v>
      </c>
      <c r="EE83" s="25">
        <f>'BU X2977'!AI32</f>
        <v>0</v>
      </c>
      <c r="EF83" s="25">
        <f>'BU X2977'!AJ32</f>
        <v>0</v>
      </c>
    </row>
    <row r="84" spans="1:148" s="8" customFormat="1" ht="17.25" customHeight="1">
      <c r="A84" s="12" t="s">
        <v>9</v>
      </c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>
        <v>0</v>
      </c>
      <c r="CK84" s="6">
        <v>0</v>
      </c>
      <c r="CL84" s="6">
        <v>0</v>
      </c>
      <c r="CM84" s="6">
        <v>0</v>
      </c>
      <c r="CN84" s="6">
        <v>2</v>
      </c>
      <c r="CO84" s="6">
        <v>1</v>
      </c>
      <c r="CP84" s="6">
        <v>0</v>
      </c>
      <c r="CQ84" s="6">
        <v>14</v>
      </c>
      <c r="CR84" s="6">
        <v>0</v>
      </c>
      <c r="CS84" s="6">
        <v>2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1</v>
      </c>
      <c r="CZ84" s="6">
        <v>0</v>
      </c>
      <c r="DA84" s="25">
        <f>SUM(DB84:EF84)</f>
        <v>0</v>
      </c>
      <c r="DB84" s="25">
        <f>'BU X2977'!F33</f>
        <v>0</v>
      </c>
      <c r="DC84" s="25">
        <f>'BU X2977'!G33</f>
        <v>0</v>
      </c>
      <c r="DD84" s="25">
        <f>'BU X2977'!H33</f>
        <v>0</v>
      </c>
      <c r="DE84" s="25">
        <f>'BU X2977'!I33</f>
        <v>0</v>
      </c>
      <c r="DF84" s="25">
        <f>'BU X2977'!J33</f>
        <v>0</v>
      </c>
      <c r="DG84" s="25">
        <f>'BU X2977'!K33</f>
        <v>0</v>
      </c>
      <c r="DH84" s="25">
        <f>'BU X2977'!L33</f>
        <v>0</v>
      </c>
      <c r="DI84" s="25">
        <f>'BU X2977'!M33</f>
        <v>0</v>
      </c>
      <c r="DJ84" s="25">
        <f>'BU X2977'!N33</f>
        <v>0</v>
      </c>
      <c r="DK84" s="25">
        <f>'BU X2977'!O33</f>
        <v>0</v>
      </c>
      <c r="DL84" s="25">
        <f>'BU X2977'!P33</f>
        <v>0</v>
      </c>
      <c r="DM84" s="25">
        <f>'BU X2977'!Q33</f>
        <v>0</v>
      </c>
      <c r="DN84" s="25">
        <f>'BU X2977'!R33</f>
        <v>0</v>
      </c>
      <c r="DO84" s="25">
        <f>'BU X2977'!S33</f>
        <v>0</v>
      </c>
      <c r="DP84" s="25">
        <f>'BU X2977'!T33</f>
        <v>0</v>
      </c>
      <c r="DQ84" s="25">
        <f>'BU X2977'!U33</f>
        <v>0</v>
      </c>
      <c r="DR84" s="25">
        <f>'BU X2977'!V33</f>
        <v>0</v>
      </c>
      <c r="DS84" s="25">
        <f>'BU X2977'!W33</f>
        <v>0</v>
      </c>
      <c r="DT84" s="25">
        <f>'BU X2977'!X33</f>
        <v>0</v>
      </c>
      <c r="DU84" s="25">
        <f>'BU X2977'!Y33</f>
        <v>0</v>
      </c>
      <c r="DV84" s="25">
        <f>'BU X2977'!Z33</f>
        <v>0</v>
      </c>
      <c r="DW84" s="25">
        <f>'BU X2977'!AA33</f>
        <v>0</v>
      </c>
      <c r="DX84" s="25">
        <f>'BU X2977'!AB33</f>
        <v>0</v>
      </c>
      <c r="DY84" s="25">
        <f>'BU X2977'!AC33</f>
        <v>0</v>
      </c>
      <c r="DZ84" s="25">
        <f>'BU X2977'!AD33</f>
        <v>0</v>
      </c>
      <c r="EA84" s="25">
        <f>'BU X2977'!AE33</f>
        <v>0</v>
      </c>
      <c r="EB84" s="25">
        <f>'BU X2977'!AF33</f>
        <v>0</v>
      </c>
      <c r="EC84" s="25">
        <f>'BU X2977'!AG33</f>
        <v>0</v>
      </c>
      <c r="ED84" s="25">
        <f>'BU X2977'!AH33</f>
        <v>0</v>
      </c>
      <c r="EE84" s="25">
        <f>'BU X2977'!AI33</f>
        <v>0</v>
      </c>
      <c r="EF84" s="25">
        <f>'BU X2977'!AJ33</f>
        <v>0</v>
      </c>
    </row>
    <row r="85" spans="1:148" s="179" customFormat="1" ht="18" customHeight="1">
      <c r="A85" s="179" t="s">
        <v>214</v>
      </c>
      <c r="Z85" s="182">
        <v>2E-3</v>
      </c>
      <c r="AA85" s="182">
        <v>2E-3</v>
      </c>
      <c r="AB85" s="182">
        <v>2E-3</v>
      </c>
      <c r="AC85" s="182">
        <v>2E-3</v>
      </c>
      <c r="AD85" s="182">
        <v>2E-3</v>
      </c>
      <c r="AE85" s="182">
        <v>2E-3</v>
      </c>
      <c r="AF85" s="182">
        <v>2E-3</v>
      </c>
      <c r="AG85" s="182">
        <v>2E-3</v>
      </c>
      <c r="AH85" s="182">
        <v>2E-3</v>
      </c>
      <c r="AI85" s="182">
        <v>2E-3</v>
      </c>
      <c r="AJ85" s="182">
        <v>2E-3</v>
      </c>
      <c r="AK85" s="182">
        <v>2E-3</v>
      </c>
      <c r="AL85" s="182">
        <v>5.0000000000000001E-3</v>
      </c>
      <c r="AM85" s="182">
        <v>5.0000000000000001E-3</v>
      </c>
      <c r="AN85" s="182">
        <v>5.0000000000000001E-3</v>
      </c>
      <c r="AO85" s="182">
        <v>5.0000000000000001E-3</v>
      </c>
      <c r="AP85" s="182">
        <v>5.0000000000000001E-3</v>
      </c>
      <c r="AQ85" s="182">
        <v>5.0000000000000001E-3</v>
      </c>
      <c r="AR85" s="182">
        <v>5.0000000000000001E-3</v>
      </c>
      <c r="AS85" s="182">
        <v>5.0000000000000001E-3</v>
      </c>
      <c r="AT85" s="182">
        <v>5.0000000000000001E-3</v>
      </c>
      <c r="AU85" s="182">
        <v>5.0000000000000001E-3</v>
      </c>
      <c r="AV85" s="182">
        <v>5.0000000000000001E-3</v>
      </c>
      <c r="AW85" s="182">
        <v>5.0000000000000001E-3</v>
      </c>
      <c r="AX85" s="182">
        <v>2E-3</v>
      </c>
      <c r="AY85" s="182">
        <v>2E-3</v>
      </c>
      <c r="AZ85" s="182">
        <v>2E-3</v>
      </c>
      <c r="BA85" s="182">
        <v>2E-3</v>
      </c>
      <c r="BB85" s="182">
        <v>2E-3</v>
      </c>
      <c r="BC85" s="182">
        <v>2E-3</v>
      </c>
      <c r="BD85" s="182">
        <v>2E-3</v>
      </c>
      <c r="BE85" s="182">
        <v>2E-3</v>
      </c>
      <c r="BF85" s="182">
        <v>2E-3</v>
      </c>
      <c r="BG85" s="182">
        <v>2E-3</v>
      </c>
      <c r="BH85" s="182">
        <v>2E-3</v>
      </c>
      <c r="BI85" s="182">
        <v>2E-3</v>
      </c>
      <c r="BJ85" s="182">
        <v>2E-3</v>
      </c>
      <c r="BK85" s="182">
        <v>2E-3</v>
      </c>
      <c r="BL85" s="182">
        <v>2E-3</v>
      </c>
      <c r="BM85" s="182">
        <v>5.0000000000000001E-4</v>
      </c>
      <c r="BN85" s="182">
        <v>5.0000000000000001E-4</v>
      </c>
      <c r="BO85" s="182">
        <v>5.0000000000000001E-4</v>
      </c>
      <c r="BP85" s="182">
        <v>5.0000000000000001E-4</v>
      </c>
      <c r="BQ85" s="182">
        <v>5.0000000000000001E-4</v>
      </c>
      <c r="BR85" s="182">
        <v>5.0000000000000001E-4</v>
      </c>
      <c r="BS85" s="182">
        <v>5.0000000000000001E-4</v>
      </c>
      <c r="BT85" s="182">
        <v>5.0000000000000001E-4</v>
      </c>
      <c r="BU85" s="182">
        <v>5.0000000000000001E-4</v>
      </c>
      <c r="BV85" s="182">
        <v>5.0000000000000001E-4</v>
      </c>
      <c r="BW85" s="182">
        <v>5.0000000000000001E-4</v>
      </c>
      <c r="BX85" s="182">
        <v>5.0000000000000001E-4</v>
      </c>
      <c r="BY85" s="182">
        <v>5.0000000000000001E-4</v>
      </c>
      <c r="BZ85" s="182">
        <v>5.0000000000000001E-4</v>
      </c>
      <c r="CA85" s="182">
        <v>5.0000000000000001E-4</v>
      </c>
      <c r="CB85" s="182">
        <v>5.0000000000000001E-4</v>
      </c>
      <c r="CC85" s="182">
        <v>5.0000000000000001E-4</v>
      </c>
      <c r="CD85" s="182">
        <v>5.0000000000000001E-4</v>
      </c>
      <c r="CE85" s="182">
        <v>5.0000000000000001E-4</v>
      </c>
      <c r="CF85" s="182">
        <v>5.0000000000000001E-4</v>
      </c>
      <c r="CG85" s="182">
        <v>5.0000000000000001E-4</v>
      </c>
      <c r="CH85" s="182">
        <v>5.0000000000000001E-4</v>
      </c>
      <c r="CI85" s="182">
        <v>5.0000000000000001E-4</v>
      </c>
      <c r="CJ85" s="182">
        <v>5.0000000000000001E-4</v>
      </c>
      <c r="CK85" s="182">
        <v>5.0000000000000001E-4</v>
      </c>
      <c r="CL85" s="182">
        <v>5.0000000000000001E-4</v>
      </c>
      <c r="CM85" s="182">
        <v>5.0000000000000001E-4</v>
      </c>
      <c r="CN85" s="182">
        <v>5.0000000000000001E-4</v>
      </c>
      <c r="CO85" s="182">
        <v>5.0000000000000001E-4</v>
      </c>
      <c r="CP85" s="182">
        <v>5.0000000000000001E-4</v>
      </c>
      <c r="CQ85" s="182">
        <v>5.0000000000000001E-4</v>
      </c>
      <c r="CR85" s="182">
        <v>5.0000000000000001E-4</v>
      </c>
      <c r="CS85" s="182">
        <v>5.0000000000000001E-4</v>
      </c>
      <c r="CT85" s="182">
        <v>5.0000000000000001E-4</v>
      </c>
      <c r="CU85" s="182">
        <v>5.0000000000000001E-4</v>
      </c>
      <c r="CV85" s="182">
        <v>5.0000000000000001E-4</v>
      </c>
      <c r="CW85" s="182">
        <v>5.0000000000000001E-4</v>
      </c>
      <c r="CX85" s="182">
        <v>5.0000000000000001E-4</v>
      </c>
      <c r="CY85" s="182">
        <v>5.0000000000000001E-4</v>
      </c>
      <c r="CZ85" s="182">
        <v>5.0000000000000001E-4</v>
      </c>
      <c r="DA85" s="182">
        <v>5.0000000000000001E-4</v>
      </c>
      <c r="DB85" s="182">
        <v>5.0000000000000001E-4</v>
      </c>
      <c r="DC85" s="182">
        <v>5.0000000000000001E-4</v>
      </c>
      <c r="DD85" s="182">
        <v>5.0000000000000001E-4</v>
      </c>
      <c r="DE85" s="182">
        <v>5.0000000000000001E-4</v>
      </c>
      <c r="DF85" s="182">
        <v>5.0000000000000001E-4</v>
      </c>
      <c r="DG85" s="182">
        <v>5.0000000000000001E-4</v>
      </c>
      <c r="DH85" s="182">
        <v>5.0000000000000001E-4</v>
      </c>
      <c r="DI85" s="182">
        <v>5.0000000000000001E-4</v>
      </c>
      <c r="DJ85" s="182">
        <v>5.0000000000000001E-4</v>
      </c>
      <c r="DK85" s="182">
        <v>5.0000000000000001E-4</v>
      </c>
      <c r="DL85" s="182">
        <v>5.0000000000000001E-4</v>
      </c>
      <c r="DM85" s="182">
        <v>5.0000000000000001E-4</v>
      </c>
      <c r="DN85" s="182">
        <v>5.0000000000000001E-4</v>
      </c>
      <c r="DO85" s="182">
        <v>5.0000000000000001E-4</v>
      </c>
      <c r="DP85" s="182">
        <v>5.0000000000000001E-4</v>
      </c>
      <c r="DQ85" s="182">
        <v>5.0000000000000001E-4</v>
      </c>
      <c r="DR85" s="182">
        <v>5.0000000000000001E-4</v>
      </c>
      <c r="DS85" s="182">
        <v>5.0000000000000001E-4</v>
      </c>
      <c r="DT85" s="182">
        <v>5.0000000000000001E-4</v>
      </c>
      <c r="DU85" s="182">
        <v>5.0000000000000001E-4</v>
      </c>
      <c r="DV85" s="182">
        <v>5.0000000000000001E-4</v>
      </c>
      <c r="DW85" s="182">
        <v>5.0000000000000001E-4</v>
      </c>
      <c r="DX85" s="182">
        <v>5.0000000000000001E-4</v>
      </c>
      <c r="DY85" s="182">
        <v>5.0000000000000001E-4</v>
      </c>
      <c r="DZ85" s="182">
        <v>5.0000000000000001E-4</v>
      </c>
      <c r="EA85" s="182">
        <v>5.0000000000000001E-4</v>
      </c>
      <c r="EB85" s="182">
        <v>5.0000000000000001E-4</v>
      </c>
      <c r="EC85" s="182">
        <v>5.0000000000000001E-4</v>
      </c>
      <c r="ED85" s="182">
        <v>5.0000000000000001E-4</v>
      </c>
      <c r="EE85" s="182">
        <v>5.0000000000000001E-4</v>
      </c>
      <c r="EF85" s="182">
        <v>5.0000000000000001E-4</v>
      </c>
      <c r="EG85" s="180"/>
      <c r="EH85" s="180"/>
      <c r="EI85" s="180"/>
      <c r="EJ85" s="180"/>
      <c r="EK85" s="180"/>
      <c r="EL85" s="180"/>
      <c r="EM85" s="180"/>
      <c r="EN85" s="180"/>
      <c r="EO85" s="180"/>
      <c r="EP85" s="180"/>
      <c r="EQ85" s="180"/>
      <c r="ER85" s="180"/>
    </row>
    <row r="86" spans="1:148" ht="27" customHeight="1">
      <c r="A86" s="283" t="s">
        <v>317</v>
      </c>
      <c r="B86" s="283"/>
      <c r="C86" s="283"/>
      <c r="D86" s="283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283"/>
      <c r="T86" s="283"/>
      <c r="U86" s="283"/>
      <c r="V86" s="283"/>
      <c r="W86" s="283"/>
      <c r="X86" s="283"/>
      <c r="Y86" s="283"/>
      <c r="Z86" s="283"/>
      <c r="AA86" s="283"/>
      <c r="AB86" s="283"/>
      <c r="AC86" s="283"/>
      <c r="AD86" s="283"/>
      <c r="AE86" s="283"/>
      <c r="AF86" s="283"/>
      <c r="AG86" s="283"/>
      <c r="AH86" s="283"/>
      <c r="AI86" s="283"/>
      <c r="AJ86" s="283"/>
      <c r="AK86" s="283"/>
      <c r="AL86" s="283"/>
      <c r="AM86" s="283"/>
      <c r="AN86" s="283"/>
      <c r="AO86" s="283"/>
      <c r="AP86" s="283"/>
      <c r="AQ86" s="283"/>
      <c r="AR86" s="283"/>
      <c r="AS86" s="283"/>
      <c r="AT86" s="283"/>
      <c r="AU86" s="283"/>
      <c r="AV86" s="283"/>
      <c r="AW86" s="283"/>
      <c r="AX86" s="283"/>
      <c r="AY86" s="283"/>
      <c r="AZ86" s="283"/>
      <c r="BA86" s="283"/>
      <c r="BB86" s="283"/>
      <c r="BC86" s="283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3"/>
      <c r="BP86" s="283"/>
      <c r="BQ86" s="283"/>
      <c r="BR86" s="283"/>
      <c r="BS86" s="283"/>
      <c r="BT86" s="283"/>
      <c r="BU86" s="283"/>
      <c r="BV86" s="283"/>
      <c r="BW86" s="283"/>
      <c r="BX86" s="283"/>
      <c r="BY86" s="283"/>
      <c r="BZ86" s="283"/>
      <c r="CA86" s="283"/>
      <c r="CB86" s="283"/>
      <c r="CC86" s="283"/>
      <c r="CD86" s="283"/>
      <c r="CE86" s="283"/>
      <c r="CF86" s="283"/>
      <c r="CG86" s="283"/>
      <c r="CH86" s="283"/>
      <c r="CI86" s="283"/>
      <c r="CJ86" s="283"/>
      <c r="CK86" s="283"/>
      <c r="CL86" s="283"/>
      <c r="CM86" s="283"/>
      <c r="CN86" s="283"/>
      <c r="CO86" s="283"/>
      <c r="CP86" s="283"/>
      <c r="CQ86" s="283"/>
      <c r="CR86" s="283"/>
      <c r="CS86" s="283"/>
      <c r="CT86" s="283"/>
      <c r="CU86" s="283"/>
      <c r="CV86" s="283"/>
      <c r="CW86" s="283"/>
      <c r="CX86" s="283"/>
      <c r="CY86" s="283"/>
      <c r="CZ86" s="283"/>
      <c r="DA86" s="283"/>
      <c r="DB86" s="283"/>
      <c r="DC86" s="283"/>
      <c r="DD86" s="283"/>
      <c r="DE86" s="283"/>
      <c r="DF86" s="283"/>
      <c r="DG86" s="283"/>
      <c r="DH86" s="283"/>
      <c r="DI86" s="283"/>
      <c r="DJ86" s="283"/>
      <c r="DK86" s="283"/>
      <c r="DL86" s="283"/>
      <c r="DM86" s="283"/>
      <c r="DN86" s="283"/>
      <c r="DO86" s="283"/>
      <c r="DP86" s="283"/>
      <c r="DQ86" s="283"/>
      <c r="DR86" s="283"/>
      <c r="DS86" s="283"/>
      <c r="DT86" s="283"/>
      <c r="DU86" s="283"/>
      <c r="DV86" s="283"/>
      <c r="DW86" s="283"/>
      <c r="DX86" s="283"/>
      <c r="DY86" s="283"/>
      <c r="DZ86" s="283"/>
      <c r="EA86" s="283"/>
      <c r="EB86" s="283"/>
      <c r="EC86" s="283"/>
      <c r="ED86" s="283"/>
      <c r="EE86" s="283"/>
      <c r="EF86" s="287"/>
    </row>
    <row r="103" spans="1:136" s="4" customFormat="1" ht="17.25" customHeight="1">
      <c r="A103" s="13" t="s">
        <v>0</v>
      </c>
      <c r="B103" s="2" t="s">
        <v>12</v>
      </c>
      <c r="C103" s="2" t="s">
        <v>20</v>
      </c>
      <c r="D103" s="2" t="s">
        <v>21</v>
      </c>
      <c r="E103" s="2" t="s">
        <v>22</v>
      </c>
      <c r="F103" s="2" t="s">
        <v>23</v>
      </c>
      <c r="G103" s="2" t="s">
        <v>24</v>
      </c>
      <c r="H103" s="2" t="s">
        <v>25</v>
      </c>
      <c r="I103" s="2" t="s">
        <v>26</v>
      </c>
      <c r="J103" s="2" t="s">
        <v>27</v>
      </c>
      <c r="K103" s="2" t="s">
        <v>28</v>
      </c>
      <c r="L103" s="2" t="s">
        <v>29</v>
      </c>
      <c r="M103" s="2" t="s">
        <v>30</v>
      </c>
      <c r="N103" s="2" t="s">
        <v>11</v>
      </c>
      <c r="O103" s="2" t="s">
        <v>13</v>
      </c>
      <c r="P103" s="2" t="s">
        <v>14</v>
      </c>
      <c r="Q103" s="2" t="s">
        <v>15</v>
      </c>
      <c r="R103" s="2" t="s">
        <v>16</v>
      </c>
      <c r="S103" s="2" t="s">
        <v>17</v>
      </c>
      <c r="T103" s="2" t="e">
        <f>Bushing!#REF!</f>
        <v>#REF!</v>
      </c>
      <c r="U103" s="2" t="e">
        <f>Bushing!#REF!</f>
        <v>#REF!</v>
      </c>
      <c r="V103" s="2" t="e">
        <f>Bushing!#REF!</f>
        <v>#REF!</v>
      </c>
      <c r="W103" s="2" t="e">
        <f>Bushing!#REF!</f>
        <v>#REF!</v>
      </c>
      <c r="X103" s="2" t="e">
        <f>Bushing!#REF!</f>
        <v>#REF!</v>
      </c>
      <c r="Y103" s="2" t="e">
        <f>Bushing!#REF!</f>
        <v>#REF!</v>
      </c>
      <c r="Z103" s="2" t="e">
        <f>Bushing!#REF!</f>
        <v>#REF!</v>
      </c>
      <c r="AA103" s="2" t="e">
        <f>Bushing!#REF!</f>
        <v>#REF!</v>
      </c>
      <c r="AB103" s="2" t="e">
        <f>Bushing!#REF!</f>
        <v>#REF!</v>
      </c>
      <c r="AC103" s="2" t="e">
        <f>Bushing!#REF!</f>
        <v>#REF!</v>
      </c>
      <c r="AD103" s="2" t="e">
        <f>Bushing!#REF!</f>
        <v>#REF!</v>
      </c>
      <c r="AE103" s="2" t="e">
        <f>Bushing!#REF!</f>
        <v>#REF!</v>
      </c>
      <c r="AF103" s="2" t="e">
        <f>Bushing!#REF!</f>
        <v>#REF!</v>
      </c>
      <c r="AG103" s="2" t="e">
        <f>Bushing!#REF!</f>
        <v>#REF!</v>
      </c>
      <c r="AH103" s="2" t="e">
        <f>Bushing!#REF!</f>
        <v>#REF!</v>
      </c>
      <c r="AI103" s="2" t="e">
        <f>Bushing!#REF!</f>
        <v>#REF!</v>
      </c>
      <c r="AJ103" s="2" t="e">
        <f>Bushing!#REF!</f>
        <v>#REF!</v>
      </c>
      <c r="AK103" s="2" t="e">
        <f>Bushing!#REF!</f>
        <v>#REF!</v>
      </c>
      <c r="AL103" s="2" t="e">
        <f>Bushing!#REF!</f>
        <v>#REF!</v>
      </c>
      <c r="AM103" s="2" t="e">
        <f>Bushing!#REF!</f>
        <v>#REF!</v>
      </c>
      <c r="AN103" s="2" t="e">
        <f>Bushing!#REF!</f>
        <v>#REF!</v>
      </c>
      <c r="AO103" s="2" t="e">
        <f>Bushing!#REF!</f>
        <v>#REF!</v>
      </c>
      <c r="AP103" s="2" t="e">
        <f>Bushing!#REF!</f>
        <v>#REF!</v>
      </c>
      <c r="AQ103" s="2" t="e">
        <f>Bushing!#REF!</f>
        <v>#REF!</v>
      </c>
      <c r="AR103" s="2" t="e">
        <f>Bushing!#REF!</f>
        <v>#REF!</v>
      </c>
      <c r="AS103" s="2" t="s">
        <v>190</v>
      </c>
      <c r="AT103" s="2" t="s">
        <v>195</v>
      </c>
      <c r="AU103" s="2" t="s">
        <v>197</v>
      </c>
      <c r="AV103" s="2" t="s">
        <v>199</v>
      </c>
      <c r="AW103" s="139" t="e">
        <f>Bushing!#REF!</f>
        <v>#REF!</v>
      </c>
      <c r="AX103" s="139" t="s">
        <v>209</v>
      </c>
      <c r="AY103" s="184" t="s">
        <v>213</v>
      </c>
      <c r="AZ103" s="184" t="s">
        <v>215</v>
      </c>
      <c r="BA103" s="184" t="s">
        <v>217</v>
      </c>
      <c r="BB103" s="139" t="s">
        <v>219</v>
      </c>
      <c r="BC103" s="184" t="s">
        <v>221</v>
      </c>
      <c r="BD103" s="184" t="s">
        <v>225</v>
      </c>
      <c r="BE103" s="184" t="s">
        <v>228</v>
      </c>
      <c r="BF103" s="184" t="s">
        <v>234</v>
      </c>
      <c r="BG103" s="184" t="s">
        <v>242</v>
      </c>
      <c r="BH103" s="184" t="s">
        <v>243</v>
      </c>
      <c r="BI103" s="184" t="s">
        <v>244</v>
      </c>
      <c r="BJ103" s="184" t="s">
        <v>245</v>
      </c>
      <c r="BK103" s="139" t="s">
        <v>246</v>
      </c>
      <c r="BL103" s="184" t="s">
        <v>247</v>
      </c>
      <c r="BM103" s="184" t="s">
        <v>249</v>
      </c>
      <c r="BN103" s="184" t="s">
        <v>251</v>
      </c>
      <c r="BO103" s="184" t="s">
        <v>253</v>
      </c>
      <c r="BP103" s="184" t="s">
        <v>257</v>
      </c>
      <c r="BQ103" s="184" t="s">
        <v>259</v>
      </c>
      <c r="BR103" s="184" t="s">
        <v>263</v>
      </c>
      <c r="BS103" s="184" t="s">
        <v>264</v>
      </c>
      <c r="BT103" s="184" t="s">
        <v>265</v>
      </c>
      <c r="BU103" s="184" t="s">
        <v>266</v>
      </c>
      <c r="BV103" s="184" t="s">
        <v>267</v>
      </c>
      <c r="BW103" s="184" t="s">
        <v>270</v>
      </c>
      <c r="BX103" s="184" t="s">
        <v>272</v>
      </c>
      <c r="BY103" s="184" t="s">
        <v>276</v>
      </c>
      <c r="BZ103" s="184" t="s">
        <v>277</v>
      </c>
      <c r="CA103" s="184" t="s">
        <v>279</v>
      </c>
      <c r="CB103" s="184" t="s">
        <v>281</v>
      </c>
      <c r="CC103" s="184" t="s">
        <v>282</v>
      </c>
      <c r="CD103" s="184" t="s">
        <v>288</v>
      </c>
      <c r="CE103" s="184" t="s">
        <v>289</v>
      </c>
      <c r="CF103" s="184" t="s">
        <v>292</v>
      </c>
      <c r="CG103" s="184" t="s">
        <v>294</v>
      </c>
      <c r="CH103" s="184" t="s">
        <v>297</v>
      </c>
      <c r="CI103" s="184" t="s">
        <v>301</v>
      </c>
      <c r="CJ103" s="184" t="s">
        <v>303</v>
      </c>
      <c r="CK103" s="184" t="s">
        <v>308</v>
      </c>
      <c r="CL103" s="184" t="s">
        <v>310</v>
      </c>
      <c r="CM103" s="184" t="s">
        <v>311</v>
      </c>
      <c r="CN103" s="184" t="s">
        <v>313</v>
      </c>
      <c r="CO103" s="184" t="s">
        <v>319</v>
      </c>
      <c r="CP103" s="184" t="s">
        <v>322</v>
      </c>
      <c r="CQ103" s="184" t="s">
        <v>325</v>
      </c>
      <c r="CR103" s="184" t="s">
        <v>330</v>
      </c>
      <c r="CS103" s="184" t="s">
        <v>332</v>
      </c>
      <c r="CT103" s="184" t="s">
        <v>336</v>
      </c>
      <c r="CU103" s="184" t="s">
        <v>339</v>
      </c>
      <c r="CV103" s="184" t="s">
        <v>349</v>
      </c>
      <c r="CW103" s="184" t="s">
        <v>350</v>
      </c>
      <c r="CX103" s="184" t="s">
        <v>351</v>
      </c>
      <c r="CY103" s="184" t="s">
        <v>357</v>
      </c>
      <c r="CZ103" s="184" t="s">
        <v>360</v>
      </c>
      <c r="DA103" s="106" t="str">
        <f>+DA159</f>
        <v>Aug'25</v>
      </c>
      <c r="DB103" s="3">
        <v>1</v>
      </c>
      <c r="DC103" s="3">
        <v>2</v>
      </c>
      <c r="DD103" s="3">
        <v>3</v>
      </c>
      <c r="DE103" s="3">
        <v>4</v>
      </c>
      <c r="DF103" s="3">
        <v>5</v>
      </c>
      <c r="DG103" s="3">
        <v>6</v>
      </c>
      <c r="DH103" s="3">
        <v>7</v>
      </c>
      <c r="DI103" s="3">
        <v>8</v>
      </c>
      <c r="DJ103" s="3">
        <v>9</v>
      </c>
      <c r="DK103" s="3">
        <v>10</v>
      </c>
      <c r="DL103" s="3">
        <v>11</v>
      </c>
      <c r="DM103" s="3">
        <v>12</v>
      </c>
      <c r="DN103" s="3">
        <v>13</v>
      </c>
      <c r="DO103" s="3">
        <v>14</v>
      </c>
      <c r="DP103" s="3">
        <v>15</v>
      </c>
      <c r="DQ103" s="3">
        <v>16</v>
      </c>
      <c r="DR103" s="3">
        <v>17</v>
      </c>
      <c r="DS103" s="3">
        <v>18</v>
      </c>
      <c r="DT103" s="3">
        <v>19</v>
      </c>
      <c r="DU103" s="3">
        <v>20</v>
      </c>
      <c r="DV103" s="3">
        <v>21</v>
      </c>
      <c r="DW103" s="3">
        <v>22</v>
      </c>
      <c r="DX103" s="3">
        <v>23</v>
      </c>
      <c r="DY103" s="3">
        <v>24</v>
      </c>
      <c r="DZ103" s="3">
        <v>25</v>
      </c>
      <c r="EA103" s="3">
        <v>26</v>
      </c>
      <c r="EB103" s="3">
        <v>27</v>
      </c>
      <c r="EC103" s="3">
        <v>28</v>
      </c>
      <c r="ED103" s="3">
        <v>29</v>
      </c>
      <c r="EE103" s="3">
        <v>30</v>
      </c>
      <c r="EF103" s="3">
        <v>31</v>
      </c>
    </row>
    <row r="104" spans="1:136" s="8" customFormat="1" ht="17.25" customHeight="1">
      <c r="A104" s="5" t="s">
        <v>1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>
        <v>1933</v>
      </c>
      <c r="CL104" s="6">
        <v>4834</v>
      </c>
      <c r="CM104" s="6">
        <v>508</v>
      </c>
      <c r="CN104" s="6">
        <v>51174</v>
      </c>
      <c r="CO104" s="6">
        <v>135009</v>
      </c>
      <c r="CP104" s="6">
        <v>182794</v>
      </c>
      <c r="CQ104" s="6">
        <v>190616</v>
      </c>
      <c r="CR104" s="6">
        <v>208234</v>
      </c>
      <c r="CS104" s="6">
        <v>71909</v>
      </c>
      <c r="CT104" s="6">
        <v>62051</v>
      </c>
      <c r="CU104" s="6">
        <v>172959</v>
      </c>
      <c r="CV104" s="6">
        <v>120849</v>
      </c>
      <c r="CW104" s="6">
        <v>174450</v>
      </c>
      <c r="CX104" s="6">
        <v>187957</v>
      </c>
      <c r="CY104" s="6">
        <v>211236</v>
      </c>
      <c r="CZ104" s="6">
        <v>112334</v>
      </c>
      <c r="DA104" s="7">
        <f>SUM(DB104:EF104)</f>
        <v>22654</v>
      </c>
      <c r="DB104" s="7">
        <f>+'BU X3067'!F13</f>
        <v>3886</v>
      </c>
      <c r="DC104" s="7">
        <f>+'BU X3067'!G13</f>
        <v>0</v>
      </c>
      <c r="DD104" s="7">
        <f>+'BU X3067'!H13</f>
        <v>0</v>
      </c>
      <c r="DE104" s="7">
        <f>+'BU X3067'!I13</f>
        <v>4109</v>
      </c>
      <c r="DF104" s="7">
        <f>+'BU X3067'!J13</f>
        <v>2355</v>
      </c>
      <c r="DG104" s="7">
        <f>+'BU X3067'!K13</f>
        <v>2901</v>
      </c>
      <c r="DH104" s="7">
        <f>+'BU X3067'!L13</f>
        <v>1754</v>
      </c>
      <c r="DI104" s="7">
        <f>+'BU X3067'!M13</f>
        <v>1747</v>
      </c>
      <c r="DJ104" s="7">
        <f>+'BU X3067'!N13</f>
        <v>0</v>
      </c>
      <c r="DK104" s="7">
        <f>+'BU X3067'!O13</f>
        <v>0</v>
      </c>
      <c r="DL104" s="7">
        <f>+'BU X3067'!P13</f>
        <v>1749</v>
      </c>
      <c r="DM104" s="7">
        <f>+'BU X3067'!Q13</f>
        <v>0</v>
      </c>
      <c r="DN104" s="7">
        <f>+'BU X3067'!R13</f>
        <v>1752</v>
      </c>
      <c r="DO104" s="7">
        <f>+'BU X3067'!S13</f>
        <v>0</v>
      </c>
      <c r="DP104" s="7">
        <f>+'BU X3067'!T13</f>
        <v>0</v>
      </c>
      <c r="DQ104" s="7">
        <f>+'BU X3067'!U13</f>
        <v>1200</v>
      </c>
      <c r="DR104" s="7">
        <f>+'BU X3067'!V13</f>
        <v>0</v>
      </c>
      <c r="DS104" s="7">
        <f>+'BU X3067'!W13</f>
        <v>0</v>
      </c>
      <c r="DT104" s="7">
        <f>+'BU X3067'!X13</f>
        <v>0</v>
      </c>
      <c r="DU104" s="7">
        <f>+'BU X3067'!Y13</f>
        <v>0</v>
      </c>
      <c r="DV104" s="7">
        <f>+'BU X3067'!Z13</f>
        <v>0</v>
      </c>
      <c r="DW104" s="7">
        <f>+'BU X3067'!AA13</f>
        <v>1201</v>
      </c>
      <c r="DX104" s="7">
        <f>+'BU X3067'!AB13</f>
        <v>0</v>
      </c>
      <c r="DY104" s="7">
        <f>+'BU X3067'!AC13</f>
        <v>0</v>
      </c>
      <c r="DZ104" s="7">
        <f>+'BU X3067'!AD13</f>
        <v>0</v>
      </c>
      <c r="EA104" s="7">
        <f>+'BU X3067'!AE13</f>
        <v>0</v>
      </c>
      <c r="EB104" s="7">
        <f>+'BU X3067'!AF13</f>
        <v>0</v>
      </c>
      <c r="EC104" s="7">
        <f>+'BU X3067'!AG13</f>
        <v>0</v>
      </c>
      <c r="ED104" s="7">
        <f>+'BU X3067'!AH13</f>
        <v>0</v>
      </c>
      <c r="EE104" s="7">
        <f>+'BU X3067'!AI13</f>
        <v>0</v>
      </c>
      <c r="EF104" s="7">
        <f>+'BU X3067'!AJ13</f>
        <v>0</v>
      </c>
    </row>
    <row r="105" spans="1:136" s="8" customFormat="1" ht="17.25" customHeight="1">
      <c r="A105" s="5" t="s">
        <v>2</v>
      </c>
      <c r="B105" s="6">
        <f>B104-B106</f>
        <v>0</v>
      </c>
      <c r="C105" s="6">
        <f t="shared" ref="C105:BN105" si="32">C104-C106</f>
        <v>0</v>
      </c>
      <c r="D105" s="6">
        <f t="shared" si="32"/>
        <v>0</v>
      </c>
      <c r="E105" s="6">
        <f t="shared" si="32"/>
        <v>0</v>
      </c>
      <c r="F105" s="6">
        <f t="shared" si="32"/>
        <v>0</v>
      </c>
      <c r="G105" s="6">
        <f t="shared" si="32"/>
        <v>0</v>
      </c>
      <c r="H105" s="6">
        <f t="shared" si="32"/>
        <v>0</v>
      </c>
      <c r="I105" s="6">
        <f t="shared" si="32"/>
        <v>0</v>
      </c>
      <c r="J105" s="6">
        <f t="shared" si="32"/>
        <v>0</v>
      </c>
      <c r="K105" s="6">
        <f t="shared" si="32"/>
        <v>0</v>
      </c>
      <c r="L105" s="6">
        <f t="shared" si="32"/>
        <v>0</v>
      </c>
      <c r="M105" s="6">
        <f t="shared" si="32"/>
        <v>0</v>
      </c>
      <c r="N105" s="6">
        <f t="shared" si="32"/>
        <v>0</v>
      </c>
      <c r="O105" s="6">
        <f t="shared" si="32"/>
        <v>0</v>
      </c>
      <c r="P105" s="6">
        <f t="shared" si="32"/>
        <v>0</v>
      </c>
      <c r="Q105" s="6">
        <f t="shared" si="32"/>
        <v>0</v>
      </c>
      <c r="R105" s="6">
        <f t="shared" si="32"/>
        <v>0</v>
      </c>
      <c r="S105" s="6">
        <f t="shared" si="32"/>
        <v>0</v>
      </c>
      <c r="T105" s="6">
        <f t="shared" si="32"/>
        <v>0</v>
      </c>
      <c r="U105" s="6">
        <f t="shared" si="32"/>
        <v>0</v>
      </c>
      <c r="V105" s="6">
        <f t="shared" si="32"/>
        <v>0</v>
      </c>
      <c r="W105" s="6">
        <f t="shared" si="32"/>
        <v>0</v>
      </c>
      <c r="X105" s="6">
        <f t="shared" si="32"/>
        <v>0</v>
      </c>
      <c r="Y105" s="6">
        <f t="shared" si="32"/>
        <v>0</v>
      </c>
      <c r="Z105" s="6">
        <f t="shared" si="32"/>
        <v>0</v>
      </c>
      <c r="AA105" s="6">
        <f t="shared" si="32"/>
        <v>0</v>
      </c>
      <c r="AB105" s="6">
        <f t="shared" si="32"/>
        <v>0</v>
      </c>
      <c r="AC105" s="6">
        <f t="shared" si="32"/>
        <v>0</v>
      </c>
      <c r="AD105" s="6">
        <f t="shared" si="32"/>
        <v>0</v>
      </c>
      <c r="AE105" s="6">
        <f t="shared" si="32"/>
        <v>0</v>
      </c>
      <c r="AF105" s="6">
        <f t="shared" si="32"/>
        <v>0</v>
      </c>
      <c r="AG105" s="6">
        <f t="shared" si="32"/>
        <v>0</v>
      </c>
      <c r="AH105" s="6">
        <f t="shared" si="32"/>
        <v>0</v>
      </c>
      <c r="AI105" s="6">
        <f t="shared" si="32"/>
        <v>0</v>
      </c>
      <c r="AJ105" s="6">
        <f t="shared" si="32"/>
        <v>0</v>
      </c>
      <c r="AK105" s="6">
        <f t="shared" si="32"/>
        <v>0</v>
      </c>
      <c r="AL105" s="6">
        <f t="shared" si="32"/>
        <v>0</v>
      </c>
      <c r="AM105" s="6">
        <f t="shared" si="32"/>
        <v>0</v>
      </c>
      <c r="AN105" s="6">
        <f t="shared" si="32"/>
        <v>0</v>
      </c>
      <c r="AO105" s="6">
        <f t="shared" si="32"/>
        <v>0</v>
      </c>
      <c r="AP105" s="6">
        <f t="shared" si="32"/>
        <v>0</v>
      </c>
      <c r="AQ105" s="6">
        <f t="shared" si="32"/>
        <v>0</v>
      </c>
      <c r="AR105" s="6">
        <f t="shared" si="32"/>
        <v>0</v>
      </c>
      <c r="AS105" s="6">
        <f t="shared" si="32"/>
        <v>0</v>
      </c>
      <c r="AT105" s="6">
        <f t="shared" si="32"/>
        <v>0</v>
      </c>
      <c r="AU105" s="6">
        <f t="shared" si="32"/>
        <v>0</v>
      </c>
      <c r="AV105" s="6">
        <f t="shared" si="32"/>
        <v>0</v>
      </c>
      <c r="AW105" s="6">
        <f t="shared" si="32"/>
        <v>0</v>
      </c>
      <c r="AX105" s="6">
        <f t="shared" si="32"/>
        <v>0</v>
      </c>
      <c r="AY105" s="6">
        <f t="shared" si="32"/>
        <v>0</v>
      </c>
      <c r="AZ105" s="6">
        <f t="shared" si="32"/>
        <v>0</v>
      </c>
      <c r="BA105" s="6">
        <f t="shared" si="32"/>
        <v>0</v>
      </c>
      <c r="BB105" s="6">
        <f t="shared" si="32"/>
        <v>0</v>
      </c>
      <c r="BC105" s="6">
        <f t="shared" si="32"/>
        <v>0</v>
      </c>
      <c r="BD105" s="6">
        <f t="shared" si="32"/>
        <v>0</v>
      </c>
      <c r="BE105" s="6">
        <f t="shared" si="32"/>
        <v>0</v>
      </c>
      <c r="BF105" s="6">
        <f t="shared" si="32"/>
        <v>0</v>
      </c>
      <c r="BG105" s="6">
        <f t="shared" si="32"/>
        <v>0</v>
      </c>
      <c r="BH105" s="6">
        <f t="shared" si="32"/>
        <v>0</v>
      </c>
      <c r="BI105" s="6">
        <f t="shared" si="32"/>
        <v>0</v>
      </c>
      <c r="BJ105" s="6">
        <f t="shared" si="32"/>
        <v>0</v>
      </c>
      <c r="BK105" s="6">
        <f t="shared" si="32"/>
        <v>0</v>
      </c>
      <c r="BL105" s="6">
        <f t="shared" si="32"/>
        <v>0</v>
      </c>
      <c r="BM105" s="6">
        <f t="shared" si="32"/>
        <v>0</v>
      </c>
      <c r="BN105" s="6">
        <f t="shared" si="32"/>
        <v>0</v>
      </c>
      <c r="BO105" s="6">
        <f t="shared" ref="BO105:BP105" si="33">BO104-BO106</f>
        <v>0</v>
      </c>
      <c r="BP105" s="6">
        <f t="shared" si="33"/>
        <v>0</v>
      </c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>
        <v>1848</v>
      </c>
      <c r="CL105" s="6">
        <v>4834</v>
      </c>
      <c r="CM105" s="6">
        <v>508</v>
      </c>
      <c r="CN105" s="6">
        <v>50983</v>
      </c>
      <c r="CO105" s="6">
        <v>132183</v>
      </c>
      <c r="CP105" s="6">
        <v>181044</v>
      </c>
      <c r="CQ105" s="6">
        <v>190135</v>
      </c>
      <c r="CR105" s="6">
        <v>207982</v>
      </c>
      <c r="CS105" s="6">
        <v>71783</v>
      </c>
      <c r="CT105" s="6">
        <v>62025</v>
      </c>
      <c r="CU105" s="6">
        <v>172409</v>
      </c>
      <c r="CV105" s="6">
        <v>120738</v>
      </c>
      <c r="CW105" s="6">
        <v>174276</v>
      </c>
      <c r="CX105" s="6">
        <v>187924</v>
      </c>
      <c r="CY105" s="6">
        <v>211231</v>
      </c>
      <c r="CZ105" s="6">
        <v>112305</v>
      </c>
      <c r="DA105" s="7">
        <f t="shared" ref="DA105:EF105" si="34">DA104-DA106</f>
        <v>22624</v>
      </c>
      <c r="DB105" s="7">
        <f t="shared" si="34"/>
        <v>3882</v>
      </c>
      <c r="DC105" s="7">
        <f t="shared" si="34"/>
        <v>0</v>
      </c>
      <c r="DD105" s="7">
        <f t="shared" si="34"/>
        <v>0</v>
      </c>
      <c r="DE105" s="7">
        <f t="shared" si="34"/>
        <v>4109</v>
      </c>
      <c r="DF105" s="7">
        <f t="shared" si="34"/>
        <v>2355</v>
      </c>
      <c r="DG105" s="7">
        <f t="shared" si="34"/>
        <v>2901</v>
      </c>
      <c r="DH105" s="7">
        <f t="shared" si="34"/>
        <v>1754</v>
      </c>
      <c r="DI105" s="7">
        <f t="shared" si="34"/>
        <v>1743</v>
      </c>
      <c r="DJ105" s="7">
        <f t="shared" si="34"/>
        <v>0</v>
      </c>
      <c r="DK105" s="7">
        <f t="shared" si="34"/>
        <v>0</v>
      </c>
      <c r="DL105" s="7">
        <f t="shared" si="34"/>
        <v>1737</v>
      </c>
      <c r="DM105" s="7">
        <f t="shared" si="34"/>
        <v>0</v>
      </c>
      <c r="DN105" s="7">
        <f t="shared" si="34"/>
        <v>1742</v>
      </c>
      <c r="DO105" s="7">
        <f t="shared" si="34"/>
        <v>0</v>
      </c>
      <c r="DP105" s="7">
        <f t="shared" si="34"/>
        <v>0</v>
      </c>
      <c r="DQ105" s="7">
        <f t="shared" si="34"/>
        <v>1200</v>
      </c>
      <c r="DR105" s="7">
        <f t="shared" si="34"/>
        <v>0</v>
      </c>
      <c r="DS105" s="7">
        <f t="shared" si="34"/>
        <v>0</v>
      </c>
      <c r="DT105" s="7">
        <f t="shared" si="34"/>
        <v>0</v>
      </c>
      <c r="DU105" s="7">
        <f t="shared" si="34"/>
        <v>0</v>
      </c>
      <c r="DV105" s="7">
        <f t="shared" si="34"/>
        <v>0</v>
      </c>
      <c r="DW105" s="7">
        <f t="shared" si="34"/>
        <v>1201</v>
      </c>
      <c r="DX105" s="7">
        <f t="shared" si="34"/>
        <v>0</v>
      </c>
      <c r="DY105" s="7">
        <f t="shared" si="34"/>
        <v>0</v>
      </c>
      <c r="DZ105" s="7">
        <f t="shared" si="34"/>
        <v>0</v>
      </c>
      <c r="EA105" s="7">
        <f t="shared" si="34"/>
        <v>0</v>
      </c>
      <c r="EB105" s="7">
        <f t="shared" si="34"/>
        <v>0</v>
      </c>
      <c r="EC105" s="7">
        <f t="shared" si="34"/>
        <v>0</v>
      </c>
      <c r="ED105" s="7">
        <f t="shared" si="34"/>
        <v>0</v>
      </c>
      <c r="EE105" s="7">
        <f t="shared" si="34"/>
        <v>0</v>
      </c>
      <c r="EF105" s="7">
        <f t="shared" si="34"/>
        <v>0</v>
      </c>
    </row>
    <row r="106" spans="1:136" s="8" customFormat="1" ht="17.25" customHeight="1">
      <c r="A106" s="5" t="s">
        <v>3</v>
      </c>
      <c r="B106" s="6">
        <f>SUM(B109:B112)</f>
        <v>0</v>
      </c>
      <c r="C106" s="6">
        <f t="shared" ref="C106:BN106" si="35">SUM(C109:C112)</f>
        <v>0</v>
      </c>
      <c r="D106" s="6">
        <f t="shared" si="35"/>
        <v>0</v>
      </c>
      <c r="E106" s="6">
        <f t="shared" si="35"/>
        <v>0</v>
      </c>
      <c r="F106" s="6">
        <f t="shared" si="35"/>
        <v>0</v>
      </c>
      <c r="G106" s="6">
        <f t="shared" si="35"/>
        <v>0</v>
      </c>
      <c r="H106" s="6">
        <f t="shared" si="35"/>
        <v>0</v>
      </c>
      <c r="I106" s="6">
        <f t="shared" si="35"/>
        <v>0</v>
      </c>
      <c r="J106" s="6">
        <f t="shared" si="35"/>
        <v>0</v>
      </c>
      <c r="K106" s="6">
        <f t="shared" si="35"/>
        <v>0</v>
      </c>
      <c r="L106" s="6">
        <f t="shared" si="35"/>
        <v>0</v>
      </c>
      <c r="M106" s="6">
        <f t="shared" si="35"/>
        <v>0</v>
      </c>
      <c r="N106" s="6">
        <f t="shared" si="35"/>
        <v>0</v>
      </c>
      <c r="O106" s="6">
        <f t="shared" si="35"/>
        <v>0</v>
      </c>
      <c r="P106" s="6">
        <f t="shared" si="35"/>
        <v>0</v>
      </c>
      <c r="Q106" s="6">
        <f t="shared" si="35"/>
        <v>0</v>
      </c>
      <c r="R106" s="6">
        <f t="shared" si="35"/>
        <v>0</v>
      </c>
      <c r="S106" s="6">
        <f t="shared" si="35"/>
        <v>0</v>
      </c>
      <c r="T106" s="6">
        <f t="shared" si="35"/>
        <v>0</v>
      </c>
      <c r="U106" s="6">
        <f t="shared" si="35"/>
        <v>0</v>
      </c>
      <c r="V106" s="6">
        <f t="shared" si="35"/>
        <v>0</v>
      </c>
      <c r="W106" s="6">
        <f t="shared" si="35"/>
        <v>0</v>
      </c>
      <c r="X106" s="6">
        <f t="shared" si="35"/>
        <v>0</v>
      </c>
      <c r="Y106" s="6">
        <f t="shared" si="35"/>
        <v>0</v>
      </c>
      <c r="Z106" s="6">
        <f t="shared" si="35"/>
        <v>0</v>
      </c>
      <c r="AA106" s="6">
        <f t="shared" si="35"/>
        <v>0</v>
      </c>
      <c r="AB106" s="6">
        <f t="shared" si="35"/>
        <v>0</v>
      </c>
      <c r="AC106" s="6">
        <f t="shared" si="35"/>
        <v>0</v>
      </c>
      <c r="AD106" s="6">
        <f t="shared" si="35"/>
        <v>0</v>
      </c>
      <c r="AE106" s="6">
        <f t="shared" si="35"/>
        <v>0</v>
      </c>
      <c r="AF106" s="6">
        <f t="shared" si="35"/>
        <v>0</v>
      </c>
      <c r="AG106" s="6">
        <f t="shared" si="35"/>
        <v>0</v>
      </c>
      <c r="AH106" s="6">
        <f t="shared" si="35"/>
        <v>0</v>
      </c>
      <c r="AI106" s="6">
        <f t="shared" si="35"/>
        <v>0</v>
      </c>
      <c r="AJ106" s="6">
        <f t="shared" si="35"/>
        <v>0</v>
      </c>
      <c r="AK106" s="6">
        <f t="shared" si="35"/>
        <v>0</v>
      </c>
      <c r="AL106" s="6">
        <f t="shared" si="35"/>
        <v>0</v>
      </c>
      <c r="AM106" s="6">
        <f t="shared" si="35"/>
        <v>0</v>
      </c>
      <c r="AN106" s="6">
        <f t="shared" si="35"/>
        <v>0</v>
      </c>
      <c r="AO106" s="6">
        <f t="shared" si="35"/>
        <v>0</v>
      </c>
      <c r="AP106" s="6">
        <f t="shared" si="35"/>
        <v>0</v>
      </c>
      <c r="AQ106" s="6">
        <f t="shared" si="35"/>
        <v>0</v>
      </c>
      <c r="AR106" s="6">
        <f t="shared" si="35"/>
        <v>0</v>
      </c>
      <c r="AS106" s="6">
        <f t="shared" si="35"/>
        <v>0</v>
      </c>
      <c r="AT106" s="6">
        <f t="shared" si="35"/>
        <v>0</v>
      </c>
      <c r="AU106" s="6">
        <f t="shared" si="35"/>
        <v>0</v>
      </c>
      <c r="AV106" s="6">
        <f t="shared" si="35"/>
        <v>0</v>
      </c>
      <c r="AW106" s="6">
        <f t="shared" si="35"/>
        <v>0</v>
      </c>
      <c r="AX106" s="6">
        <f t="shared" si="35"/>
        <v>0</v>
      </c>
      <c r="AY106" s="6">
        <f t="shared" si="35"/>
        <v>0</v>
      </c>
      <c r="AZ106" s="6">
        <f t="shared" si="35"/>
        <v>0</v>
      </c>
      <c r="BA106" s="6">
        <f t="shared" si="35"/>
        <v>0</v>
      </c>
      <c r="BB106" s="6">
        <f t="shared" si="35"/>
        <v>0</v>
      </c>
      <c r="BC106" s="6">
        <f t="shared" si="35"/>
        <v>0</v>
      </c>
      <c r="BD106" s="6">
        <f t="shared" si="35"/>
        <v>0</v>
      </c>
      <c r="BE106" s="6">
        <f t="shared" si="35"/>
        <v>0</v>
      </c>
      <c r="BF106" s="6">
        <f t="shared" si="35"/>
        <v>0</v>
      </c>
      <c r="BG106" s="6">
        <f t="shared" si="35"/>
        <v>0</v>
      </c>
      <c r="BH106" s="6">
        <f t="shared" si="35"/>
        <v>0</v>
      </c>
      <c r="BI106" s="6">
        <f t="shared" si="35"/>
        <v>0</v>
      </c>
      <c r="BJ106" s="6">
        <f t="shared" si="35"/>
        <v>0</v>
      </c>
      <c r="BK106" s="6">
        <f t="shared" si="35"/>
        <v>0</v>
      </c>
      <c r="BL106" s="6">
        <f t="shared" si="35"/>
        <v>0</v>
      </c>
      <c r="BM106" s="6">
        <f t="shared" si="35"/>
        <v>0</v>
      </c>
      <c r="BN106" s="6">
        <f t="shared" si="35"/>
        <v>0</v>
      </c>
      <c r="BO106" s="6">
        <f t="shared" ref="BO106:BP106" si="36">SUM(BO109:BO112)</f>
        <v>0</v>
      </c>
      <c r="BP106" s="6">
        <f t="shared" si="36"/>
        <v>0</v>
      </c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>
        <v>85</v>
      </c>
      <c r="CL106" s="6">
        <v>0</v>
      </c>
      <c r="CM106" s="6">
        <v>0</v>
      </c>
      <c r="CN106" s="6">
        <v>191</v>
      </c>
      <c r="CO106" s="6">
        <v>2826</v>
      </c>
      <c r="CP106" s="6">
        <v>1750</v>
      </c>
      <c r="CQ106" s="6">
        <v>481</v>
      </c>
      <c r="CR106" s="6">
        <v>252</v>
      </c>
      <c r="CS106" s="6">
        <v>126</v>
      </c>
      <c r="CT106" s="6">
        <v>26</v>
      </c>
      <c r="CU106" s="6">
        <v>550</v>
      </c>
      <c r="CV106" s="6">
        <v>111</v>
      </c>
      <c r="CW106" s="6">
        <v>174</v>
      </c>
      <c r="CX106" s="6">
        <v>33</v>
      </c>
      <c r="CY106" s="6">
        <v>5</v>
      </c>
      <c r="CZ106" s="6">
        <v>29</v>
      </c>
      <c r="DA106" s="7">
        <f t="shared" ref="DA106" si="37">SUM(DA109:DA112)</f>
        <v>30</v>
      </c>
      <c r="DB106" s="7">
        <f>SUM(DB109:DB112)</f>
        <v>4</v>
      </c>
      <c r="DC106" s="7">
        <f t="shared" ref="DC106:EF106" si="38">SUM(DC109:DC112)</f>
        <v>0</v>
      </c>
      <c r="DD106" s="7">
        <f t="shared" si="38"/>
        <v>0</v>
      </c>
      <c r="DE106" s="7">
        <f t="shared" si="38"/>
        <v>0</v>
      </c>
      <c r="DF106" s="7">
        <f t="shared" si="38"/>
        <v>0</v>
      </c>
      <c r="DG106" s="7">
        <f t="shared" si="38"/>
        <v>0</v>
      </c>
      <c r="DH106" s="7">
        <f t="shared" si="38"/>
        <v>0</v>
      </c>
      <c r="DI106" s="7">
        <f t="shared" si="38"/>
        <v>4</v>
      </c>
      <c r="DJ106" s="7">
        <f t="shared" si="38"/>
        <v>0</v>
      </c>
      <c r="DK106" s="7">
        <f t="shared" si="38"/>
        <v>0</v>
      </c>
      <c r="DL106" s="7">
        <f t="shared" si="38"/>
        <v>12</v>
      </c>
      <c r="DM106" s="7">
        <f t="shared" si="38"/>
        <v>0</v>
      </c>
      <c r="DN106" s="7">
        <f t="shared" si="38"/>
        <v>10</v>
      </c>
      <c r="DO106" s="7">
        <f t="shared" si="38"/>
        <v>0</v>
      </c>
      <c r="DP106" s="7">
        <f t="shared" si="38"/>
        <v>0</v>
      </c>
      <c r="DQ106" s="7">
        <f t="shared" si="38"/>
        <v>0</v>
      </c>
      <c r="DR106" s="7">
        <f t="shared" si="38"/>
        <v>0</v>
      </c>
      <c r="DS106" s="7">
        <f t="shared" si="38"/>
        <v>0</v>
      </c>
      <c r="DT106" s="7">
        <f t="shared" si="38"/>
        <v>0</v>
      </c>
      <c r="DU106" s="7">
        <f t="shared" si="38"/>
        <v>0</v>
      </c>
      <c r="DV106" s="7">
        <f t="shared" si="38"/>
        <v>0</v>
      </c>
      <c r="DW106" s="7">
        <f t="shared" si="38"/>
        <v>0</v>
      </c>
      <c r="DX106" s="7">
        <f t="shared" si="38"/>
        <v>0</v>
      </c>
      <c r="DY106" s="7">
        <f t="shared" si="38"/>
        <v>0</v>
      </c>
      <c r="DZ106" s="7">
        <f t="shared" si="38"/>
        <v>0</v>
      </c>
      <c r="EA106" s="7">
        <f t="shared" si="38"/>
        <v>0</v>
      </c>
      <c r="EB106" s="7">
        <f t="shared" si="38"/>
        <v>0</v>
      </c>
      <c r="EC106" s="7">
        <f t="shared" si="38"/>
        <v>0</v>
      </c>
      <c r="ED106" s="7">
        <f t="shared" si="38"/>
        <v>0</v>
      </c>
      <c r="EE106" s="7">
        <f t="shared" si="38"/>
        <v>0</v>
      </c>
      <c r="EF106" s="7">
        <f t="shared" si="38"/>
        <v>0</v>
      </c>
    </row>
    <row r="107" spans="1:136" s="8" customFormat="1" ht="17.25" customHeight="1">
      <c r="A107" s="5" t="s">
        <v>10</v>
      </c>
      <c r="B107" s="9" t="e">
        <f>B106/B104</f>
        <v>#DIV/0!</v>
      </c>
      <c r="C107" s="9" t="e">
        <f t="shared" ref="C107:BN107" si="39">C106/C104</f>
        <v>#DIV/0!</v>
      </c>
      <c r="D107" s="9" t="e">
        <f t="shared" si="39"/>
        <v>#DIV/0!</v>
      </c>
      <c r="E107" s="9" t="e">
        <f t="shared" si="39"/>
        <v>#DIV/0!</v>
      </c>
      <c r="F107" s="9" t="e">
        <f t="shared" si="39"/>
        <v>#DIV/0!</v>
      </c>
      <c r="G107" s="9" t="e">
        <f t="shared" si="39"/>
        <v>#DIV/0!</v>
      </c>
      <c r="H107" s="9" t="e">
        <f t="shared" si="39"/>
        <v>#DIV/0!</v>
      </c>
      <c r="I107" s="9" t="e">
        <f t="shared" si="39"/>
        <v>#DIV/0!</v>
      </c>
      <c r="J107" s="9" t="e">
        <f t="shared" si="39"/>
        <v>#DIV/0!</v>
      </c>
      <c r="K107" s="9" t="e">
        <f t="shared" si="39"/>
        <v>#DIV/0!</v>
      </c>
      <c r="L107" s="9" t="e">
        <f t="shared" si="39"/>
        <v>#DIV/0!</v>
      </c>
      <c r="M107" s="9" t="e">
        <f t="shared" si="39"/>
        <v>#DIV/0!</v>
      </c>
      <c r="N107" s="9" t="e">
        <f t="shared" si="39"/>
        <v>#DIV/0!</v>
      </c>
      <c r="O107" s="9" t="e">
        <f t="shared" si="39"/>
        <v>#DIV/0!</v>
      </c>
      <c r="P107" s="9" t="e">
        <f t="shared" si="39"/>
        <v>#DIV/0!</v>
      </c>
      <c r="Q107" s="9" t="e">
        <f t="shared" si="39"/>
        <v>#DIV/0!</v>
      </c>
      <c r="R107" s="9" t="e">
        <f t="shared" si="39"/>
        <v>#DIV/0!</v>
      </c>
      <c r="S107" s="9" t="e">
        <f t="shared" si="39"/>
        <v>#DIV/0!</v>
      </c>
      <c r="T107" s="9" t="e">
        <f t="shared" si="39"/>
        <v>#DIV/0!</v>
      </c>
      <c r="U107" s="9" t="e">
        <f t="shared" si="39"/>
        <v>#DIV/0!</v>
      </c>
      <c r="V107" s="9" t="e">
        <f t="shared" si="39"/>
        <v>#DIV/0!</v>
      </c>
      <c r="W107" s="9" t="e">
        <f t="shared" si="39"/>
        <v>#DIV/0!</v>
      </c>
      <c r="X107" s="9" t="e">
        <f t="shared" si="39"/>
        <v>#DIV/0!</v>
      </c>
      <c r="Y107" s="9" t="e">
        <f t="shared" si="39"/>
        <v>#DIV/0!</v>
      </c>
      <c r="Z107" s="9" t="e">
        <f t="shared" si="39"/>
        <v>#DIV/0!</v>
      </c>
      <c r="AA107" s="9" t="e">
        <f t="shared" si="39"/>
        <v>#DIV/0!</v>
      </c>
      <c r="AB107" s="9" t="e">
        <f t="shared" si="39"/>
        <v>#DIV/0!</v>
      </c>
      <c r="AC107" s="9" t="e">
        <f t="shared" si="39"/>
        <v>#DIV/0!</v>
      </c>
      <c r="AD107" s="9" t="e">
        <f t="shared" si="39"/>
        <v>#DIV/0!</v>
      </c>
      <c r="AE107" s="9" t="e">
        <f t="shared" si="39"/>
        <v>#DIV/0!</v>
      </c>
      <c r="AF107" s="9" t="e">
        <f t="shared" si="39"/>
        <v>#DIV/0!</v>
      </c>
      <c r="AG107" s="9" t="e">
        <f t="shared" si="39"/>
        <v>#DIV/0!</v>
      </c>
      <c r="AH107" s="9" t="e">
        <f t="shared" si="39"/>
        <v>#DIV/0!</v>
      </c>
      <c r="AI107" s="9" t="e">
        <f t="shared" si="39"/>
        <v>#DIV/0!</v>
      </c>
      <c r="AJ107" s="9" t="e">
        <f t="shared" si="39"/>
        <v>#DIV/0!</v>
      </c>
      <c r="AK107" s="9" t="e">
        <f t="shared" si="39"/>
        <v>#DIV/0!</v>
      </c>
      <c r="AL107" s="9" t="e">
        <f t="shared" si="39"/>
        <v>#DIV/0!</v>
      </c>
      <c r="AM107" s="9" t="e">
        <f t="shared" si="39"/>
        <v>#DIV/0!</v>
      </c>
      <c r="AN107" s="9" t="e">
        <f t="shared" si="39"/>
        <v>#DIV/0!</v>
      </c>
      <c r="AO107" s="9" t="e">
        <f t="shared" si="39"/>
        <v>#DIV/0!</v>
      </c>
      <c r="AP107" s="9" t="e">
        <f t="shared" si="39"/>
        <v>#DIV/0!</v>
      </c>
      <c r="AQ107" s="9" t="e">
        <f t="shared" si="39"/>
        <v>#DIV/0!</v>
      </c>
      <c r="AR107" s="9" t="e">
        <f t="shared" si="39"/>
        <v>#DIV/0!</v>
      </c>
      <c r="AS107" s="9" t="e">
        <f t="shared" si="39"/>
        <v>#DIV/0!</v>
      </c>
      <c r="AT107" s="9" t="e">
        <f t="shared" si="39"/>
        <v>#DIV/0!</v>
      </c>
      <c r="AU107" s="9" t="e">
        <f t="shared" si="39"/>
        <v>#DIV/0!</v>
      </c>
      <c r="AV107" s="9" t="e">
        <f t="shared" si="39"/>
        <v>#DIV/0!</v>
      </c>
      <c r="AW107" s="9" t="e">
        <f t="shared" si="39"/>
        <v>#DIV/0!</v>
      </c>
      <c r="AX107" s="9" t="e">
        <f t="shared" si="39"/>
        <v>#DIV/0!</v>
      </c>
      <c r="AY107" s="9" t="e">
        <f t="shared" si="39"/>
        <v>#DIV/0!</v>
      </c>
      <c r="AZ107" s="9" t="e">
        <f t="shared" si="39"/>
        <v>#DIV/0!</v>
      </c>
      <c r="BA107" s="9" t="e">
        <f t="shared" si="39"/>
        <v>#DIV/0!</v>
      </c>
      <c r="BB107" s="9" t="e">
        <f t="shared" si="39"/>
        <v>#DIV/0!</v>
      </c>
      <c r="BC107" s="9" t="e">
        <f t="shared" si="39"/>
        <v>#DIV/0!</v>
      </c>
      <c r="BD107" s="9" t="e">
        <f t="shared" si="39"/>
        <v>#DIV/0!</v>
      </c>
      <c r="BE107" s="9" t="e">
        <f t="shared" si="39"/>
        <v>#DIV/0!</v>
      </c>
      <c r="BF107" s="9" t="e">
        <f t="shared" si="39"/>
        <v>#DIV/0!</v>
      </c>
      <c r="BG107" s="9" t="e">
        <f t="shared" si="39"/>
        <v>#DIV/0!</v>
      </c>
      <c r="BH107" s="9" t="e">
        <f t="shared" si="39"/>
        <v>#DIV/0!</v>
      </c>
      <c r="BI107" s="9" t="e">
        <f t="shared" si="39"/>
        <v>#DIV/0!</v>
      </c>
      <c r="BJ107" s="9" t="e">
        <f t="shared" si="39"/>
        <v>#DIV/0!</v>
      </c>
      <c r="BK107" s="9" t="e">
        <f t="shared" si="39"/>
        <v>#DIV/0!</v>
      </c>
      <c r="BL107" s="9" t="e">
        <f t="shared" si="39"/>
        <v>#DIV/0!</v>
      </c>
      <c r="BM107" s="9" t="e">
        <f t="shared" si="39"/>
        <v>#DIV/0!</v>
      </c>
      <c r="BN107" s="9" t="e">
        <f t="shared" si="39"/>
        <v>#DIV/0!</v>
      </c>
      <c r="BO107" s="9" t="e">
        <f t="shared" ref="BO107:CB107" si="40">BO106/BO104</f>
        <v>#DIV/0!</v>
      </c>
      <c r="BP107" s="9" t="e">
        <f t="shared" si="40"/>
        <v>#DIV/0!</v>
      </c>
      <c r="BQ107" s="9" t="e">
        <f t="shared" si="40"/>
        <v>#DIV/0!</v>
      </c>
      <c r="BR107" s="9" t="e">
        <f t="shared" si="40"/>
        <v>#DIV/0!</v>
      </c>
      <c r="BS107" s="9" t="e">
        <f t="shared" si="40"/>
        <v>#DIV/0!</v>
      </c>
      <c r="BT107" s="9" t="e">
        <f t="shared" si="40"/>
        <v>#DIV/0!</v>
      </c>
      <c r="BU107" s="9" t="e">
        <f t="shared" si="40"/>
        <v>#DIV/0!</v>
      </c>
      <c r="BV107" s="9" t="e">
        <f t="shared" si="40"/>
        <v>#DIV/0!</v>
      </c>
      <c r="BW107" s="9" t="e">
        <f t="shared" si="40"/>
        <v>#DIV/0!</v>
      </c>
      <c r="BX107" s="9" t="e">
        <f t="shared" si="40"/>
        <v>#DIV/0!</v>
      </c>
      <c r="BY107" s="9" t="e">
        <f t="shared" si="40"/>
        <v>#DIV/0!</v>
      </c>
      <c r="BZ107" s="9" t="e">
        <f t="shared" si="40"/>
        <v>#DIV/0!</v>
      </c>
      <c r="CA107" s="9" t="e">
        <f t="shared" si="40"/>
        <v>#DIV/0!</v>
      </c>
      <c r="CB107" s="9" t="e">
        <f t="shared" si="40"/>
        <v>#DIV/0!</v>
      </c>
      <c r="CC107" s="9" t="e">
        <v>#DIV/0!</v>
      </c>
      <c r="CD107" s="9" t="e">
        <v>#DIV/0!</v>
      </c>
      <c r="CE107" s="9" t="e">
        <v>#DIV/0!</v>
      </c>
      <c r="CF107" s="9" t="e">
        <v>#DIV/0!</v>
      </c>
      <c r="CG107" s="9" t="e">
        <v>#DIV/0!</v>
      </c>
      <c r="CH107" s="9" t="e">
        <v>#DIV/0!</v>
      </c>
      <c r="CI107" s="9" t="e">
        <v>#DIV/0!</v>
      </c>
      <c r="CJ107" s="9" t="e">
        <v>#DIV/0!</v>
      </c>
      <c r="CK107" s="9">
        <v>4.397309881013968E-2</v>
      </c>
      <c r="CL107" s="9">
        <v>0</v>
      </c>
      <c r="CM107" s="9">
        <v>0</v>
      </c>
      <c r="CN107" s="9">
        <v>3.7323640911400319E-3</v>
      </c>
      <c r="CO107" s="9">
        <v>2.0931937870808614E-2</v>
      </c>
      <c r="CP107" s="9">
        <v>9.5736183901003313E-3</v>
      </c>
      <c r="CQ107" s="9">
        <v>2.523397825995719E-3</v>
      </c>
      <c r="CR107" s="9">
        <v>1.2101770123995122E-3</v>
      </c>
      <c r="CS107" s="9">
        <v>1.7522146045696645E-3</v>
      </c>
      <c r="CT107" s="9">
        <v>4.1901016905448741E-4</v>
      </c>
      <c r="CU107" s="9">
        <v>3.1799443798819372E-3</v>
      </c>
      <c r="CV107" s="9">
        <v>9.1850160117171013E-4</v>
      </c>
      <c r="CW107" s="9">
        <v>9.9742046431642315E-4</v>
      </c>
      <c r="CX107" s="9">
        <v>1.7557207233569381E-4</v>
      </c>
      <c r="CY107" s="9">
        <v>2.3670207729743036E-5</v>
      </c>
      <c r="CZ107" s="9">
        <v>2.5815870528958284E-4</v>
      </c>
      <c r="DA107" s="10">
        <f t="shared" ref="DA107" si="41">DA106/DA104</f>
        <v>1.3242694446896795E-3</v>
      </c>
      <c r="DB107" s="10">
        <f>DB106/DB104</f>
        <v>1.029336078229542E-3</v>
      </c>
      <c r="DC107" s="10" t="e">
        <f t="shared" ref="DC107:EF107" si="42">DC106/DC104</f>
        <v>#DIV/0!</v>
      </c>
      <c r="DD107" s="10" t="e">
        <f t="shared" si="42"/>
        <v>#DIV/0!</v>
      </c>
      <c r="DE107" s="10">
        <f t="shared" si="42"/>
        <v>0</v>
      </c>
      <c r="DF107" s="10">
        <f t="shared" si="42"/>
        <v>0</v>
      </c>
      <c r="DG107" s="10">
        <f t="shared" si="42"/>
        <v>0</v>
      </c>
      <c r="DH107" s="10">
        <f t="shared" si="42"/>
        <v>0</v>
      </c>
      <c r="DI107" s="10">
        <f t="shared" si="42"/>
        <v>2.2896393817973667E-3</v>
      </c>
      <c r="DJ107" s="10" t="e">
        <f t="shared" si="42"/>
        <v>#DIV/0!</v>
      </c>
      <c r="DK107" s="10" t="e">
        <f t="shared" si="42"/>
        <v>#DIV/0!</v>
      </c>
      <c r="DL107" s="10">
        <f t="shared" si="42"/>
        <v>6.8610634648370496E-3</v>
      </c>
      <c r="DM107" s="10" t="e">
        <f t="shared" si="42"/>
        <v>#DIV/0!</v>
      </c>
      <c r="DN107" s="10">
        <f t="shared" si="42"/>
        <v>5.7077625570776253E-3</v>
      </c>
      <c r="DO107" s="10" t="e">
        <f t="shared" si="42"/>
        <v>#DIV/0!</v>
      </c>
      <c r="DP107" s="10" t="e">
        <f t="shared" si="42"/>
        <v>#DIV/0!</v>
      </c>
      <c r="DQ107" s="10">
        <f t="shared" si="42"/>
        <v>0</v>
      </c>
      <c r="DR107" s="10" t="e">
        <f t="shared" si="42"/>
        <v>#DIV/0!</v>
      </c>
      <c r="DS107" s="10" t="e">
        <f t="shared" si="42"/>
        <v>#DIV/0!</v>
      </c>
      <c r="DT107" s="10" t="e">
        <f t="shared" si="42"/>
        <v>#DIV/0!</v>
      </c>
      <c r="DU107" s="10" t="e">
        <f t="shared" si="42"/>
        <v>#DIV/0!</v>
      </c>
      <c r="DV107" s="10" t="e">
        <f t="shared" si="42"/>
        <v>#DIV/0!</v>
      </c>
      <c r="DW107" s="10">
        <f t="shared" si="42"/>
        <v>0</v>
      </c>
      <c r="DX107" s="10" t="e">
        <f t="shared" si="42"/>
        <v>#DIV/0!</v>
      </c>
      <c r="DY107" s="10" t="e">
        <f t="shared" si="42"/>
        <v>#DIV/0!</v>
      </c>
      <c r="DZ107" s="10" t="e">
        <f t="shared" si="42"/>
        <v>#DIV/0!</v>
      </c>
      <c r="EA107" s="10" t="e">
        <f t="shared" si="42"/>
        <v>#DIV/0!</v>
      </c>
      <c r="EB107" s="10" t="e">
        <f t="shared" si="42"/>
        <v>#DIV/0!</v>
      </c>
      <c r="EC107" s="10" t="e">
        <f t="shared" si="42"/>
        <v>#DIV/0!</v>
      </c>
      <c r="ED107" s="10" t="e">
        <f t="shared" si="42"/>
        <v>#DIV/0!</v>
      </c>
      <c r="EE107" s="10" t="e">
        <f t="shared" si="42"/>
        <v>#DIV/0!</v>
      </c>
      <c r="EF107" s="10" t="e">
        <f t="shared" si="42"/>
        <v>#DIV/0!</v>
      </c>
    </row>
    <row r="108" spans="1:136" ht="12" customHeight="1">
      <c r="A108" s="11" t="s">
        <v>5</v>
      </c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</row>
    <row r="109" spans="1:136" s="8" customFormat="1" ht="17.25" customHeight="1">
      <c r="A109" s="12" t="s">
        <v>6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>
        <v>85</v>
      </c>
      <c r="CL109" s="6">
        <v>0</v>
      </c>
      <c r="CM109" s="6">
        <v>0</v>
      </c>
      <c r="CN109" s="6">
        <v>191</v>
      </c>
      <c r="CO109" s="6">
        <v>2815</v>
      </c>
      <c r="CP109" s="6">
        <v>1745</v>
      </c>
      <c r="CQ109" s="6">
        <v>481</v>
      </c>
      <c r="CR109" s="6">
        <v>251</v>
      </c>
      <c r="CS109" s="6">
        <v>121</v>
      </c>
      <c r="CT109" s="6">
        <v>26</v>
      </c>
      <c r="CU109" s="6">
        <v>550</v>
      </c>
      <c r="CV109" s="6">
        <v>111</v>
      </c>
      <c r="CW109" s="6">
        <v>155</v>
      </c>
      <c r="CX109" s="6">
        <v>32</v>
      </c>
      <c r="CY109" s="6">
        <v>5</v>
      </c>
      <c r="CZ109" s="6">
        <v>27</v>
      </c>
      <c r="DA109" s="25">
        <f>SUM(DB109:EF109)</f>
        <v>30</v>
      </c>
      <c r="DB109" s="25">
        <f>+'BU X3067'!F30</f>
        <v>4</v>
      </c>
      <c r="DC109" s="25">
        <f>+'BU X3067'!G30</f>
        <v>0</v>
      </c>
      <c r="DD109" s="25">
        <f>+'BU X3067'!H30</f>
        <v>0</v>
      </c>
      <c r="DE109" s="25">
        <f>+'BU X3067'!I30</f>
        <v>0</v>
      </c>
      <c r="DF109" s="25">
        <f>+'BU X3067'!J30</f>
        <v>0</v>
      </c>
      <c r="DG109" s="25">
        <f>+'BU X3067'!K30</f>
        <v>0</v>
      </c>
      <c r="DH109" s="25">
        <f>+'BU X3067'!L30</f>
        <v>0</v>
      </c>
      <c r="DI109" s="25">
        <f>+'BU X3067'!M30</f>
        <v>4</v>
      </c>
      <c r="DJ109" s="25">
        <f>+'BU X3067'!N30</f>
        <v>0</v>
      </c>
      <c r="DK109" s="25">
        <f>+'BU X3067'!O30</f>
        <v>0</v>
      </c>
      <c r="DL109" s="25">
        <f>+'BU X3067'!P30</f>
        <v>12</v>
      </c>
      <c r="DM109" s="25">
        <f>+'BU X3067'!Q30</f>
        <v>0</v>
      </c>
      <c r="DN109" s="25">
        <f>+'BU X3067'!R30</f>
        <v>10</v>
      </c>
      <c r="DO109" s="25">
        <f>+'BU X3067'!S30</f>
        <v>0</v>
      </c>
      <c r="DP109" s="25">
        <f>+'BU X3067'!T30</f>
        <v>0</v>
      </c>
      <c r="DQ109" s="25">
        <f>+'BU X3067'!U30</f>
        <v>0</v>
      </c>
      <c r="DR109" s="25">
        <f>+'BU X3067'!V30</f>
        <v>0</v>
      </c>
      <c r="DS109" s="25">
        <f>+'BU X3067'!W30</f>
        <v>0</v>
      </c>
      <c r="DT109" s="25">
        <f>+'BU X3067'!X30</f>
        <v>0</v>
      </c>
      <c r="DU109" s="25">
        <f>+'BU X3067'!Y30</f>
        <v>0</v>
      </c>
      <c r="DV109" s="25">
        <f>+'BU X3067'!Z30</f>
        <v>0</v>
      </c>
      <c r="DW109" s="25">
        <f>+'BU X3067'!AA30</f>
        <v>0</v>
      </c>
      <c r="DX109" s="25">
        <f>+'BU X3067'!AB30</f>
        <v>0</v>
      </c>
      <c r="DY109" s="25">
        <f>+'BU X3067'!AC30</f>
        <v>0</v>
      </c>
      <c r="DZ109" s="25">
        <f>+'BU X3067'!AD30</f>
        <v>0</v>
      </c>
      <c r="EA109" s="25">
        <f>+'BU X3067'!AE30</f>
        <v>0</v>
      </c>
      <c r="EB109" s="25">
        <f>+'BU X3067'!AF30</f>
        <v>0</v>
      </c>
      <c r="EC109" s="25">
        <f>+'BU X3067'!AG30</f>
        <v>0</v>
      </c>
      <c r="ED109" s="25">
        <f>+'BU X3067'!AH30</f>
        <v>0</v>
      </c>
      <c r="EE109" s="25">
        <f>+'BU X3067'!AI30</f>
        <v>0</v>
      </c>
      <c r="EF109" s="25">
        <f>+'BU X3067'!AJ30</f>
        <v>0</v>
      </c>
    </row>
    <row r="110" spans="1:136" s="8" customFormat="1" ht="17.25" customHeight="1">
      <c r="A110" s="12" t="s">
        <v>7</v>
      </c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1</v>
      </c>
      <c r="CY110" s="6">
        <v>0</v>
      </c>
      <c r="CZ110" s="6">
        <v>0</v>
      </c>
      <c r="DA110" s="25">
        <f>SUM(DB110:EF110)</f>
        <v>0</v>
      </c>
      <c r="DB110" s="25">
        <f>+'BU X3067'!F31</f>
        <v>0</v>
      </c>
      <c r="DC110" s="25">
        <f>+'BU X3067'!G31</f>
        <v>0</v>
      </c>
      <c r="DD110" s="25">
        <f>+'BU X3067'!H31</f>
        <v>0</v>
      </c>
      <c r="DE110" s="25">
        <f>+'BU X3067'!I31</f>
        <v>0</v>
      </c>
      <c r="DF110" s="25">
        <f>+'BU X3067'!J31</f>
        <v>0</v>
      </c>
      <c r="DG110" s="25">
        <f>+'BU X3067'!K31</f>
        <v>0</v>
      </c>
      <c r="DH110" s="25">
        <f>+'BU X3067'!L31</f>
        <v>0</v>
      </c>
      <c r="DI110" s="25">
        <f>+'BU X3067'!M31</f>
        <v>0</v>
      </c>
      <c r="DJ110" s="25">
        <f>+'BU X3067'!N31</f>
        <v>0</v>
      </c>
      <c r="DK110" s="25">
        <f>+'BU X3067'!O31</f>
        <v>0</v>
      </c>
      <c r="DL110" s="25">
        <f>+'BU X3067'!P31</f>
        <v>0</v>
      </c>
      <c r="DM110" s="25">
        <f>+'BU X3067'!Q31</f>
        <v>0</v>
      </c>
      <c r="DN110" s="25">
        <f>+'BU X3067'!R31</f>
        <v>0</v>
      </c>
      <c r="DO110" s="25">
        <f>+'BU X3067'!S31</f>
        <v>0</v>
      </c>
      <c r="DP110" s="25">
        <f>+'BU X3067'!T31</f>
        <v>0</v>
      </c>
      <c r="DQ110" s="25">
        <f>+'BU X3067'!U31</f>
        <v>0</v>
      </c>
      <c r="DR110" s="25">
        <f>+'BU X3067'!V31</f>
        <v>0</v>
      </c>
      <c r="DS110" s="25">
        <f>+'BU X3067'!W31</f>
        <v>0</v>
      </c>
      <c r="DT110" s="25">
        <f>+'BU X3067'!X31</f>
        <v>0</v>
      </c>
      <c r="DU110" s="25">
        <f>+'BU X3067'!Y31</f>
        <v>0</v>
      </c>
      <c r="DV110" s="25">
        <f>+'BU X3067'!Z31</f>
        <v>0</v>
      </c>
      <c r="DW110" s="25">
        <f>+'BU X3067'!AA31</f>
        <v>0</v>
      </c>
      <c r="DX110" s="25">
        <f>+'BU X3067'!AB31</f>
        <v>0</v>
      </c>
      <c r="DY110" s="25">
        <f>+'BU X3067'!AC31</f>
        <v>0</v>
      </c>
      <c r="DZ110" s="25">
        <f>+'BU X3067'!AD31</f>
        <v>0</v>
      </c>
      <c r="EA110" s="25">
        <f>+'BU X3067'!AE31</f>
        <v>0</v>
      </c>
      <c r="EB110" s="25">
        <f>+'BU X3067'!AF31</f>
        <v>0</v>
      </c>
      <c r="EC110" s="25">
        <f>+'BU X3067'!AG31</f>
        <v>0</v>
      </c>
      <c r="ED110" s="25">
        <f>+'BU X3067'!AH31</f>
        <v>0</v>
      </c>
      <c r="EE110" s="25">
        <f>+'BU X3067'!AI31</f>
        <v>0</v>
      </c>
      <c r="EF110" s="25">
        <f>+'BU X3067'!AJ31</f>
        <v>0</v>
      </c>
    </row>
    <row r="111" spans="1:136" s="8" customFormat="1" ht="17.25" customHeight="1">
      <c r="A111" s="12" t="s">
        <v>8</v>
      </c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25">
        <f>SUM(DB111:EF111)</f>
        <v>0</v>
      </c>
      <c r="DB111" s="25">
        <f>+'BU X3067'!F32</f>
        <v>0</v>
      </c>
      <c r="DC111" s="25">
        <f>+'BU X3067'!G32</f>
        <v>0</v>
      </c>
      <c r="DD111" s="25">
        <f>+'BU X3067'!H32</f>
        <v>0</v>
      </c>
      <c r="DE111" s="25">
        <f>+'BU X3067'!I32</f>
        <v>0</v>
      </c>
      <c r="DF111" s="25">
        <f>+'BU X3067'!J32</f>
        <v>0</v>
      </c>
      <c r="DG111" s="25">
        <f>+'BU X3067'!K32</f>
        <v>0</v>
      </c>
      <c r="DH111" s="25">
        <f>+'BU X3067'!L32</f>
        <v>0</v>
      </c>
      <c r="DI111" s="25">
        <f>+'BU X3067'!M32</f>
        <v>0</v>
      </c>
      <c r="DJ111" s="25">
        <f>+'BU X3067'!N32</f>
        <v>0</v>
      </c>
      <c r="DK111" s="25">
        <f>+'BU X3067'!O32</f>
        <v>0</v>
      </c>
      <c r="DL111" s="25">
        <f>+'BU X3067'!P32</f>
        <v>0</v>
      </c>
      <c r="DM111" s="25">
        <f>+'BU X3067'!Q32</f>
        <v>0</v>
      </c>
      <c r="DN111" s="25">
        <f>+'BU X3067'!R32</f>
        <v>0</v>
      </c>
      <c r="DO111" s="25">
        <f>+'BU X3067'!S32</f>
        <v>0</v>
      </c>
      <c r="DP111" s="25">
        <f>+'BU X3067'!T32</f>
        <v>0</v>
      </c>
      <c r="DQ111" s="25">
        <f>+'BU X3067'!U32</f>
        <v>0</v>
      </c>
      <c r="DR111" s="25">
        <f>+'BU X3067'!V32</f>
        <v>0</v>
      </c>
      <c r="DS111" s="25">
        <f>+'BU X3067'!W32</f>
        <v>0</v>
      </c>
      <c r="DT111" s="25">
        <f>+'BU X3067'!X32</f>
        <v>0</v>
      </c>
      <c r="DU111" s="25">
        <f>+'BU X3067'!Y32</f>
        <v>0</v>
      </c>
      <c r="DV111" s="25">
        <f>+'BU X3067'!Z32</f>
        <v>0</v>
      </c>
      <c r="DW111" s="25">
        <f>+'BU X3067'!AA32</f>
        <v>0</v>
      </c>
      <c r="DX111" s="25">
        <f>+'BU X3067'!AB32</f>
        <v>0</v>
      </c>
      <c r="DY111" s="25">
        <f>+'BU X3067'!AC32</f>
        <v>0</v>
      </c>
      <c r="DZ111" s="25">
        <f>+'BU X3067'!AD32</f>
        <v>0</v>
      </c>
      <c r="EA111" s="25">
        <f>+'BU X3067'!AE32</f>
        <v>0</v>
      </c>
      <c r="EB111" s="25">
        <f>+'BU X3067'!AF32</f>
        <v>0</v>
      </c>
      <c r="EC111" s="25">
        <f>+'BU X3067'!AG32</f>
        <v>0</v>
      </c>
      <c r="ED111" s="25">
        <f>+'BU X3067'!AH32</f>
        <v>0</v>
      </c>
      <c r="EE111" s="25">
        <f>+'BU X3067'!AI32</f>
        <v>0</v>
      </c>
      <c r="EF111" s="25">
        <f>+'BU X3067'!AJ32</f>
        <v>0</v>
      </c>
    </row>
    <row r="112" spans="1:136" s="8" customFormat="1" ht="17.25" customHeight="1">
      <c r="A112" s="12" t="s">
        <v>9</v>
      </c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>
        <v>0</v>
      </c>
      <c r="CO112" s="6">
        <v>11</v>
      </c>
      <c r="CP112" s="6">
        <v>5</v>
      </c>
      <c r="CQ112" s="6">
        <v>0</v>
      </c>
      <c r="CR112" s="6">
        <v>1</v>
      </c>
      <c r="CS112" s="6">
        <v>5</v>
      </c>
      <c r="CT112" s="6">
        <v>0</v>
      </c>
      <c r="CU112" s="6">
        <v>0</v>
      </c>
      <c r="CV112" s="6">
        <v>0</v>
      </c>
      <c r="CW112" s="6">
        <v>19</v>
      </c>
      <c r="CX112" s="6">
        <v>0</v>
      </c>
      <c r="CY112" s="6">
        <v>0</v>
      </c>
      <c r="CZ112" s="6">
        <v>2</v>
      </c>
      <c r="DA112" s="25">
        <f>SUM(DB112:EF112)</f>
        <v>0</v>
      </c>
      <c r="DB112" s="25">
        <f>+'BU X3067'!F33</f>
        <v>0</v>
      </c>
      <c r="DC112" s="25">
        <f>+'BU X3067'!G33</f>
        <v>0</v>
      </c>
      <c r="DD112" s="25">
        <f>+'BU X3067'!H33</f>
        <v>0</v>
      </c>
      <c r="DE112" s="25">
        <f>+'BU X3067'!I33</f>
        <v>0</v>
      </c>
      <c r="DF112" s="25">
        <f>+'BU X3067'!J33</f>
        <v>0</v>
      </c>
      <c r="DG112" s="25">
        <f>+'BU X3067'!K33</f>
        <v>0</v>
      </c>
      <c r="DH112" s="25">
        <f>+'BU X3067'!L33</f>
        <v>0</v>
      </c>
      <c r="DI112" s="25">
        <f>+'BU X3067'!M33</f>
        <v>0</v>
      </c>
      <c r="DJ112" s="25">
        <f>+'BU X3067'!N33</f>
        <v>0</v>
      </c>
      <c r="DK112" s="25">
        <f>+'BU X3067'!O33</f>
        <v>0</v>
      </c>
      <c r="DL112" s="25">
        <f>+'BU X3067'!P33</f>
        <v>0</v>
      </c>
      <c r="DM112" s="25">
        <f>+'BU X3067'!Q33</f>
        <v>0</v>
      </c>
      <c r="DN112" s="25">
        <f>+'BU X3067'!R33</f>
        <v>0</v>
      </c>
      <c r="DO112" s="25">
        <f>+'BU X3067'!S33</f>
        <v>0</v>
      </c>
      <c r="DP112" s="25">
        <f>+'BU X3067'!T33</f>
        <v>0</v>
      </c>
      <c r="DQ112" s="25">
        <f>+'BU X3067'!U33</f>
        <v>0</v>
      </c>
      <c r="DR112" s="25">
        <f>+'BU X3067'!V33</f>
        <v>0</v>
      </c>
      <c r="DS112" s="25">
        <f>+'BU X3067'!W33</f>
        <v>0</v>
      </c>
      <c r="DT112" s="25">
        <f>+'BU X3067'!X33</f>
        <v>0</v>
      </c>
      <c r="DU112" s="25">
        <f>+'BU X3067'!Y33</f>
        <v>0</v>
      </c>
      <c r="DV112" s="25">
        <f>+'BU X3067'!Z33</f>
        <v>0</v>
      </c>
      <c r="DW112" s="25">
        <f>+'BU X3067'!AA33</f>
        <v>0</v>
      </c>
      <c r="DX112" s="25">
        <f>+'BU X3067'!AB33</f>
        <v>0</v>
      </c>
      <c r="DY112" s="25">
        <f>+'BU X3067'!AC33</f>
        <v>0</v>
      </c>
      <c r="DZ112" s="25">
        <f>+'BU X3067'!AD33</f>
        <v>0</v>
      </c>
      <c r="EA112" s="25">
        <f>+'BU X3067'!AE33</f>
        <v>0</v>
      </c>
      <c r="EB112" s="25">
        <f>+'BU X3067'!AF33</f>
        <v>0</v>
      </c>
      <c r="EC112" s="25">
        <f>+'BU X3067'!AG33</f>
        <v>0</v>
      </c>
      <c r="ED112" s="25">
        <f>+'BU X3067'!AH33</f>
        <v>0</v>
      </c>
      <c r="EE112" s="25">
        <f>+'BU X3067'!AI33</f>
        <v>0</v>
      </c>
      <c r="EF112" s="25">
        <f>+'BU X3067'!AJ33</f>
        <v>0</v>
      </c>
    </row>
    <row r="114" spans="1:136" ht="27" customHeight="1">
      <c r="A114" s="283" t="s">
        <v>338</v>
      </c>
      <c r="B114" s="283"/>
      <c r="C114" s="283"/>
      <c r="D114" s="283"/>
      <c r="E114" s="283"/>
      <c r="F114" s="283"/>
      <c r="G114" s="283"/>
      <c r="H114" s="283"/>
      <c r="I114" s="283"/>
      <c r="J114" s="283"/>
      <c r="K114" s="283"/>
      <c r="L114" s="283"/>
      <c r="M114" s="283"/>
      <c r="N114" s="283"/>
      <c r="O114" s="283"/>
      <c r="P114" s="283"/>
      <c r="Q114" s="283"/>
      <c r="R114" s="283"/>
      <c r="S114" s="283"/>
      <c r="T114" s="283"/>
      <c r="U114" s="283"/>
      <c r="V114" s="283"/>
      <c r="W114" s="283"/>
      <c r="X114" s="283"/>
      <c r="Y114" s="283"/>
      <c r="Z114" s="283"/>
      <c r="AA114" s="283"/>
      <c r="AB114" s="283"/>
      <c r="AC114" s="283"/>
      <c r="AD114" s="283"/>
      <c r="AE114" s="283"/>
      <c r="AF114" s="283"/>
      <c r="AG114" s="283"/>
      <c r="AH114" s="283"/>
      <c r="AI114" s="283"/>
      <c r="AJ114" s="283"/>
      <c r="AK114" s="283"/>
      <c r="AL114" s="283"/>
      <c r="AM114" s="283"/>
      <c r="AN114" s="283"/>
      <c r="AO114" s="283"/>
      <c r="AP114" s="283"/>
      <c r="AQ114" s="283"/>
      <c r="AR114" s="283"/>
      <c r="AS114" s="283"/>
      <c r="AT114" s="283"/>
      <c r="AU114" s="283"/>
      <c r="AV114" s="283"/>
      <c r="AW114" s="283"/>
      <c r="AX114" s="283"/>
      <c r="AY114" s="283"/>
      <c r="AZ114" s="283"/>
      <c r="BA114" s="283"/>
      <c r="BB114" s="283"/>
      <c r="BC114" s="283"/>
      <c r="BD114" s="283"/>
      <c r="BE114" s="283"/>
      <c r="BF114" s="283"/>
      <c r="BG114" s="283"/>
      <c r="BH114" s="283"/>
      <c r="BI114" s="283"/>
      <c r="BJ114" s="283"/>
      <c r="BK114" s="283"/>
      <c r="BL114" s="283"/>
      <c r="BM114" s="283"/>
      <c r="BN114" s="283"/>
      <c r="BO114" s="283"/>
      <c r="BP114" s="283"/>
      <c r="BQ114" s="283"/>
      <c r="BR114" s="283"/>
      <c r="BS114" s="283"/>
      <c r="BT114" s="283"/>
      <c r="BU114" s="283"/>
      <c r="BV114" s="283"/>
      <c r="BW114" s="283"/>
      <c r="BX114" s="283"/>
      <c r="BY114" s="283"/>
      <c r="BZ114" s="283"/>
      <c r="CA114" s="283"/>
      <c r="CB114" s="283"/>
      <c r="CC114" s="283"/>
      <c r="CD114" s="283"/>
      <c r="CE114" s="283"/>
      <c r="CF114" s="283"/>
      <c r="CG114" s="283"/>
      <c r="CH114" s="283"/>
      <c r="CI114" s="283"/>
      <c r="CJ114" s="283"/>
      <c r="CK114" s="283"/>
      <c r="CL114" s="283"/>
      <c r="CM114" s="283"/>
      <c r="CN114" s="283"/>
      <c r="CO114" s="283"/>
      <c r="CP114" s="283"/>
      <c r="CQ114" s="283"/>
      <c r="CR114" s="283"/>
      <c r="CS114" s="283"/>
      <c r="CT114" s="283"/>
      <c r="CU114" s="283"/>
      <c r="CV114" s="283"/>
      <c r="CW114" s="283"/>
      <c r="CX114" s="283"/>
      <c r="CY114" s="283"/>
      <c r="CZ114" s="283"/>
      <c r="DA114" s="283"/>
      <c r="DB114" s="283"/>
      <c r="DC114" s="283"/>
      <c r="DD114" s="283"/>
      <c r="DE114" s="283"/>
      <c r="DF114" s="283"/>
      <c r="DG114" s="283"/>
      <c r="DH114" s="283"/>
      <c r="DI114" s="283"/>
      <c r="DJ114" s="283"/>
      <c r="DK114" s="283"/>
      <c r="DL114" s="283"/>
      <c r="DM114" s="283"/>
      <c r="DN114" s="283"/>
      <c r="DO114" s="283"/>
      <c r="DP114" s="283"/>
      <c r="DQ114" s="283"/>
      <c r="DR114" s="283"/>
      <c r="DS114" s="283"/>
      <c r="DT114" s="283"/>
      <c r="DU114" s="283"/>
      <c r="DV114" s="283"/>
      <c r="DW114" s="283"/>
      <c r="DX114" s="283"/>
      <c r="DY114" s="283"/>
      <c r="DZ114" s="283"/>
      <c r="EA114" s="283"/>
      <c r="EB114" s="283"/>
      <c r="EC114" s="283"/>
      <c r="ED114" s="283"/>
      <c r="EE114" s="283"/>
      <c r="EF114" s="287"/>
    </row>
    <row r="131" spans="1:136" s="4" customFormat="1" ht="17.25" customHeight="1">
      <c r="A131" s="13" t="s">
        <v>0</v>
      </c>
      <c r="B131" s="2" t="s">
        <v>12</v>
      </c>
      <c r="C131" s="2" t="s">
        <v>20</v>
      </c>
      <c r="D131" s="2" t="s">
        <v>21</v>
      </c>
      <c r="E131" s="2" t="s">
        <v>22</v>
      </c>
      <c r="F131" s="2" t="s">
        <v>23</v>
      </c>
      <c r="G131" s="2" t="s">
        <v>24</v>
      </c>
      <c r="H131" s="2" t="s">
        <v>25</v>
      </c>
      <c r="I131" s="2" t="s">
        <v>26</v>
      </c>
      <c r="J131" s="2" t="s">
        <v>27</v>
      </c>
      <c r="K131" s="2" t="s">
        <v>28</v>
      </c>
      <c r="L131" s="2" t="s">
        <v>29</v>
      </c>
      <c r="M131" s="2" t="s">
        <v>30</v>
      </c>
      <c r="N131" s="2" t="s">
        <v>11</v>
      </c>
      <c r="O131" s="2" t="s">
        <v>13</v>
      </c>
      <c r="P131" s="2" t="s">
        <v>14</v>
      </c>
      <c r="Q131" s="2" t="s">
        <v>15</v>
      </c>
      <c r="R131" s="2" t="s">
        <v>16</v>
      </c>
      <c r="S131" s="2" t="s">
        <v>17</v>
      </c>
      <c r="T131" s="2" t="e">
        <f>Bushing!#REF!</f>
        <v>#REF!</v>
      </c>
      <c r="U131" s="2" t="e">
        <f>Bushing!#REF!</f>
        <v>#REF!</v>
      </c>
      <c r="V131" s="2" t="e">
        <f>Bushing!#REF!</f>
        <v>#REF!</v>
      </c>
      <c r="W131" s="2" t="e">
        <f>Bushing!#REF!</f>
        <v>#REF!</v>
      </c>
      <c r="X131" s="2" t="e">
        <f>Bushing!#REF!</f>
        <v>#REF!</v>
      </c>
      <c r="Y131" s="2" t="e">
        <f>Bushing!#REF!</f>
        <v>#REF!</v>
      </c>
      <c r="Z131" s="2" t="e">
        <f>Bushing!#REF!</f>
        <v>#REF!</v>
      </c>
      <c r="AA131" s="2" t="e">
        <f>Bushing!#REF!</f>
        <v>#REF!</v>
      </c>
      <c r="AB131" s="2" t="e">
        <f>Bushing!#REF!</f>
        <v>#REF!</v>
      </c>
      <c r="AC131" s="2" t="e">
        <f>Bushing!#REF!</f>
        <v>#REF!</v>
      </c>
      <c r="AD131" s="2" t="e">
        <f>Bushing!#REF!</f>
        <v>#REF!</v>
      </c>
      <c r="AE131" s="2" t="e">
        <f>Bushing!#REF!</f>
        <v>#REF!</v>
      </c>
      <c r="AF131" s="2" t="e">
        <f>Bushing!#REF!</f>
        <v>#REF!</v>
      </c>
      <c r="AG131" s="2" t="e">
        <f>Bushing!#REF!</f>
        <v>#REF!</v>
      </c>
      <c r="AH131" s="2" t="e">
        <f>Bushing!#REF!</f>
        <v>#REF!</v>
      </c>
      <c r="AI131" s="2" t="e">
        <f>Bushing!#REF!</f>
        <v>#REF!</v>
      </c>
      <c r="AJ131" s="2" t="e">
        <f>Bushing!#REF!</f>
        <v>#REF!</v>
      </c>
      <c r="AK131" s="2" t="e">
        <f>Bushing!#REF!</f>
        <v>#REF!</v>
      </c>
      <c r="AL131" s="2" t="e">
        <f>Bushing!#REF!</f>
        <v>#REF!</v>
      </c>
      <c r="AM131" s="2" t="e">
        <f>Bushing!#REF!</f>
        <v>#REF!</v>
      </c>
      <c r="AN131" s="2" t="e">
        <f>Bushing!#REF!</f>
        <v>#REF!</v>
      </c>
      <c r="AO131" s="2" t="e">
        <f>Bushing!#REF!</f>
        <v>#REF!</v>
      </c>
      <c r="AP131" s="2" t="e">
        <f>Bushing!#REF!</f>
        <v>#REF!</v>
      </c>
      <c r="AQ131" s="2" t="e">
        <f>Bushing!#REF!</f>
        <v>#REF!</v>
      </c>
      <c r="AR131" s="2" t="e">
        <f>Bushing!#REF!</f>
        <v>#REF!</v>
      </c>
      <c r="AS131" s="2" t="s">
        <v>190</v>
      </c>
      <c r="AT131" s="2" t="s">
        <v>195</v>
      </c>
      <c r="AU131" s="2" t="s">
        <v>197</v>
      </c>
      <c r="AV131" s="2" t="s">
        <v>199</v>
      </c>
      <c r="AW131" s="139" t="e">
        <f>Bushing!#REF!</f>
        <v>#REF!</v>
      </c>
      <c r="AX131" s="139" t="s">
        <v>209</v>
      </c>
      <c r="AY131" s="184" t="s">
        <v>213</v>
      </c>
      <c r="AZ131" s="184" t="s">
        <v>215</v>
      </c>
      <c r="BA131" s="184" t="s">
        <v>217</v>
      </c>
      <c r="BB131" s="139" t="s">
        <v>219</v>
      </c>
      <c r="BC131" s="184" t="s">
        <v>221</v>
      </c>
      <c r="BD131" s="184" t="s">
        <v>225</v>
      </c>
      <c r="BE131" s="184" t="s">
        <v>228</v>
      </c>
      <c r="BF131" s="184" t="s">
        <v>234</v>
      </c>
      <c r="BG131" s="184" t="s">
        <v>242</v>
      </c>
      <c r="BH131" s="184" t="s">
        <v>243</v>
      </c>
      <c r="BI131" s="184" t="s">
        <v>244</v>
      </c>
      <c r="BJ131" s="184" t="s">
        <v>245</v>
      </c>
      <c r="BK131" s="139" t="s">
        <v>246</v>
      </c>
      <c r="BL131" s="184" t="s">
        <v>247</v>
      </c>
      <c r="BM131" s="184" t="s">
        <v>249</v>
      </c>
      <c r="BN131" s="184" t="s">
        <v>251</v>
      </c>
      <c r="BO131" s="184" t="s">
        <v>253</v>
      </c>
      <c r="BP131" s="184" t="s">
        <v>257</v>
      </c>
      <c r="BQ131" s="184" t="s">
        <v>259</v>
      </c>
      <c r="BR131" s="184" t="s">
        <v>263</v>
      </c>
      <c r="BS131" s="184" t="s">
        <v>264</v>
      </c>
      <c r="BT131" s="184" t="s">
        <v>265</v>
      </c>
      <c r="BU131" s="184" t="s">
        <v>266</v>
      </c>
      <c r="BV131" s="184" t="s">
        <v>267</v>
      </c>
      <c r="BW131" s="184" t="s">
        <v>270</v>
      </c>
      <c r="BX131" s="184" t="s">
        <v>272</v>
      </c>
      <c r="BY131" s="184" t="s">
        <v>276</v>
      </c>
      <c r="BZ131" s="184" t="s">
        <v>277</v>
      </c>
      <c r="CA131" s="184" t="s">
        <v>279</v>
      </c>
      <c r="CB131" s="184" t="s">
        <v>281</v>
      </c>
      <c r="CC131" s="184" t="s">
        <v>282</v>
      </c>
      <c r="CD131" s="184" t="s">
        <v>288</v>
      </c>
      <c r="CE131" s="184" t="s">
        <v>289</v>
      </c>
      <c r="CF131" s="184" t="s">
        <v>292</v>
      </c>
      <c r="CG131" s="184" t="s">
        <v>294</v>
      </c>
      <c r="CH131" s="184" t="s">
        <v>297</v>
      </c>
      <c r="CI131" s="184" t="s">
        <v>301</v>
      </c>
      <c r="CJ131" s="184" t="s">
        <v>303</v>
      </c>
      <c r="CK131" s="184" t="s">
        <v>308</v>
      </c>
      <c r="CL131" s="184" t="s">
        <v>310</v>
      </c>
      <c r="CM131" s="184" t="s">
        <v>311</v>
      </c>
      <c r="CN131" s="184" t="s">
        <v>313</v>
      </c>
      <c r="CO131" s="184" t="s">
        <v>319</v>
      </c>
      <c r="CP131" s="184" t="s">
        <v>322</v>
      </c>
      <c r="CQ131" s="184" t="s">
        <v>325</v>
      </c>
      <c r="CR131" s="184" t="s">
        <v>330</v>
      </c>
      <c r="CS131" s="184" t="s">
        <v>332</v>
      </c>
      <c r="CT131" s="184" t="s">
        <v>336</v>
      </c>
      <c r="CU131" s="184" t="s">
        <v>339</v>
      </c>
      <c r="CV131" s="184" t="s">
        <v>349</v>
      </c>
      <c r="CW131" s="184" t="s">
        <v>350</v>
      </c>
      <c r="CX131" s="184" t="s">
        <v>351</v>
      </c>
      <c r="CY131" s="184" t="s">
        <v>357</v>
      </c>
      <c r="CZ131" s="184" t="s">
        <v>360</v>
      </c>
      <c r="DA131" s="106" t="str">
        <f>+DA159</f>
        <v>Aug'25</v>
      </c>
      <c r="DB131" s="3">
        <v>1</v>
      </c>
      <c r="DC131" s="3">
        <v>2</v>
      </c>
      <c r="DD131" s="3">
        <v>3</v>
      </c>
      <c r="DE131" s="3">
        <v>4</v>
      </c>
      <c r="DF131" s="3">
        <v>5</v>
      </c>
      <c r="DG131" s="3">
        <v>6</v>
      </c>
      <c r="DH131" s="3">
        <v>7</v>
      </c>
      <c r="DI131" s="3">
        <v>8</v>
      </c>
      <c r="DJ131" s="3">
        <v>9</v>
      </c>
      <c r="DK131" s="3">
        <v>10</v>
      </c>
      <c r="DL131" s="3">
        <v>11</v>
      </c>
      <c r="DM131" s="3">
        <v>12</v>
      </c>
      <c r="DN131" s="3">
        <v>13</v>
      </c>
      <c r="DO131" s="3">
        <v>14</v>
      </c>
      <c r="DP131" s="3">
        <v>15</v>
      </c>
      <c r="DQ131" s="3">
        <v>16</v>
      </c>
      <c r="DR131" s="3">
        <v>17</v>
      </c>
      <c r="DS131" s="3">
        <v>18</v>
      </c>
      <c r="DT131" s="3">
        <v>19</v>
      </c>
      <c r="DU131" s="3">
        <v>20</v>
      </c>
      <c r="DV131" s="3">
        <v>21</v>
      </c>
      <c r="DW131" s="3">
        <v>22</v>
      </c>
      <c r="DX131" s="3">
        <v>23</v>
      </c>
      <c r="DY131" s="3">
        <v>24</v>
      </c>
      <c r="DZ131" s="3">
        <v>25</v>
      </c>
      <c r="EA131" s="3">
        <v>26</v>
      </c>
      <c r="EB131" s="3">
        <v>27</v>
      </c>
      <c r="EC131" s="3">
        <v>28</v>
      </c>
      <c r="ED131" s="3">
        <v>29</v>
      </c>
      <c r="EE131" s="3">
        <v>30</v>
      </c>
      <c r="EF131" s="3">
        <v>31</v>
      </c>
    </row>
    <row r="132" spans="1:136" s="8" customFormat="1" ht="17.25" customHeight="1">
      <c r="A132" s="5" t="s">
        <v>1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>
        <v>840</v>
      </c>
      <c r="CU132" s="6">
        <v>1544</v>
      </c>
      <c r="CV132" s="6">
        <v>0</v>
      </c>
      <c r="CW132" s="6">
        <v>7222</v>
      </c>
      <c r="CX132" s="6">
        <v>1959</v>
      </c>
      <c r="CY132" s="6">
        <v>0</v>
      </c>
      <c r="CZ132" s="6">
        <v>0</v>
      </c>
      <c r="DA132" s="7">
        <f>SUM(DB132:EF132)</f>
        <v>4058</v>
      </c>
      <c r="DB132" s="7">
        <f>+'X2689'!F13</f>
        <v>0</v>
      </c>
      <c r="DC132" s="7">
        <f>+'X2689'!G13</f>
        <v>0</v>
      </c>
      <c r="DD132" s="7">
        <f>+'X2689'!H13</f>
        <v>0</v>
      </c>
      <c r="DE132" s="7">
        <f>+'X2689'!I13</f>
        <v>0</v>
      </c>
      <c r="DF132" s="7">
        <f>+'X2689'!J13</f>
        <v>0</v>
      </c>
      <c r="DG132" s="7">
        <f>+'X2689'!K13</f>
        <v>0</v>
      </c>
      <c r="DH132" s="7">
        <f>+'X2689'!L13</f>
        <v>0</v>
      </c>
      <c r="DI132" s="7">
        <f>+'X2689'!M13</f>
        <v>0</v>
      </c>
      <c r="DJ132" s="7">
        <f>+'X2689'!N13</f>
        <v>0</v>
      </c>
      <c r="DK132" s="7">
        <f>+'X2689'!O13</f>
        <v>0</v>
      </c>
      <c r="DL132" s="7">
        <f>+'X2689'!P13</f>
        <v>654</v>
      </c>
      <c r="DM132" s="7">
        <f>+'X2689'!Q13</f>
        <v>0</v>
      </c>
      <c r="DN132" s="7">
        <f>+'X2689'!R13</f>
        <v>0</v>
      </c>
      <c r="DO132" s="7">
        <f>+'X2689'!S13</f>
        <v>674</v>
      </c>
      <c r="DP132" s="7">
        <f>+'X2689'!T13</f>
        <v>0</v>
      </c>
      <c r="DQ132" s="7">
        <f>+'X2689'!U13</f>
        <v>269</v>
      </c>
      <c r="DR132" s="7">
        <f>+'X2689'!V13</f>
        <v>0</v>
      </c>
      <c r="DS132" s="7">
        <f>+'X2689'!W13</f>
        <v>1079</v>
      </c>
      <c r="DT132" s="7">
        <f>+'X2689'!X13</f>
        <v>450</v>
      </c>
      <c r="DU132" s="7">
        <f>+'X2689'!Y13</f>
        <v>234</v>
      </c>
      <c r="DV132" s="7">
        <f>+'X2689'!Z13</f>
        <v>0</v>
      </c>
      <c r="DW132" s="7">
        <f>+'X2689'!AA13</f>
        <v>0</v>
      </c>
      <c r="DX132" s="7">
        <f>+'X2689'!AB13</f>
        <v>698</v>
      </c>
      <c r="DY132" s="7">
        <f>+'X2689'!AC13</f>
        <v>0</v>
      </c>
      <c r="DZ132" s="7">
        <f>+'X2689'!AD13</f>
        <v>0</v>
      </c>
      <c r="EA132" s="7">
        <f>+'X2689'!AE13</f>
        <v>0</v>
      </c>
      <c r="EB132" s="7">
        <f>+'X2689'!AF13</f>
        <v>0</v>
      </c>
      <c r="EC132" s="7">
        <f>+'X2689'!AG13</f>
        <v>0</v>
      </c>
      <c r="ED132" s="7">
        <f>+'X2689'!AH13</f>
        <v>0</v>
      </c>
      <c r="EE132" s="7">
        <f>+'X2689'!AI13</f>
        <v>0</v>
      </c>
      <c r="EF132" s="7">
        <f>+'X2689'!AJ13</f>
        <v>0</v>
      </c>
    </row>
    <row r="133" spans="1:136" s="8" customFormat="1" ht="17.25" customHeight="1">
      <c r="A133" s="5" t="s">
        <v>2</v>
      </c>
      <c r="B133" s="6">
        <f>B132-B134</f>
        <v>0</v>
      </c>
      <c r="C133" s="6">
        <f t="shared" ref="C133:BN133" si="43">C132-C134</f>
        <v>0</v>
      </c>
      <c r="D133" s="6">
        <f t="shared" si="43"/>
        <v>0</v>
      </c>
      <c r="E133" s="6">
        <f t="shared" si="43"/>
        <v>0</v>
      </c>
      <c r="F133" s="6">
        <f t="shared" si="43"/>
        <v>0</v>
      </c>
      <c r="G133" s="6">
        <f t="shared" si="43"/>
        <v>0</v>
      </c>
      <c r="H133" s="6">
        <f t="shared" si="43"/>
        <v>0</v>
      </c>
      <c r="I133" s="6">
        <f t="shared" si="43"/>
        <v>0</v>
      </c>
      <c r="J133" s="6">
        <f t="shared" si="43"/>
        <v>0</v>
      </c>
      <c r="K133" s="6">
        <f t="shared" si="43"/>
        <v>0</v>
      </c>
      <c r="L133" s="6">
        <f t="shared" si="43"/>
        <v>0</v>
      </c>
      <c r="M133" s="6">
        <f t="shared" si="43"/>
        <v>0</v>
      </c>
      <c r="N133" s="6">
        <f t="shared" si="43"/>
        <v>0</v>
      </c>
      <c r="O133" s="6">
        <f t="shared" si="43"/>
        <v>0</v>
      </c>
      <c r="P133" s="6">
        <f t="shared" si="43"/>
        <v>0</v>
      </c>
      <c r="Q133" s="6">
        <f t="shared" si="43"/>
        <v>0</v>
      </c>
      <c r="R133" s="6">
        <f t="shared" si="43"/>
        <v>0</v>
      </c>
      <c r="S133" s="6">
        <f t="shared" si="43"/>
        <v>0</v>
      </c>
      <c r="T133" s="6">
        <f t="shared" si="43"/>
        <v>0</v>
      </c>
      <c r="U133" s="6">
        <f t="shared" si="43"/>
        <v>0</v>
      </c>
      <c r="V133" s="6">
        <f t="shared" si="43"/>
        <v>0</v>
      </c>
      <c r="W133" s="6">
        <f t="shared" si="43"/>
        <v>0</v>
      </c>
      <c r="X133" s="6">
        <f t="shared" si="43"/>
        <v>0</v>
      </c>
      <c r="Y133" s="6">
        <f t="shared" si="43"/>
        <v>0</v>
      </c>
      <c r="Z133" s="6">
        <f t="shared" si="43"/>
        <v>0</v>
      </c>
      <c r="AA133" s="6">
        <f t="shared" si="43"/>
        <v>0</v>
      </c>
      <c r="AB133" s="6">
        <f t="shared" si="43"/>
        <v>0</v>
      </c>
      <c r="AC133" s="6">
        <f t="shared" si="43"/>
        <v>0</v>
      </c>
      <c r="AD133" s="6">
        <f t="shared" si="43"/>
        <v>0</v>
      </c>
      <c r="AE133" s="6">
        <f t="shared" si="43"/>
        <v>0</v>
      </c>
      <c r="AF133" s="6">
        <f t="shared" si="43"/>
        <v>0</v>
      </c>
      <c r="AG133" s="6">
        <f t="shared" si="43"/>
        <v>0</v>
      </c>
      <c r="AH133" s="6">
        <f t="shared" si="43"/>
        <v>0</v>
      </c>
      <c r="AI133" s="6">
        <f t="shared" si="43"/>
        <v>0</v>
      </c>
      <c r="AJ133" s="6">
        <f t="shared" si="43"/>
        <v>0</v>
      </c>
      <c r="AK133" s="6">
        <f t="shared" si="43"/>
        <v>0</v>
      </c>
      <c r="AL133" s="6">
        <f t="shared" si="43"/>
        <v>0</v>
      </c>
      <c r="AM133" s="6">
        <f t="shared" si="43"/>
        <v>0</v>
      </c>
      <c r="AN133" s="6">
        <f t="shared" si="43"/>
        <v>0</v>
      </c>
      <c r="AO133" s="6">
        <f t="shared" si="43"/>
        <v>0</v>
      </c>
      <c r="AP133" s="6">
        <f t="shared" si="43"/>
        <v>0</v>
      </c>
      <c r="AQ133" s="6">
        <f t="shared" si="43"/>
        <v>0</v>
      </c>
      <c r="AR133" s="6">
        <f t="shared" si="43"/>
        <v>0</v>
      </c>
      <c r="AS133" s="6">
        <f t="shared" si="43"/>
        <v>0</v>
      </c>
      <c r="AT133" s="6">
        <f t="shared" si="43"/>
        <v>0</v>
      </c>
      <c r="AU133" s="6">
        <f t="shared" si="43"/>
        <v>0</v>
      </c>
      <c r="AV133" s="6">
        <f t="shared" si="43"/>
        <v>0</v>
      </c>
      <c r="AW133" s="6">
        <f t="shared" si="43"/>
        <v>0</v>
      </c>
      <c r="AX133" s="6">
        <f t="shared" si="43"/>
        <v>0</v>
      </c>
      <c r="AY133" s="6">
        <f t="shared" si="43"/>
        <v>0</v>
      </c>
      <c r="AZ133" s="6">
        <f t="shared" si="43"/>
        <v>0</v>
      </c>
      <c r="BA133" s="6">
        <f t="shared" si="43"/>
        <v>0</v>
      </c>
      <c r="BB133" s="6">
        <f t="shared" si="43"/>
        <v>0</v>
      </c>
      <c r="BC133" s="6">
        <f t="shared" si="43"/>
        <v>0</v>
      </c>
      <c r="BD133" s="6">
        <f t="shared" si="43"/>
        <v>0</v>
      </c>
      <c r="BE133" s="6">
        <f t="shared" si="43"/>
        <v>0</v>
      </c>
      <c r="BF133" s="6">
        <f t="shared" si="43"/>
        <v>0</v>
      </c>
      <c r="BG133" s="6">
        <f t="shared" si="43"/>
        <v>0</v>
      </c>
      <c r="BH133" s="6">
        <f t="shared" si="43"/>
        <v>0</v>
      </c>
      <c r="BI133" s="6">
        <f t="shared" si="43"/>
        <v>0</v>
      </c>
      <c r="BJ133" s="6">
        <f t="shared" si="43"/>
        <v>0</v>
      </c>
      <c r="BK133" s="6">
        <f t="shared" si="43"/>
        <v>0</v>
      </c>
      <c r="BL133" s="6">
        <f t="shared" si="43"/>
        <v>0</v>
      </c>
      <c r="BM133" s="6">
        <f t="shared" si="43"/>
        <v>0</v>
      </c>
      <c r="BN133" s="6">
        <f t="shared" si="43"/>
        <v>0</v>
      </c>
      <c r="BO133" s="6">
        <f t="shared" ref="BO133:BP133" si="44">BO132-BO134</f>
        <v>0</v>
      </c>
      <c r="BP133" s="6">
        <f t="shared" si="44"/>
        <v>0</v>
      </c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>
        <v>531</v>
      </c>
      <c r="CU133" s="6">
        <v>1544</v>
      </c>
      <c r="CV133" s="6">
        <v>0</v>
      </c>
      <c r="CW133" s="6">
        <v>7222</v>
      </c>
      <c r="CX133" s="6">
        <v>1959</v>
      </c>
      <c r="CY133" s="6">
        <v>0</v>
      </c>
      <c r="CZ133" s="6">
        <v>0</v>
      </c>
      <c r="DA133" s="7">
        <f t="shared" ref="DA133:EF133" si="45">DA132-DA134</f>
        <v>4033</v>
      </c>
      <c r="DB133" s="7">
        <f t="shared" si="45"/>
        <v>0</v>
      </c>
      <c r="DC133" s="7">
        <f t="shared" si="45"/>
        <v>0</v>
      </c>
      <c r="DD133" s="7">
        <f t="shared" si="45"/>
        <v>0</v>
      </c>
      <c r="DE133" s="7">
        <f t="shared" si="45"/>
        <v>0</v>
      </c>
      <c r="DF133" s="7">
        <f t="shared" si="45"/>
        <v>0</v>
      </c>
      <c r="DG133" s="7">
        <f t="shared" si="45"/>
        <v>0</v>
      </c>
      <c r="DH133" s="7">
        <f t="shared" si="45"/>
        <v>0</v>
      </c>
      <c r="DI133" s="7">
        <f t="shared" si="45"/>
        <v>0</v>
      </c>
      <c r="DJ133" s="7">
        <f t="shared" si="45"/>
        <v>0</v>
      </c>
      <c r="DK133" s="7">
        <f t="shared" si="45"/>
        <v>0</v>
      </c>
      <c r="DL133" s="7">
        <f t="shared" si="45"/>
        <v>653</v>
      </c>
      <c r="DM133" s="7">
        <f t="shared" si="45"/>
        <v>0</v>
      </c>
      <c r="DN133" s="7">
        <f t="shared" si="45"/>
        <v>0</v>
      </c>
      <c r="DO133" s="7">
        <f t="shared" si="45"/>
        <v>673</v>
      </c>
      <c r="DP133" s="7">
        <f t="shared" si="45"/>
        <v>0</v>
      </c>
      <c r="DQ133" s="7">
        <f t="shared" si="45"/>
        <v>268</v>
      </c>
      <c r="DR133" s="7">
        <f t="shared" si="45"/>
        <v>0</v>
      </c>
      <c r="DS133" s="7">
        <f t="shared" si="45"/>
        <v>1079</v>
      </c>
      <c r="DT133" s="7">
        <f t="shared" si="45"/>
        <v>430</v>
      </c>
      <c r="DU133" s="7">
        <f t="shared" si="45"/>
        <v>232</v>
      </c>
      <c r="DV133" s="7">
        <f t="shared" si="45"/>
        <v>0</v>
      </c>
      <c r="DW133" s="7">
        <f t="shared" si="45"/>
        <v>0</v>
      </c>
      <c r="DX133" s="7">
        <f t="shared" si="45"/>
        <v>698</v>
      </c>
      <c r="DY133" s="7">
        <f t="shared" si="45"/>
        <v>0</v>
      </c>
      <c r="DZ133" s="7">
        <f t="shared" si="45"/>
        <v>0</v>
      </c>
      <c r="EA133" s="7">
        <f t="shared" si="45"/>
        <v>0</v>
      </c>
      <c r="EB133" s="7">
        <f t="shared" si="45"/>
        <v>0</v>
      </c>
      <c r="EC133" s="7">
        <f t="shared" si="45"/>
        <v>0</v>
      </c>
      <c r="ED133" s="7">
        <f t="shared" si="45"/>
        <v>0</v>
      </c>
      <c r="EE133" s="7">
        <f t="shared" si="45"/>
        <v>0</v>
      </c>
      <c r="EF133" s="7">
        <f t="shared" si="45"/>
        <v>0</v>
      </c>
    </row>
    <row r="134" spans="1:136" s="8" customFormat="1" ht="17.25" customHeight="1">
      <c r="A134" s="5" t="s">
        <v>3</v>
      </c>
      <c r="B134" s="6">
        <f>SUM(B137:B140)</f>
        <v>0</v>
      </c>
      <c r="C134" s="6">
        <f t="shared" ref="C134:BN134" si="46">SUM(C137:C140)</f>
        <v>0</v>
      </c>
      <c r="D134" s="6">
        <f t="shared" si="46"/>
        <v>0</v>
      </c>
      <c r="E134" s="6">
        <f t="shared" si="46"/>
        <v>0</v>
      </c>
      <c r="F134" s="6">
        <f t="shared" si="46"/>
        <v>0</v>
      </c>
      <c r="G134" s="6">
        <f t="shared" si="46"/>
        <v>0</v>
      </c>
      <c r="H134" s="6">
        <f t="shared" si="46"/>
        <v>0</v>
      </c>
      <c r="I134" s="6">
        <f t="shared" si="46"/>
        <v>0</v>
      </c>
      <c r="J134" s="6">
        <f t="shared" si="46"/>
        <v>0</v>
      </c>
      <c r="K134" s="6">
        <f t="shared" si="46"/>
        <v>0</v>
      </c>
      <c r="L134" s="6">
        <f t="shared" si="46"/>
        <v>0</v>
      </c>
      <c r="M134" s="6">
        <f t="shared" si="46"/>
        <v>0</v>
      </c>
      <c r="N134" s="6">
        <f t="shared" si="46"/>
        <v>0</v>
      </c>
      <c r="O134" s="6">
        <f t="shared" si="46"/>
        <v>0</v>
      </c>
      <c r="P134" s="6">
        <f t="shared" si="46"/>
        <v>0</v>
      </c>
      <c r="Q134" s="6">
        <f t="shared" si="46"/>
        <v>0</v>
      </c>
      <c r="R134" s="6">
        <f t="shared" si="46"/>
        <v>0</v>
      </c>
      <c r="S134" s="6">
        <f t="shared" si="46"/>
        <v>0</v>
      </c>
      <c r="T134" s="6">
        <f t="shared" si="46"/>
        <v>0</v>
      </c>
      <c r="U134" s="6">
        <f t="shared" si="46"/>
        <v>0</v>
      </c>
      <c r="V134" s="6">
        <f t="shared" si="46"/>
        <v>0</v>
      </c>
      <c r="W134" s="6">
        <f t="shared" si="46"/>
        <v>0</v>
      </c>
      <c r="X134" s="6">
        <f t="shared" si="46"/>
        <v>0</v>
      </c>
      <c r="Y134" s="6">
        <f t="shared" si="46"/>
        <v>0</v>
      </c>
      <c r="Z134" s="6">
        <f t="shared" si="46"/>
        <v>0</v>
      </c>
      <c r="AA134" s="6">
        <f t="shared" si="46"/>
        <v>0</v>
      </c>
      <c r="AB134" s="6">
        <f t="shared" si="46"/>
        <v>0</v>
      </c>
      <c r="AC134" s="6">
        <f t="shared" si="46"/>
        <v>0</v>
      </c>
      <c r="AD134" s="6">
        <f t="shared" si="46"/>
        <v>0</v>
      </c>
      <c r="AE134" s="6">
        <f t="shared" si="46"/>
        <v>0</v>
      </c>
      <c r="AF134" s="6">
        <f t="shared" si="46"/>
        <v>0</v>
      </c>
      <c r="AG134" s="6">
        <f t="shared" si="46"/>
        <v>0</v>
      </c>
      <c r="AH134" s="6">
        <f t="shared" si="46"/>
        <v>0</v>
      </c>
      <c r="AI134" s="6">
        <f t="shared" si="46"/>
        <v>0</v>
      </c>
      <c r="AJ134" s="6">
        <f t="shared" si="46"/>
        <v>0</v>
      </c>
      <c r="AK134" s="6">
        <f t="shared" si="46"/>
        <v>0</v>
      </c>
      <c r="AL134" s="6">
        <f t="shared" si="46"/>
        <v>0</v>
      </c>
      <c r="AM134" s="6">
        <f t="shared" si="46"/>
        <v>0</v>
      </c>
      <c r="AN134" s="6">
        <f t="shared" si="46"/>
        <v>0</v>
      </c>
      <c r="AO134" s="6">
        <f t="shared" si="46"/>
        <v>0</v>
      </c>
      <c r="AP134" s="6">
        <f t="shared" si="46"/>
        <v>0</v>
      </c>
      <c r="AQ134" s="6">
        <f t="shared" si="46"/>
        <v>0</v>
      </c>
      <c r="AR134" s="6">
        <f t="shared" si="46"/>
        <v>0</v>
      </c>
      <c r="AS134" s="6">
        <f t="shared" si="46"/>
        <v>0</v>
      </c>
      <c r="AT134" s="6">
        <f t="shared" si="46"/>
        <v>0</v>
      </c>
      <c r="AU134" s="6">
        <f t="shared" si="46"/>
        <v>0</v>
      </c>
      <c r="AV134" s="6">
        <f t="shared" si="46"/>
        <v>0</v>
      </c>
      <c r="AW134" s="6">
        <f t="shared" si="46"/>
        <v>0</v>
      </c>
      <c r="AX134" s="6">
        <f t="shared" si="46"/>
        <v>0</v>
      </c>
      <c r="AY134" s="6">
        <f t="shared" si="46"/>
        <v>0</v>
      </c>
      <c r="AZ134" s="6">
        <f t="shared" si="46"/>
        <v>0</v>
      </c>
      <c r="BA134" s="6">
        <f t="shared" si="46"/>
        <v>0</v>
      </c>
      <c r="BB134" s="6">
        <f t="shared" si="46"/>
        <v>0</v>
      </c>
      <c r="BC134" s="6">
        <f t="shared" si="46"/>
        <v>0</v>
      </c>
      <c r="BD134" s="6">
        <f t="shared" si="46"/>
        <v>0</v>
      </c>
      <c r="BE134" s="6">
        <f t="shared" si="46"/>
        <v>0</v>
      </c>
      <c r="BF134" s="6">
        <f t="shared" si="46"/>
        <v>0</v>
      </c>
      <c r="BG134" s="6">
        <f t="shared" si="46"/>
        <v>0</v>
      </c>
      <c r="BH134" s="6">
        <f t="shared" si="46"/>
        <v>0</v>
      </c>
      <c r="BI134" s="6">
        <f t="shared" si="46"/>
        <v>0</v>
      </c>
      <c r="BJ134" s="6">
        <f t="shared" si="46"/>
        <v>0</v>
      </c>
      <c r="BK134" s="6">
        <f t="shared" si="46"/>
        <v>0</v>
      </c>
      <c r="BL134" s="6">
        <f t="shared" si="46"/>
        <v>0</v>
      </c>
      <c r="BM134" s="6">
        <f t="shared" si="46"/>
        <v>0</v>
      </c>
      <c r="BN134" s="6">
        <f t="shared" si="46"/>
        <v>0</v>
      </c>
      <c r="BO134" s="6">
        <f t="shared" ref="BO134:BP134" si="47">SUM(BO137:BO140)</f>
        <v>0</v>
      </c>
      <c r="BP134" s="6">
        <f t="shared" si="47"/>
        <v>0</v>
      </c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>
        <v>309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7">
        <f t="shared" ref="DA134" si="48">SUM(DA137:DA140)</f>
        <v>25</v>
      </c>
      <c r="DB134" s="7">
        <f>SUM(DB137:DB140)</f>
        <v>0</v>
      </c>
      <c r="DC134" s="7">
        <f t="shared" ref="DC134:EF134" si="49">SUM(DC137:DC140)</f>
        <v>0</v>
      </c>
      <c r="DD134" s="7">
        <f t="shared" si="49"/>
        <v>0</v>
      </c>
      <c r="DE134" s="7">
        <f t="shared" si="49"/>
        <v>0</v>
      </c>
      <c r="DF134" s="7">
        <f t="shared" si="49"/>
        <v>0</v>
      </c>
      <c r="DG134" s="7">
        <f t="shared" si="49"/>
        <v>0</v>
      </c>
      <c r="DH134" s="7">
        <f t="shared" si="49"/>
        <v>0</v>
      </c>
      <c r="DI134" s="7">
        <f t="shared" si="49"/>
        <v>0</v>
      </c>
      <c r="DJ134" s="7">
        <f t="shared" si="49"/>
        <v>0</v>
      </c>
      <c r="DK134" s="7">
        <f t="shared" si="49"/>
        <v>0</v>
      </c>
      <c r="DL134" s="7">
        <f t="shared" si="49"/>
        <v>1</v>
      </c>
      <c r="DM134" s="7">
        <f t="shared" si="49"/>
        <v>0</v>
      </c>
      <c r="DN134" s="7">
        <f t="shared" si="49"/>
        <v>0</v>
      </c>
      <c r="DO134" s="7">
        <f t="shared" si="49"/>
        <v>1</v>
      </c>
      <c r="DP134" s="7">
        <f t="shared" si="49"/>
        <v>0</v>
      </c>
      <c r="DQ134" s="7">
        <f t="shared" si="49"/>
        <v>1</v>
      </c>
      <c r="DR134" s="7">
        <f t="shared" si="49"/>
        <v>0</v>
      </c>
      <c r="DS134" s="7">
        <f t="shared" si="49"/>
        <v>0</v>
      </c>
      <c r="DT134" s="7">
        <f t="shared" si="49"/>
        <v>20</v>
      </c>
      <c r="DU134" s="7">
        <f t="shared" si="49"/>
        <v>2</v>
      </c>
      <c r="DV134" s="7">
        <f t="shared" si="49"/>
        <v>0</v>
      </c>
      <c r="DW134" s="7">
        <f t="shared" si="49"/>
        <v>0</v>
      </c>
      <c r="DX134" s="7">
        <f t="shared" si="49"/>
        <v>0</v>
      </c>
      <c r="DY134" s="7">
        <f t="shared" si="49"/>
        <v>0</v>
      </c>
      <c r="DZ134" s="7">
        <f t="shared" si="49"/>
        <v>0</v>
      </c>
      <c r="EA134" s="7">
        <f t="shared" si="49"/>
        <v>0</v>
      </c>
      <c r="EB134" s="7">
        <f t="shared" si="49"/>
        <v>0</v>
      </c>
      <c r="EC134" s="7">
        <f t="shared" si="49"/>
        <v>0</v>
      </c>
      <c r="ED134" s="7">
        <f t="shared" si="49"/>
        <v>0</v>
      </c>
      <c r="EE134" s="7">
        <f t="shared" si="49"/>
        <v>0</v>
      </c>
      <c r="EF134" s="7">
        <f t="shared" si="49"/>
        <v>0</v>
      </c>
    </row>
    <row r="135" spans="1:136" s="8" customFormat="1" ht="17.25" customHeight="1">
      <c r="A135" s="5" t="s">
        <v>10</v>
      </c>
      <c r="B135" s="9" t="e">
        <f>B134/B132</f>
        <v>#DIV/0!</v>
      </c>
      <c r="C135" s="9" t="e">
        <f t="shared" ref="C135:BN135" si="50">C134/C132</f>
        <v>#DIV/0!</v>
      </c>
      <c r="D135" s="9" t="e">
        <f t="shared" si="50"/>
        <v>#DIV/0!</v>
      </c>
      <c r="E135" s="9" t="e">
        <f t="shared" si="50"/>
        <v>#DIV/0!</v>
      </c>
      <c r="F135" s="9" t="e">
        <f t="shared" si="50"/>
        <v>#DIV/0!</v>
      </c>
      <c r="G135" s="9" t="e">
        <f t="shared" si="50"/>
        <v>#DIV/0!</v>
      </c>
      <c r="H135" s="9" t="e">
        <f t="shared" si="50"/>
        <v>#DIV/0!</v>
      </c>
      <c r="I135" s="9" t="e">
        <f t="shared" si="50"/>
        <v>#DIV/0!</v>
      </c>
      <c r="J135" s="9" t="e">
        <f t="shared" si="50"/>
        <v>#DIV/0!</v>
      </c>
      <c r="K135" s="9" t="e">
        <f t="shared" si="50"/>
        <v>#DIV/0!</v>
      </c>
      <c r="L135" s="9" t="e">
        <f t="shared" si="50"/>
        <v>#DIV/0!</v>
      </c>
      <c r="M135" s="9" t="e">
        <f t="shared" si="50"/>
        <v>#DIV/0!</v>
      </c>
      <c r="N135" s="9" t="e">
        <f t="shared" si="50"/>
        <v>#DIV/0!</v>
      </c>
      <c r="O135" s="9" t="e">
        <f t="shared" si="50"/>
        <v>#DIV/0!</v>
      </c>
      <c r="P135" s="9" t="e">
        <f t="shared" si="50"/>
        <v>#DIV/0!</v>
      </c>
      <c r="Q135" s="9" t="e">
        <f t="shared" si="50"/>
        <v>#DIV/0!</v>
      </c>
      <c r="R135" s="9" t="e">
        <f t="shared" si="50"/>
        <v>#DIV/0!</v>
      </c>
      <c r="S135" s="9" t="e">
        <f t="shared" si="50"/>
        <v>#DIV/0!</v>
      </c>
      <c r="T135" s="9" t="e">
        <f t="shared" si="50"/>
        <v>#DIV/0!</v>
      </c>
      <c r="U135" s="9" t="e">
        <f t="shared" si="50"/>
        <v>#DIV/0!</v>
      </c>
      <c r="V135" s="9" t="e">
        <f t="shared" si="50"/>
        <v>#DIV/0!</v>
      </c>
      <c r="W135" s="9" t="e">
        <f t="shared" si="50"/>
        <v>#DIV/0!</v>
      </c>
      <c r="X135" s="9" t="e">
        <f t="shared" si="50"/>
        <v>#DIV/0!</v>
      </c>
      <c r="Y135" s="9" t="e">
        <f t="shared" si="50"/>
        <v>#DIV/0!</v>
      </c>
      <c r="Z135" s="9" t="e">
        <f t="shared" si="50"/>
        <v>#DIV/0!</v>
      </c>
      <c r="AA135" s="9" t="e">
        <f t="shared" si="50"/>
        <v>#DIV/0!</v>
      </c>
      <c r="AB135" s="9" t="e">
        <f t="shared" si="50"/>
        <v>#DIV/0!</v>
      </c>
      <c r="AC135" s="9" t="e">
        <f t="shared" si="50"/>
        <v>#DIV/0!</v>
      </c>
      <c r="AD135" s="9" t="e">
        <f t="shared" si="50"/>
        <v>#DIV/0!</v>
      </c>
      <c r="AE135" s="9" t="e">
        <f t="shared" si="50"/>
        <v>#DIV/0!</v>
      </c>
      <c r="AF135" s="9" t="e">
        <f t="shared" si="50"/>
        <v>#DIV/0!</v>
      </c>
      <c r="AG135" s="9" t="e">
        <f t="shared" si="50"/>
        <v>#DIV/0!</v>
      </c>
      <c r="AH135" s="9" t="e">
        <f t="shared" si="50"/>
        <v>#DIV/0!</v>
      </c>
      <c r="AI135" s="9" t="e">
        <f t="shared" si="50"/>
        <v>#DIV/0!</v>
      </c>
      <c r="AJ135" s="9" t="e">
        <f t="shared" si="50"/>
        <v>#DIV/0!</v>
      </c>
      <c r="AK135" s="9" t="e">
        <f t="shared" si="50"/>
        <v>#DIV/0!</v>
      </c>
      <c r="AL135" s="9" t="e">
        <f t="shared" si="50"/>
        <v>#DIV/0!</v>
      </c>
      <c r="AM135" s="9" t="e">
        <f t="shared" si="50"/>
        <v>#DIV/0!</v>
      </c>
      <c r="AN135" s="9" t="e">
        <f t="shared" si="50"/>
        <v>#DIV/0!</v>
      </c>
      <c r="AO135" s="9" t="e">
        <f t="shared" si="50"/>
        <v>#DIV/0!</v>
      </c>
      <c r="AP135" s="9" t="e">
        <f t="shared" si="50"/>
        <v>#DIV/0!</v>
      </c>
      <c r="AQ135" s="9" t="e">
        <f t="shared" si="50"/>
        <v>#DIV/0!</v>
      </c>
      <c r="AR135" s="9" t="e">
        <f t="shared" si="50"/>
        <v>#DIV/0!</v>
      </c>
      <c r="AS135" s="9" t="e">
        <f t="shared" si="50"/>
        <v>#DIV/0!</v>
      </c>
      <c r="AT135" s="9" t="e">
        <f t="shared" si="50"/>
        <v>#DIV/0!</v>
      </c>
      <c r="AU135" s="9" t="e">
        <f t="shared" si="50"/>
        <v>#DIV/0!</v>
      </c>
      <c r="AV135" s="9" t="e">
        <f t="shared" si="50"/>
        <v>#DIV/0!</v>
      </c>
      <c r="AW135" s="9" t="e">
        <f t="shared" si="50"/>
        <v>#DIV/0!</v>
      </c>
      <c r="AX135" s="9" t="e">
        <f t="shared" si="50"/>
        <v>#DIV/0!</v>
      </c>
      <c r="AY135" s="9" t="e">
        <f t="shared" si="50"/>
        <v>#DIV/0!</v>
      </c>
      <c r="AZ135" s="9" t="e">
        <f t="shared" si="50"/>
        <v>#DIV/0!</v>
      </c>
      <c r="BA135" s="9" t="e">
        <f t="shared" si="50"/>
        <v>#DIV/0!</v>
      </c>
      <c r="BB135" s="9" t="e">
        <f t="shared" si="50"/>
        <v>#DIV/0!</v>
      </c>
      <c r="BC135" s="9" t="e">
        <f t="shared" si="50"/>
        <v>#DIV/0!</v>
      </c>
      <c r="BD135" s="9" t="e">
        <f t="shared" si="50"/>
        <v>#DIV/0!</v>
      </c>
      <c r="BE135" s="9" t="e">
        <f t="shared" si="50"/>
        <v>#DIV/0!</v>
      </c>
      <c r="BF135" s="9" t="e">
        <f t="shared" si="50"/>
        <v>#DIV/0!</v>
      </c>
      <c r="BG135" s="9" t="e">
        <f t="shared" si="50"/>
        <v>#DIV/0!</v>
      </c>
      <c r="BH135" s="9" t="e">
        <f t="shared" si="50"/>
        <v>#DIV/0!</v>
      </c>
      <c r="BI135" s="9" t="e">
        <f t="shared" si="50"/>
        <v>#DIV/0!</v>
      </c>
      <c r="BJ135" s="9" t="e">
        <f t="shared" si="50"/>
        <v>#DIV/0!</v>
      </c>
      <c r="BK135" s="9" t="e">
        <f t="shared" si="50"/>
        <v>#DIV/0!</v>
      </c>
      <c r="BL135" s="9" t="e">
        <f t="shared" si="50"/>
        <v>#DIV/0!</v>
      </c>
      <c r="BM135" s="9" t="e">
        <f t="shared" si="50"/>
        <v>#DIV/0!</v>
      </c>
      <c r="BN135" s="9" t="e">
        <f t="shared" si="50"/>
        <v>#DIV/0!</v>
      </c>
      <c r="BO135" s="9" t="e">
        <f t="shared" ref="BO135:CB135" si="51">BO134/BO132</f>
        <v>#DIV/0!</v>
      </c>
      <c r="BP135" s="9" t="e">
        <f t="shared" si="51"/>
        <v>#DIV/0!</v>
      </c>
      <c r="BQ135" s="9" t="e">
        <f t="shared" si="51"/>
        <v>#DIV/0!</v>
      </c>
      <c r="BR135" s="9" t="e">
        <f t="shared" si="51"/>
        <v>#DIV/0!</v>
      </c>
      <c r="BS135" s="9" t="e">
        <f t="shared" si="51"/>
        <v>#DIV/0!</v>
      </c>
      <c r="BT135" s="9" t="e">
        <f t="shared" si="51"/>
        <v>#DIV/0!</v>
      </c>
      <c r="BU135" s="9" t="e">
        <f t="shared" si="51"/>
        <v>#DIV/0!</v>
      </c>
      <c r="BV135" s="9" t="e">
        <f t="shared" si="51"/>
        <v>#DIV/0!</v>
      </c>
      <c r="BW135" s="9" t="e">
        <f t="shared" si="51"/>
        <v>#DIV/0!</v>
      </c>
      <c r="BX135" s="9" t="e">
        <f t="shared" si="51"/>
        <v>#DIV/0!</v>
      </c>
      <c r="BY135" s="9" t="e">
        <f t="shared" si="51"/>
        <v>#DIV/0!</v>
      </c>
      <c r="BZ135" s="9" t="e">
        <f t="shared" si="51"/>
        <v>#DIV/0!</v>
      </c>
      <c r="CA135" s="9" t="e">
        <f t="shared" si="51"/>
        <v>#DIV/0!</v>
      </c>
      <c r="CB135" s="9" t="e">
        <f t="shared" si="51"/>
        <v>#DIV/0!</v>
      </c>
      <c r="CC135" s="9" t="e">
        <v>#DIV/0!</v>
      </c>
      <c r="CD135" s="9" t="e">
        <v>#DIV/0!</v>
      </c>
      <c r="CE135" s="9" t="e">
        <v>#DIV/0!</v>
      </c>
      <c r="CF135" s="9" t="e">
        <v>#DIV/0!</v>
      </c>
      <c r="CG135" s="9" t="e">
        <v>#DIV/0!</v>
      </c>
      <c r="CH135" s="9" t="e">
        <v>#DIV/0!</v>
      </c>
      <c r="CI135" s="9" t="e">
        <v>#DIV/0!</v>
      </c>
      <c r="CJ135" s="9" t="e">
        <v>#DIV/0!</v>
      </c>
      <c r="CK135" s="9" t="e">
        <v>#DIV/0!</v>
      </c>
      <c r="CL135" s="9" t="e">
        <v>#DIV/0!</v>
      </c>
      <c r="CM135" s="9" t="e">
        <v>#DIV/0!</v>
      </c>
      <c r="CN135" s="9" t="e">
        <v>#DIV/0!</v>
      </c>
      <c r="CO135" s="9" t="e">
        <v>#DIV/0!</v>
      </c>
      <c r="CP135" s="9" t="e">
        <v>#DIV/0!</v>
      </c>
      <c r="CQ135" s="9" t="e">
        <v>#DIV/0!</v>
      </c>
      <c r="CR135" s="9" t="e">
        <v>#DIV/0!</v>
      </c>
      <c r="CS135" s="9" t="e">
        <v>#DIV/0!</v>
      </c>
      <c r="CT135" s="9">
        <v>0.36785714285714288</v>
      </c>
      <c r="CU135" s="9">
        <v>0</v>
      </c>
      <c r="CV135" s="9" t="e">
        <v>#DIV/0!</v>
      </c>
      <c r="CW135" s="9">
        <v>0</v>
      </c>
      <c r="CX135" s="9">
        <v>0</v>
      </c>
      <c r="CY135" s="9" t="e">
        <v>#DIV/0!</v>
      </c>
      <c r="CZ135" s="9" t="e">
        <v>#DIV/0!</v>
      </c>
      <c r="DA135" s="10">
        <f t="shared" ref="DA135" si="52">DA134/DA132</f>
        <v>6.160670280926565E-3</v>
      </c>
      <c r="DB135" s="10" t="e">
        <f>DB134/DB132</f>
        <v>#DIV/0!</v>
      </c>
      <c r="DC135" s="10" t="e">
        <f t="shared" ref="DC135:EF135" si="53">DC134/DC132</f>
        <v>#DIV/0!</v>
      </c>
      <c r="DD135" s="10" t="e">
        <f t="shared" si="53"/>
        <v>#DIV/0!</v>
      </c>
      <c r="DE135" s="10" t="e">
        <f t="shared" si="53"/>
        <v>#DIV/0!</v>
      </c>
      <c r="DF135" s="10" t="e">
        <f t="shared" si="53"/>
        <v>#DIV/0!</v>
      </c>
      <c r="DG135" s="10" t="e">
        <f t="shared" si="53"/>
        <v>#DIV/0!</v>
      </c>
      <c r="DH135" s="10" t="e">
        <f t="shared" si="53"/>
        <v>#DIV/0!</v>
      </c>
      <c r="DI135" s="10" t="e">
        <f t="shared" si="53"/>
        <v>#DIV/0!</v>
      </c>
      <c r="DJ135" s="10" t="e">
        <f t="shared" si="53"/>
        <v>#DIV/0!</v>
      </c>
      <c r="DK135" s="10" t="e">
        <f t="shared" si="53"/>
        <v>#DIV/0!</v>
      </c>
      <c r="DL135" s="10">
        <f t="shared" si="53"/>
        <v>1.5290519877675841E-3</v>
      </c>
      <c r="DM135" s="10" t="e">
        <f t="shared" si="53"/>
        <v>#DIV/0!</v>
      </c>
      <c r="DN135" s="10" t="e">
        <f t="shared" si="53"/>
        <v>#DIV/0!</v>
      </c>
      <c r="DO135" s="10">
        <f t="shared" si="53"/>
        <v>1.483679525222552E-3</v>
      </c>
      <c r="DP135" s="10" t="e">
        <f t="shared" si="53"/>
        <v>#DIV/0!</v>
      </c>
      <c r="DQ135" s="10">
        <f t="shared" si="53"/>
        <v>3.7174721189591076E-3</v>
      </c>
      <c r="DR135" s="10" t="e">
        <f t="shared" si="53"/>
        <v>#DIV/0!</v>
      </c>
      <c r="DS135" s="10">
        <f t="shared" si="53"/>
        <v>0</v>
      </c>
      <c r="DT135" s="10">
        <f t="shared" si="53"/>
        <v>4.4444444444444446E-2</v>
      </c>
      <c r="DU135" s="10">
        <f t="shared" si="53"/>
        <v>8.5470085470085479E-3</v>
      </c>
      <c r="DV135" s="10" t="e">
        <f t="shared" si="53"/>
        <v>#DIV/0!</v>
      </c>
      <c r="DW135" s="10" t="e">
        <f t="shared" si="53"/>
        <v>#DIV/0!</v>
      </c>
      <c r="DX135" s="10">
        <f t="shared" si="53"/>
        <v>0</v>
      </c>
      <c r="DY135" s="10" t="e">
        <f t="shared" si="53"/>
        <v>#DIV/0!</v>
      </c>
      <c r="DZ135" s="10" t="e">
        <f t="shared" si="53"/>
        <v>#DIV/0!</v>
      </c>
      <c r="EA135" s="10" t="e">
        <f t="shared" si="53"/>
        <v>#DIV/0!</v>
      </c>
      <c r="EB135" s="10" t="e">
        <f t="shared" si="53"/>
        <v>#DIV/0!</v>
      </c>
      <c r="EC135" s="10" t="e">
        <f t="shared" si="53"/>
        <v>#DIV/0!</v>
      </c>
      <c r="ED135" s="10" t="e">
        <f t="shared" si="53"/>
        <v>#DIV/0!</v>
      </c>
      <c r="EE135" s="10" t="e">
        <f t="shared" si="53"/>
        <v>#DIV/0!</v>
      </c>
      <c r="EF135" s="10" t="e">
        <f t="shared" si="53"/>
        <v>#DIV/0!</v>
      </c>
    </row>
    <row r="136" spans="1:136" ht="12" customHeight="1">
      <c r="A136" s="11" t="s">
        <v>5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</row>
    <row r="137" spans="1:136" s="8" customFormat="1" ht="17.25" customHeight="1">
      <c r="A137" s="12" t="s">
        <v>6</v>
      </c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>
        <v>309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25">
        <f>SUM(DB137:EF137)</f>
        <v>3</v>
      </c>
      <c r="DB137" s="25">
        <f>+'X2689'!F30</f>
        <v>0</v>
      </c>
      <c r="DC137" s="25">
        <f>+'X2689'!G30</f>
        <v>0</v>
      </c>
      <c r="DD137" s="25">
        <f>+'X2689'!H30</f>
        <v>0</v>
      </c>
      <c r="DE137" s="25">
        <f>+'X2689'!I30</f>
        <v>0</v>
      </c>
      <c r="DF137" s="25">
        <f>+'X2689'!J30</f>
        <v>0</v>
      </c>
      <c r="DG137" s="25">
        <f>+'X2689'!K30</f>
        <v>0</v>
      </c>
      <c r="DH137" s="25">
        <f>+'X2689'!L30</f>
        <v>0</v>
      </c>
      <c r="DI137" s="25">
        <f>+'X2689'!M30</f>
        <v>0</v>
      </c>
      <c r="DJ137" s="25">
        <f>+'X2689'!N30</f>
        <v>0</v>
      </c>
      <c r="DK137" s="25">
        <f>+'X2689'!O30</f>
        <v>0</v>
      </c>
      <c r="DL137" s="25">
        <f>+'X2689'!P30</f>
        <v>1</v>
      </c>
      <c r="DM137" s="25">
        <f>+'X2689'!Q30</f>
        <v>0</v>
      </c>
      <c r="DN137" s="25">
        <f>+'X2689'!R30</f>
        <v>0</v>
      </c>
      <c r="DO137" s="25">
        <f>+'X2689'!S30</f>
        <v>0</v>
      </c>
      <c r="DP137" s="25">
        <f>+'X2689'!T30</f>
        <v>0</v>
      </c>
      <c r="DQ137" s="25">
        <f>+'X2689'!U30</f>
        <v>0</v>
      </c>
      <c r="DR137" s="25">
        <f>+'X2689'!V30</f>
        <v>0</v>
      </c>
      <c r="DS137" s="25">
        <f>+'X2689'!W30</f>
        <v>0</v>
      </c>
      <c r="DT137" s="25">
        <f>+'X2689'!X30</f>
        <v>0</v>
      </c>
      <c r="DU137" s="25">
        <f>+'X2689'!Y30</f>
        <v>2</v>
      </c>
      <c r="DV137" s="25">
        <f>+'X2689'!Z30</f>
        <v>0</v>
      </c>
      <c r="DW137" s="25">
        <f>+'X2689'!AA30</f>
        <v>0</v>
      </c>
      <c r="DX137" s="25">
        <f>+'X2689'!AB30</f>
        <v>0</v>
      </c>
      <c r="DY137" s="25">
        <f>+'X2689'!AC30</f>
        <v>0</v>
      </c>
      <c r="DZ137" s="25">
        <f>+'X2689'!AD30</f>
        <v>0</v>
      </c>
      <c r="EA137" s="25">
        <f>+'X2689'!AE30</f>
        <v>0</v>
      </c>
      <c r="EB137" s="25">
        <f>+'X2689'!AF30</f>
        <v>0</v>
      </c>
      <c r="EC137" s="25">
        <f>+'X2689'!AG30</f>
        <v>0</v>
      </c>
      <c r="ED137" s="25">
        <f>+'X2689'!AH30</f>
        <v>0</v>
      </c>
      <c r="EE137" s="25">
        <f>+'X2689'!AI30</f>
        <v>0</v>
      </c>
      <c r="EF137" s="25">
        <f>+'X2689'!AJ30</f>
        <v>0</v>
      </c>
    </row>
    <row r="138" spans="1:136" s="8" customFormat="1" ht="17.25" customHeight="1">
      <c r="A138" s="12" t="s">
        <v>7</v>
      </c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25">
        <f>SUM(DB138:EF138)</f>
        <v>22</v>
      </c>
      <c r="DB138" s="25">
        <f>+'X2689'!F31</f>
        <v>0</v>
      </c>
      <c r="DC138" s="25">
        <f>+'X2689'!G31</f>
        <v>0</v>
      </c>
      <c r="DD138" s="25">
        <f>+'X2689'!H31</f>
        <v>0</v>
      </c>
      <c r="DE138" s="25">
        <f>+'X2689'!I31</f>
        <v>0</v>
      </c>
      <c r="DF138" s="25">
        <f>+'X2689'!J31</f>
        <v>0</v>
      </c>
      <c r="DG138" s="25">
        <f>+'X2689'!K31</f>
        <v>0</v>
      </c>
      <c r="DH138" s="25">
        <f>+'X2689'!L31</f>
        <v>0</v>
      </c>
      <c r="DI138" s="25">
        <f>+'X2689'!M31</f>
        <v>0</v>
      </c>
      <c r="DJ138" s="25">
        <f>+'X2689'!N31</f>
        <v>0</v>
      </c>
      <c r="DK138" s="25">
        <f>+'X2689'!O31</f>
        <v>0</v>
      </c>
      <c r="DL138" s="25">
        <f>+'X2689'!P31</f>
        <v>0</v>
      </c>
      <c r="DM138" s="25">
        <f>+'X2689'!Q31</f>
        <v>0</v>
      </c>
      <c r="DN138" s="25">
        <f>+'X2689'!R31</f>
        <v>0</v>
      </c>
      <c r="DO138" s="25">
        <f>+'X2689'!S31</f>
        <v>1</v>
      </c>
      <c r="DP138" s="25">
        <f>+'X2689'!T31</f>
        <v>0</v>
      </c>
      <c r="DQ138" s="25">
        <f>+'X2689'!U31</f>
        <v>1</v>
      </c>
      <c r="DR138" s="25">
        <f>+'X2689'!V31</f>
        <v>0</v>
      </c>
      <c r="DS138" s="25">
        <f>+'X2689'!W31</f>
        <v>0</v>
      </c>
      <c r="DT138" s="25">
        <f>+'X2689'!X31</f>
        <v>20</v>
      </c>
      <c r="DU138" s="25">
        <f>+'X2689'!Y31</f>
        <v>0</v>
      </c>
      <c r="DV138" s="25">
        <f>+'X2689'!Z31</f>
        <v>0</v>
      </c>
      <c r="DW138" s="25">
        <f>+'X2689'!AA31</f>
        <v>0</v>
      </c>
      <c r="DX138" s="25">
        <f>+'X2689'!AB31</f>
        <v>0</v>
      </c>
      <c r="DY138" s="25">
        <f>+'X2689'!AC31</f>
        <v>0</v>
      </c>
      <c r="DZ138" s="25">
        <f>+'X2689'!AD31</f>
        <v>0</v>
      </c>
      <c r="EA138" s="25">
        <f>+'X2689'!AE31</f>
        <v>0</v>
      </c>
      <c r="EB138" s="25">
        <f>+'X2689'!AF31</f>
        <v>0</v>
      </c>
      <c r="EC138" s="25">
        <f>+'X2689'!AG31</f>
        <v>0</v>
      </c>
      <c r="ED138" s="25">
        <f>+'X2689'!AH31</f>
        <v>0</v>
      </c>
      <c r="EE138" s="25">
        <f>+'X2689'!AI31</f>
        <v>0</v>
      </c>
      <c r="EF138" s="25">
        <f>+'X2689'!AJ31</f>
        <v>0</v>
      </c>
    </row>
    <row r="139" spans="1:136" s="8" customFormat="1" ht="17.25" customHeight="1">
      <c r="A139" s="12" t="s">
        <v>8</v>
      </c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25">
        <f>SUM(DB139:EF139)</f>
        <v>0</v>
      </c>
      <c r="DB139" s="25">
        <f>+'X2689'!F32</f>
        <v>0</v>
      </c>
      <c r="DC139" s="25">
        <f>+'X2689'!G32</f>
        <v>0</v>
      </c>
      <c r="DD139" s="25">
        <f>+'X2689'!H32</f>
        <v>0</v>
      </c>
      <c r="DE139" s="25">
        <f>+'X2689'!I32</f>
        <v>0</v>
      </c>
      <c r="DF139" s="25">
        <f>+'X2689'!J32</f>
        <v>0</v>
      </c>
      <c r="DG139" s="25">
        <f>+'X2689'!K32</f>
        <v>0</v>
      </c>
      <c r="DH139" s="25">
        <f>+'X2689'!L32</f>
        <v>0</v>
      </c>
      <c r="DI139" s="25">
        <f>+'X2689'!M32</f>
        <v>0</v>
      </c>
      <c r="DJ139" s="25">
        <f>+'X2689'!N32</f>
        <v>0</v>
      </c>
      <c r="DK139" s="25">
        <f>+'X2689'!O32</f>
        <v>0</v>
      </c>
      <c r="DL139" s="25">
        <f>+'X2689'!P32</f>
        <v>0</v>
      </c>
      <c r="DM139" s="25">
        <f>+'X2689'!Q32</f>
        <v>0</v>
      </c>
      <c r="DN139" s="25">
        <f>+'X2689'!R32</f>
        <v>0</v>
      </c>
      <c r="DO139" s="25">
        <f>+'X2689'!S32</f>
        <v>0</v>
      </c>
      <c r="DP139" s="25">
        <f>+'X2689'!T32</f>
        <v>0</v>
      </c>
      <c r="DQ139" s="25">
        <f>+'X2689'!U32</f>
        <v>0</v>
      </c>
      <c r="DR139" s="25">
        <f>+'X2689'!V32</f>
        <v>0</v>
      </c>
      <c r="DS139" s="25">
        <f>+'X2689'!W32</f>
        <v>0</v>
      </c>
      <c r="DT139" s="25">
        <f>+'X2689'!X32</f>
        <v>0</v>
      </c>
      <c r="DU139" s="25">
        <f>+'X2689'!Y32</f>
        <v>0</v>
      </c>
      <c r="DV139" s="25">
        <f>+'X2689'!Z32</f>
        <v>0</v>
      </c>
      <c r="DW139" s="25">
        <f>+'X2689'!AA32</f>
        <v>0</v>
      </c>
      <c r="DX139" s="25">
        <f>+'X2689'!AB32</f>
        <v>0</v>
      </c>
      <c r="DY139" s="25">
        <f>+'X2689'!AC32</f>
        <v>0</v>
      </c>
      <c r="DZ139" s="25">
        <f>+'X2689'!AD32</f>
        <v>0</v>
      </c>
      <c r="EA139" s="25">
        <f>+'X2689'!AE32</f>
        <v>0</v>
      </c>
      <c r="EB139" s="25">
        <f>+'X2689'!AF32</f>
        <v>0</v>
      </c>
      <c r="EC139" s="25">
        <f>+'X2689'!AG32</f>
        <v>0</v>
      </c>
      <c r="ED139" s="25">
        <f>+'X2689'!AH32</f>
        <v>0</v>
      </c>
      <c r="EE139" s="25">
        <f>+'X2689'!AI32</f>
        <v>0</v>
      </c>
      <c r="EF139" s="25">
        <f>+'X2689'!AJ32</f>
        <v>0</v>
      </c>
    </row>
    <row r="140" spans="1:136" s="8" customFormat="1" ht="17.25" customHeight="1">
      <c r="A140" s="12" t="s">
        <v>9</v>
      </c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25">
        <f>SUM(DB140:EF140)</f>
        <v>0</v>
      </c>
      <c r="DB140" s="25">
        <f>+'X2689'!F33</f>
        <v>0</v>
      </c>
      <c r="DC140" s="25">
        <f>+'X2689'!G33</f>
        <v>0</v>
      </c>
      <c r="DD140" s="25">
        <f>+'X2689'!H33</f>
        <v>0</v>
      </c>
      <c r="DE140" s="25">
        <f>+'X2689'!I33</f>
        <v>0</v>
      </c>
      <c r="DF140" s="25">
        <f>+'X2689'!J33</f>
        <v>0</v>
      </c>
      <c r="DG140" s="25">
        <f>+'X2689'!K33</f>
        <v>0</v>
      </c>
      <c r="DH140" s="25">
        <f>+'X2689'!L33</f>
        <v>0</v>
      </c>
      <c r="DI140" s="25">
        <f>+'X2689'!M33</f>
        <v>0</v>
      </c>
      <c r="DJ140" s="25">
        <f>+'X2689'!N33</f>
        <v>0</v>
      </c>
      <c r="DK140" s="25">
        <f>+'X2689'!O33</f>
        <v>0</v>
      </c>
      <c r="DL140" s="25">
        <f>+'X2689'!P33</f>
        <v>0</v>
      </c>
      <c r="DM140" s="25">
        <f>+'X2689'!Q33</f>
        <v>0</v>
      </c>
      <c r="DN140" s="25">
        <f>+'X2689'!R33</f>
        <v>0</v>
      </c>
      <c r="DO140" s="25">
        <f>+'X2689'!S33</f>
        <v>0</v>
      </c>
      <c r="DP140" s="25">
        <f>+'X2689'!T33</f>
        <v>0</v>
      </c>
      <c r="DQ140" s="25">
        <f>+'X2689'!U33</f>
        <v>0</v>
      </c>
      <c r="DR140" s="25">
        <f>+'X2689'!V33</f>
        <v>0</v>
      </c>
      <c r="DS140" s="25">
        <f>+'X2689'!W33</f>
        <v>0</v>
      </c>
      <c r="DT140" s="25">
        <f>+'X2689'!X33</f>
        <v>0</v>
      </c>
      <c r="DU140" s="25">
        <f>+'X2689'!Y33</f>
        <v>0</v>
      </c>
      <c r="DV140" s="25">
        <f>+'X2689'!Z33</f>
        <v>0</v>
      </c>
      <c r="DW140" s="25">
        <f>+'X2689'!AA33</f>
        <v>0</v>
      </c>
      <c r="DX140" s="25">
        <f>+'X2689'!AB33</f>
        <v>0</v>
      </c>
      <c r="DY140" s="25">
        <f>+'X2689'!AC33</f>
        <v>0</v>
      </c>
      <c r="DZ140" s="25">
        <f>+'X2689'!AD33</f>
        <v>0</v>
      </c>
      <c r="EA140" s="25">
        <f>+'X2689'!AE33</f>
        <v>0</v>
      </c>
      <c r="EB140" s="25">
        <f>+'X2689'!AF33</f>
        <v>0</v>
      </c>
      <c r="EC140" s="25">
        <f>+'X2689'!AG33</f>
        <v>0</v>
      </c>
      <c r="ED140" s="25">
        <f>+'X2689'!AH33</f>
        <v>0</v>
      </c>
      <c r="EE140" s="25">
        <f>+'X2689'!AI33</f>
        <v>0</v>
      </c>
      <c r="EF140" s="25">
        <f>+'X2689'!AJ33</f>
        <v>0</v>
      </c>
    </row>
    <row r="142" spans="1:136" ht="27" customHeight="1">
      <c r="A142" s="283" t="s">
        <v>285</v>
      </c>
      <c r="B142" s="283"/>
      <c r="C142" s="283"/>
      <c r="D142" s="283"/>
      <c r="E142" s="283"/>
      <c r="F142" s="283"/>
      <c r="G142" s="283"/>
      <c r="H142" s="283"/>
      <c r="I142" s="283"/>
      <c r="J142" s="283"/>
      <c r="K142" s="283"/>
      <c r="L142" s="283"/>
      <c r="M142" s="283"/>
      <c r="N142" s="283"/>
      <c r="O142" s="283"/>
      <c r="P142" s="283"/>
      <c r="Q142" s="283"/>
      <c r="R142" s="283"/>
      <c r="S142" s="283"/>
      <c r="T142" s="283"/>
      <c r="U142" s="283"/>
      <c r="V142" s="283"/>
      <c r="W142" s="283"/>
      <c r="X142" s="283"/>
      <c r="Y142" s="283"/>
      <c r="Z142" s="283"/>
      <c r="AA142" s="283"/>
      <c r="AB142" s="283"/>
      <c r="AC142" s="283"/>
      <c r="AD142" s="283"/>
      <c r="AE142" s="283"/>
      <c r="AF142" s="283"/>
      <c r="AG142" s="283"/>
      <c r="AH142" s="283"/>
      <c r="AI142" s="283"/>
      <c r="AJ142" s="283"/>
      <c r="AK142" s="283"/>
      <c r="AL142" s="283"/>
      <c r="AM142" s="283"/>
      <c r="AN142" s="283"/>
      <c r="AO142" s="283"/>
      <c r="AP142" s="283"/>
      <c r="AQ142" s="283"/>
      <c r="AR142" s="283"/>
      <c r="AS142" s="283"/>
      <c r="AT142" s="283"/>
      <c r="AU142" s="283"/>
      <c r="AV142" s="283"/>
      <c r="AW142" s="283"/>
      <c r="AX142" s="283"/>
      <c r="AY142" s="283"/>
      <c r="AZ142" s="283"/>
      <c r="BA142" s="283"/>
      <c r="BB142" s="283"/>
      <c r="BC142" s="283"/>
      <c r="BD142" s="283"/>
      <c r="BE142" s="283"/>
      <c r="BF142" s="283"/>
      <c r="BG142" s="283"/>
      <c r="BH142" s="283"/>
      <c r="BI142" s="283"/>
      <c r="BJ142" s="283"/>
      <c r="BK142" s="283"/>
      <c r="BL142" s="283"/>
      <c r="BM142" s="283"/>
      <c r="BN142" s="283"/>
      <c r="BO142" s="283"/>
      <c r="BP142" s="283"/>
      <c r="BQ142" s="283"/>
      <c r="BR142" s="283"/>
      <c r="BS142" s="283"/>
      <c r="BT142" s="283"/>
      <c r="BU142" s="283"/>
      <c r="BV142" s="283"/>
      <c r="BW142" s="283"/>
      <c r="BX142" s="283"/>
      <c r="BY142" s="283"/>
      <c r="BZ142" s="283"/>
      <c r="CA142" s="283"/>
      <c r="CB142" s="283"/>
      <c r="CC142" s="283"/>
      <c r="CD142" s="283"/>
      <c r="CE142" s="283"/>
      <c r="CF142" s="283"/>
      <c r="CG142" s="283"/>
      <c r="CH142" s="283"/>
      <c r="CI142" s="283"/>
      <c r="CJ142" s="283"/>
      <c r="CK142" s="283"/>
      <c r="CL142" s="283"/>
      <c r="CM142" s="283"/>
      <c r="CN142" s="283"/>
      <c r="CO142" s="283"/>
      <c r="CP142" s="283"/>
      <c r="CQ142" s="283"/>
      <c r="CR142" s="283"/>
      <c r="CS142" s="283"/>
      <c r="CT142" s="283"/>
      <c r="CU142" s="283"/>
      <c r="CV142" s="283"/>
      <c r="CW142" s="283"/>
      <c r="CX142" s="283"/>
      <c r="CY142" s="283"/>
      <c r="CZ142" s="283"/>
      <c r="DA142" s="283"/>
      <c r="DB142" s="283"/>
      <c r="DC142" s="283"/>
      <c r="DD142" s="283"/>
      <c r="DE142" s="283"/>
      <c r="DF142" s="283"/>
      <c r="DG142" s="283"/>
      <c r="DH142" s="283"/>
      <c r="DI142" s="283"/>
      <c r="DJ142" s="283"/>
      <c r="DK142" s="283"/>
      <c r="DL142" s="283"/>
      <c r="DM142" s="283"/>
      <c r="DN142" s="283"/>
      <c r="DO142" s="283"/>
      <c r="DP142" s="283"/>
      <c r="DQ142" s="283"/>
      <c r="DR142" s="283"/>
      <c r="DS142" s="283"/>
      <c r="DT142" s="283"/>
      <c r="DU142" s="283"/>
      <c r="DV142" s="283"/>
      <c r="DW142" s="283"/>
      <c r="DX142" s="283"/>
      <c r="DY142" s="283"/>
      <c r="DZ142" s="283"/>
      <c r="EA142" s="283"/>
      <c r="EB142" s="283"/>
      <c r="EC142" s="283"/>
      <c r="ED142" s="283"/>
      <c r="EE142" s="283"/>
      <c r="EF142" s="287"/>
    </row>
    <row r="159" spans="1:136" s="4" customFormat="1" ht="17.25" customHeight="1">
      <c r="A159" s="13" t="s">
        <v>0</v>
      </c>
      <c r="B159" s="2" t="s">
        <v>12</v>
      </c>
      <c r="C159" s="2" t="s">
        <v>20</v>
      </c>
      <c r="D159" s="2" t="s">
        <v>21</v>
      </c>
      <c r="E159" s="2" t="s">
        <v>22</v>
      </c>
      <c r="F159" s="2" t="s">
        <v>23</v>
      </c>
      <c r="G159" s="2" t="s">
        <v>24</v>
      </c>
      <c r="H159" s="2" t="s">
        <v>25</v>
      </c>
      <c r="I159" s="2" t="s">
        <v>26</v>
      </c>
      <c r="J159" s="2" t="s">
        <v>27</v>
      </c>
      <c r="K159" s="2" t="s">
        <v>28</v>
      </c>
      <c r="L159" s="2" t="s">
        <v>29</v>
      </c>
      <c r="M159" s="2" t="s">
        <v>30</v>
      </c>
      <c r="N159" s="2" t="s">
        <v>11</v>
      </c>
      <c r="O159" s="2" t="s">
        <v>13</v>
      </c>
      <c r="P159" s="2" t="s">
        <v>14</v>
      </c>
      <c r="Q159" s="2" t="s">
        <v>15</v>
      </c>
      <c r="R159" s="2" t="s">
        <v>16</v>
      </c>
      <c r="S159" s="2" t="s">
        <v>17</v>
      </c>
      <c r="T159" s="2" t="s">
        <v>18</v>
      </c>
      <c r="U159" s="2" t="s">
        <v>19</v>
      </c>
      <c r="V159" s="2" t="s">
        <v>109</v>
      </c>
      <c r="W159" s="2" t="s">
        <v>111</v>
      </c>
      <c r="X159" s="2" t="s">
        <v>117</v>
      </c>
      <c r="Y159" s="2" t="s">
        <v>118</v>
      </c>
      <c r="Z159" s="2" t="s">
        <v>120</v>
      </c>
      <c r="AA159" s="2" t="s">
        <v>123</v>
      </c>
      <c r="AB159" s="2" t="s">
        <v>130</v>
      </c>
      <c r="AC159" s="106" t="s">
        <v>134</v>
      </c>
      <c r="AD159" s="106" t="s">
        <v>142</v>
      </c>
      <c r="AE159" s="106" t="s">
        <v>143</v>
      </c>
      <c r="AF159" s="2" t="s">
        <v>148</v>
      </c>
      <c r="AG159" s="2" t="s">
        <v>153</v>
      </c>
      <c r="AH159" s="2" t="s">
        <v>134</v>
      </c>
      <c r="AI159" s="2" t="s">
        <v>156</v>
      </c>
      <c r="AJ159" s="2" t="s">
        <v>157</v>
      </c>
      <c r="AK159" s="2" t="s">
        <v>159</v>
      </c>
      <c r="AL159" s="2" t="s">
        <v>163</v>
      </c>
      <c r="AM159" s="2" t="s">
        <v>166</v>
      </c>
      <c r="AN159" s="2" t="s">
        <v>169</v>
      </c>
      <c r="AO159" s="2" t="s">
        <v>177</v>
      </c>
      <c r="AP159" s="2" t="s">
        <v>182</v>
      </c>
      <c r="AQ159" s="2" t="s">
        <v>186</v>
      </c>
      <c r="AR159" s="2" t="s">
        <v>189</v>
      </c>
      <c r="AS159" s="2" t="s">
        <v>190</v>
      </c>
      <c r="AT159" s="2" t="s">
        <v>195</v>
      </c>
      <c r="AU159" s="2" t="s">
        <v>197</v>
      </c>
      <c r="AV159" s="2" t="s">
        <v>199</v>
      </c>
      <c r="AW159" s="106" t="e">
        <f>#REF!</f>
        <v>#REF!</v>
      </c>
      <c r="AX159" s="106" t="str">
        <f>+AX19</f>
        <v>Jan'21</v>
      </c>
      <c r="AY159" s="106" t="str">
        <f t="shared" ref="AY159:CH159" si="54">+AY19</f>
        <v>Feb'21</v>
      </c>
      <c r="AZ159" s="106" t="str">
        <f t="shared" si="54"/>
        <v>Mar'21</v>
      </c>
      <c r="BA159" s="106" t="str">
        <f t="shared" si="54"/>
        <v>Apr'21</v>
      </c>
      <c r="BB159" s="106" t="str">
        <f t="shared" si="54"/>
        <v>May'21</v>
      </c>
      <c r="BC159" s="106" t="str">
        <f t="shared" si="54"/>
        <v>Jun'21</v>
      </c>
      <c r="BD159" s="106" t="str">
        <f t="shared" si="54"/>
        <v>Jul'21</v>
      </c>
      <c r="BE159" s="106" t="str">
        <f t="shared" si="54"/>
        <v>Aug'21</v>
      </c>
      <c r="BF159" s="106" t="str">
        <f t="shared" si="54"/>
        <v>Sep'21</v>
      </c>
      <c r="BG159" s="106" t="str">
        <f t="shared" si="54"/>
        <v>Oct'21</v>
      </c>
      <c r="BH159" s="106" t="str">
        <f t="shared" si="54"/>
        <v>Nov'21</v>
      </c>
      <c r="BI159" s="106" t="str">
        <f t="shared" si="54"/>
        <v>Dec'21</v>
      </c>
      <c r="BJ159" s="106" t="str">
        <f t="shared" si="54"/>
        <v>Jan'22</v>
      </c>
      <c r="BK159" s="106" t="str">
        <f t="shared" si="54"/>
        <v>Feb'22</v>
      </c>
      <c r="BL159" s="106" t="str">
        <f t="shared" si="54"/>
        <v>Mar'22</v>
      </c>
      <c r="BM159" s="106" t="str">
        <f t="shared" si="54"/>
        <v>Apr'22</v>
      </c>
      <c r="BN159" s="106" t="str">
        <f t="shared" si="54"/>
        <v>May'22</v>
      </c>
      <c r="BO159" s="106" t="str">
        <f t="shared" si="54"/>
        <v>Jun'22</v>
      </c>
      <c r="BP159" s="106" t="str">
        <f t="shared" si="54"/>
        <v>Jul'22</v>
      </c>
      <c r="BQ159" s="106" t="str">
        <f t="shared" si="54"/>
        <v>Aug'22</v>
      </c>
      <c r="BR159" s="106" t="str">
        <f t="shared" si="54"/>
        <v>Sep'22</v>
      </c>
      <c r="BS159" s="106" t="str">
        <f t="shared" si="54"/>
        <v>Oct'22</v>
      </c>
      <c r="BT159" s="106" t="str">
        <f t="shared" si="54"/>
        <v>Nov'22</v>
      </c>
      <c r="BU159" s="106" t="str">
        <f t="shared" si="54"/>
        <v>Dec'22</v>
      </c>
      <c r="BV159" s="106" t="str">
        <f t="shared" si="54"/>
        <v>Jan'23</v>
      </c>
      <c r="BW159" s="106" t="str">
        <f t="shared" si="54"/>
        <v>Feb'23</v>
      </c>
      <c r="BX159" s="106" t="str">
        <f t="shared" si="54"/>
        <v>Mar'23</v>
      </c>
      <c r="BY159" s="106" t="str">
        <f t="shared" si="54"/>
        <v>Apr'23</v>
      </c>
      <c r="BZ159" s="106" t="str">
        <f t="shared" si="54"/>
        <v>May'23</v>
      </c>
      <c r="CA159" s="106" t="str">
        <f t="shared" si="54"/>
        <v>Jun'23</v>
      </c>
      <c r="CB159" s="106" t="str">
        <f t="shared" si="54"/>
        <v>Jul'23</v>
      </c>
      <c r="CC159" s="106" t="str">
        <f t="shared" si="54"/>
        <v>Aug'23</v>
      </c>
      <c r="CD159" s="106" t="str">
        <f t="shared" si="54"/>
        <v>Sep'23</v>
      </c>
      <c r="CE159" s="106" t="str">
        <f t="shared" si="54"/>
        <v>Oct'23</v>
      </c>
      <c r="CF159" s="106" t="str">
        <f t="shared" si="54"/>
        <v>Nov'23</v>
      </c>
      <c r="CG159" s="106" t="str">
        <f t="shared" si="54"/>
        <v>Dec'23</v>
      </c>
      <c r="CH159" s="106" t="str">
        <f t="shared" si="54"/>
        <v>Jan'24</v>
      </c>
      <c r="CI159" s="106" t="s">
        <v>301</v>
      </c>
      <c r="CJ159" s="106" t="s">
        <v>303</v>
      </c>
      <c r="CK159" s="106" t="s">
        <v>308</v>
      </c>
      <c r="CL159" s="106" t="s">
        <v>310</v>
      </c>
      <c r="CM159" s="106" t="s">
        <v>311</v>
      </c>
      <c r="CN159" s="106" t="s">
        <v>313</v>
      </c>
      <c r="CO159" s="106" t="s">
        <v>319</v>
      </c>
      <c r="CP159" s="106" t="s">
        <v>322</v>
      </c>
      <c r="CQ159" s="106" t="s">
        <v>325</v>
      </c>
      <c r="CR159" s="106" t="s">
        <v>330</v>
      </c>
      <c r="CS159" s="106" t="s">
        <v>332</v>
      </c>
      <c r="CT159" s="106" t="s">
        <v>336</v>
      </c>
      <c r="CU159" s="106" t="s">
        <v>339</v>
      </c>
      <c r="CV159" s="106" t="s">
        <v>349</v>
      </c>
      <c r="CW159" s="106" t="s">
        <v>350</v>
      </c>
      <c r="CX159" s="106" t="s">
        <v>351</v>
      </c>
      <c r="CY159" s="106" t="s">
        <v>357</v>
      </c>
      <c r="CZ159" s="106" t="s">
        <v>360</v>
      </c>
      <c r="DA159" s="106" t="str">
        <f>+'Contam Hub shop'!DM43</f>
        <v>Aug'25</v>
      </c>
      <c r="DB159" s="3">
        <v>1</v>
      </c>
      <c r="DC159" s="3">
        <v>2</v>
      </c>
      <c r="DD159" s="3">
        <v>3</v>
      </c>
      <c r="DE159" s="3">
        <v>4</v>
      </c>
      <c r="DF159" s="3">
        <v>5</v>
      </c>
      <c r="DG159" s="3">
        <v>6</v>
      </c>
      <c r="DH159" s="3">
        <v>7</v>
      </c>
      <c r="DI159" s="3">
        <v>8</v>
      </c>
      <c r="DJ159" s="3">
        <v>9</v>
      </c>
      <c r="DK159" s="3">
        <v>10</v>
      </c>
      <c r="DL159" s="3">
        <v>11</v>
      </c>
      <c r="DM159" s="3">
        <v>12</v>
      </c>
      <c r="DN159" s="3">
        <v>13</v>
      </c>
      <c r="DO159" s="3">
        <v>14</v>
      </c>
      <c r="DP159" s="3">
        <v>15</v>
      </c>
      <c r="DQ159" s="3">
        <v>16</v>
      </c>
      <c r="DR159" s="3">
        <v>17</v>
      </c>
      <c r="DS159" s="3">
        <v>18</v>
      </c>
      <c r="DT159" s="3">
        <v>19</v>
      </c>
      <c r="DU159" s="3">
        <v>20</v>
      </c>
      <c r="DV159" s="3">
        <v>21</v>
      </c>
      <c r="DW159" s="3">
        <v>22</v>
      </c>
      <c r="DX159" s="3">
        <v>23</v>
      </c>
      <c r="DY159" s="3">
        <v>24</v>
      </c>
      <c r="DZ159" s="3">
        <v>25</v>
      </c>
      <c r="EA159" s="3">
        <v>26</v>
      </c>
      <c r="EB159" s="3">
        <v>27</v>
      </c>
      <c r="EC159" s="3">
        <v>28</v>
      </c>
      <c r="ED159" s="3">
        <v>29</v>
      </c>
      <c r="EE159" s="3">
        <v>30</v>
      </c>
      <c r="EF159" s="3">
        <v>31</v>
      </c>
    </row>
    <row r="160" spans="1:136" ht="17.25" customHeight="1">
      <c r="A160" s="140" t="s">
        <v>1</v>
      </c>
      <c r="B160" s="141" t="e">
        <f>SUM(B22,#REF!,#REF!,#REF!,#REF!)</f>
        <v>#REF!</v>
      </c>
      <c r="C160" s="141" t="e">
        <f>SUM(C22,#REF!,#REF!,#REF!,#REF!)</f>
        <v>#REF!</v>
      </c>
      <c r="D160" s="141" t="e">
        <f>SUM(D22,#REF!,#REF!,#REF!,#REF!)</f>
        <v>#REF!</v>
      </c>
      <c r="E160" s="141" t="e">
        <f>SUM(E22,#REF!,#REF!,#REF!,#REF!)</f>
        <v>#REF!</v>
      </c>
      <c r="F160" s="141" t="e">
        <f>SUM(F22,#REF!,#REF!,#REF!,#REF!)</f>
        <v>#REF!</v>
      </c>
      <c r="G160" s="141" t="e">
        <f>SUM(G22,#REF!,#REF!,#REF!,#REF!)</f>
        <v>#REF!</v>
      </c>
      <c r="H160" s="141" t="e">
        <f>SUM(H22,#REF!,#REF!,#REF!,#REF!)</f>
        <v>#REF!</v>
      </c>
      <c r="I160" s="141" t="e">
        <f>SUM(I22,#REF!,#REF!,#REF!,#REF!)</f>
        <v>#REF!</v>
      </c>
      <c r="J160" s="141" t="e">
        <f>SUM(J22,#REF!,#REF!,#REF!,#REF!)</f>
        <v>#REF!</v>
      </c>
      <c r="K160" s="141" t="e">
        <f>SUM(K22,#REF!,#REF!,#REF!,#REF!)</f>
        <v>#REF!</v>
      </c>
      <c r="L160" s="141" t="e">
        <f>SUM(L22,#REF!,#REF!,#REF!,#REF!)</f>
        <v>#REF!</v>
      </c>
      <c r="M160" s="141" t="e">
        <f>SUM(M22,#REF!,#REF!,#REF!,#REF!)</f>
        <v>#REF!</v>
      </c>
      <c r="N160" s="141" t="e">
        <f>SUM(N22,#REF!,#REF!,#REF!,#REF!)</f>
        <v>#REF!</v>
      </c>
      <c r="O160" s="141" t="e">
        <f>SUM(O22,#REF!,#REF!,#REF!,#REF!)</f>
        <v>#REF!</v>
      </c>
      <c r="P160" s="141" t="e">
        <f>SUM(P22,#REF!,#REF!,#REF!,#REF!)</f>
        <v>#REF!</v>
      </c>
      <c r="Q160" s="141" t="e">
        <f>SUM(Q22,#REF!,#REF!,#REF!,#REF!)</f>
        <v>#REF!</v>
      </c>
      <c r="R160" s="141" t="e">
        <f>SUM(R22,#REF!,#REF!,#REF!,#REF!)</f>
        <v>#REF!</v>
      </c>
      <c r="S160" s="141" t="e">
        <f>SUM(S22,#REF!,#REF!,#REF!,#REF!)</f>
        <v>#REF!</v>
      </c>
      <c r="T160" s="141" t="e">
        <f>SUM(T20,#REF!,#REF!,#REF!,#REF!)</f>
        <v>#REF!</v>
      </c>
      <c r="U160" s="141" t="e">
        <f>SUM(U20,#REF!,#REF!,#REF!,#REF!)</f>
        <v>#REF!</v>
      </c>
      <c r="V160" s="141" t="e">
        <f>SUM(V20,#REF!,#REF!,#REF!,#REF!)</f>
        <v>#REF!</v>
      </c>
      <c r="W160" s="141" t="e">
        <f>SUM(W20,#REF!,#REF!,#REF!,#REF!)</f>
        <v>#REF!</v>
      </c>
      <c r="X160" s="141" t="e">
        <f>SUM(X20,#REF!,#REF!,#REF!,#REF!)</f>
        <v>#REF!</v>
      </c>
      <c r="Y160" s="141" t="e">
        <f>SUM(Y20,#REF!,#REF!,#REF!,#REF!)</f>
        <v>#REF!</v>
      </c>
      <c r="Z160" s="141" t="e">
        <f>Z20+#REF!+#REF!+#REF!+#REF!</f>
        <v>#REF!</v>
      </c>
      <c r="AA160" s="141" t="e">
        <f>AA20+#REF!+#REF!+#REF!+#REF!</f>
        <v>#REF!</v>
      </c>
      <c r="AB160" s="141" t="e">
        <f>AB20+#REF!+#REF!+#REF!+#REF!</f>
        <v>#REF!</v>
      </c>
      <c r="AC160" s="141" t="e">
        <f>AC20+#REF!+#REF!+#REF!+#REF!</f>
        <v>#REF!</v>
      </c>
      <c r="AD160" s="141" t="e">
        <f>AD20+#REF!+#REF!+#REF!+#REF!</f>
        <v>#REF!</v>
      </c>
      <c r="AE160" s="141" t="e">
        <f>AE20+#REF!+#REF!+#REF!+#REF!</f>
        <v>#REF!</v>
      </c>
      <c r="AF160" s="141" t="e">
        <f>AF20+#REF!+#REF!+#REF!+#REF!</f>
        <v>#REF!</v>
      </c>
      <c r="AG160" s="141" t="e">
        <f>AG20+#REF!+#REF!+#REF!+#REF!</f>
        <v>#REF!</v>
      </c>
      <c r="AH160" s="141" t="e">
        <f>AH20+#REF!+#REF!+#REF!+#REF!</f>
        <v>#REF!</v>
      </c>
      <c r="AI160" s="141" t="e">
        <f>AI20+#REF!+#REF!+#REF!+#REF!</f>
        <v>#REF!</v>
      </c>
      <c r="AJ160" s="141" t="e">
        <f>AJ20+#REF!+#REF!+#REF!+#REF!</f>
        <v>#REF!</v>
      </c>
      <c r="AK160" s="141" t="e">
        <f>AK20+#REF!+#REF!+#REF!+#REF!</f>
        <v>#REF!</v>
      </c>
      <c r="AL160" s="141" t="e">
        <f>AL20+#REF!+#REF!+#REF!+#REF!</f>
        <v>#REF!</v>
      </c>
      <c r="AM160" s="141" t="e">
        <f>AM20+#REF!+#REF!+#REF!+#REF!</f>
        <v>#REF!</v>
      </c>
      <c r="AN160" s="141" t="e">
        <f>AN20+#REF!+#REF!+#REF!+#REF!</f>
        <v>#REF!</v>
      </c>
      <c r="AO160" s="141" t="e">
        <f>AO20+#REF!+#REF!+#REF!+#REF!</f>
        <v>#REF!</v>
      </c>
      <c r="AP160" s="141" t="e">
        <f>AP20+#REF!+#REF!+#REF!+#REF!</f>
        <v>#REF!</v>
      </c>
      <c r="AQ160" s="141" t="e">
        <f>AQ20+#REF!+#REF!+#REF!+#REF!</f>
        <v>#REF!</v>
      </c>
      <c r="AR160" s="141" t="e">
        <f>AR20+#REF!+#REF!+#REF!+#REF!</f>
        <v>#REF!</v>
      </c>
      <c r="AS160" s="141" t="e">
        <f>AS20+#REF!+#REF!+#REF!+#REF!</f>
        <v>#REF!</v>
      </c>
      <c r="AT160" s="141" t="e">
        <f>AT20+#REF!+#REF!+#REF!+#REF!</f>
        <v>#REF!</v>
      </c>
      <c r="AU160" s="141" t="e">
        <f>AU20+#REF!+#REF!+#REF!+#REF!</f>
        <v>#REF!</v>
      </c>
      <c r="AV160" s="141" t="e">
        <f>AV20+#REF!+#REF!+#REF!+#REF!</f>
        <v>#REF!</v>
      </c>
      <c r="AW160" s="141" t="e">
        <f>AW20+#REF!+#REF!+#REF!+#REF!</f>
        <v>#REF!</v>
      </c>
      <c r="AX160" s="141">
        <f t="shared" ref="AX160:CI160" si="55">+SUM(AX20,AX48,AX76)</f>
        <v>0</v>
      </c>
      <c r="AY160" s="141">
        <f t="shared" si="55"/>
        <v>0</v>
      </c>
      <c r="AZ160" s="141">
        <f t="shared" si="55"/>
        <v>0</v>
      </c>
      <c r="BA160" s="141">
        <f t="shared" si="55"/>
        <v>0</v>
      </c>
      <c r="BB160" s="141">
        <f t="shared" si="55"/>
        <v>0</v>
      </c>
      <c r="BC160" s="141">
        <f t="shared" si="55"/>
        <v>0</v>
      </c>
      <c r="BD160" s="141">
        <f t="shared" si="55"/>
        <v>0</v>
      </c>
      <c r="BE160" s="141">
        <f t="shared" si="55"/>
        <v>0</v>
      </c>
      <c r="BF160" s="141">
        <f t="shared" si="55"/>
        <v>0</v>
      </c>
      <c r="BG160" s="141">
        <f t="shared" si="55"/>
        <v>0</v>
      </c>
      <c r="BH160" s="141">
        <f t="shared" si="55"/>
        <v>0</v>
      </c>
      <c r="BI160" s="141">
        <f t="shared" si="55"/>
        <v>0</v>
      </c>
      <c r="BJ160" s="141">
        <f t="shared" si="55"/>
        <v>0</v>
      </c>
      <c r="BK160" s="141">
        <f t="shared" si="55"/>
        <v>0</v>
      </c>
      <c r="BL160" s="141">
        <f t="shared" si="55"/>
        <v>0</v>
      </c>
      <c r="BM160" s="141">
        <f t="shared" si="55"/>
        <v>0</v>
      </c>
      <c r="BN160" s="141">
        <f t="shared" si="55"/>
        <v>0</v>
      </c>
      <c r="BO160" s="141">
        <f t="shared" si="55"/>
        <v>0</v>
      </c>
      <c r="BP160" s="141">
        <f t="shared" si="55"/>
        <v>0</v>
      </c>
      <c r="BQ160" s="141">
        <f t="shared" si="55"/>
        <v>0</v>
      </c>
      <c r="BR160" s="141">
        <f t="shared" si="55"/>
        <v>0</v>
      </c>
      <c r="BS160" s="141">
        <f t="shared" si="55"/>
        <v>0</v>
      </c>
      <c r="BT160" s="141">
        <f t="shared" si="55"/>
        <v>0</v>
      </c>
      <c r="BU160" s="141">
        <f t="shared" si="55"/>
        <v>0</v>
      </c>
      <c r="BV160" s="141">
        <f t="shared" si="55"/>
        <v>0</v>
      </c>
      <c r="BW160" s="141">
        <f t="shared" si="55"/>
        <v>0</v>
      </c>
      <c r="BX160" s="141">
        <f t="shared" si="55"/>
        <v>0</v>
      </c>
      <c r="BY160" s="141">
        <f t="shared" si="55"/>
        <v>0</v>
      </c>
      <c r="BZ160" s="141">
        <f t="shared" si="55"/>
        <v>0</v>
      </c>
      <c r="CA160" s="141">
        <f t="shared" si="55"/>
        <v>0</v>
      </c>
      <c r="CB160" s="141">
        <f t="shared" si="55"/>
        <v>0</v>
      </c>
      <c r="CC160" s="141">
        <f t="shared" si="55"/>
        <v>76985</v>
      </c>
      <c r="CD160" s="141">
        <f t="shared" si="55"/>
        <v>66915</v>
      </c>
      <c r="CE160" s="141">
        <f t="shared" si="55"/>
        <v>237661</v>
      </c>
      <c r="CF160" s="141">
        <f t="shared" si="55"/>
        <v>256013</v>
      </c>
      <c r="CG160" s="141">
        <f t="shared" si="55"/>
        <v>138560</v>
      </c>
      <c r="CH160" s="141">
        <f t="shared" si="55"/>
        <v>103341</v>
      </c>
      <c r="CI160" s="141">
        <f t="shared" si="55"/>
        <v>119268</v>
      </c>
      <c r="CJ160" s="141">
        <v>184759</v>
      </c>
      <c r="CK160" s="141">
        <v>196167</v>
      </c>
      <c r="CL160" s="141">
        <v>231816</v>
      </c>
      <c r="CM160" s="141">
        <v>221133</v>
      </c>
      <c r="CN160" s="141">
        <v>295189</v>
      </c>
      <c r="CO160" s="141">
        <v>344032</v>
      </c>
      <c r="CP160" s="141">
        <v>434972</v>
      </c>
      <c r="CQ160" s="141">
        <v>501569</v>
      </c>
      <c r="CR160" s="141">
        <v>377424</v>
      </c>
      <c r="CS160" s="141">
        <v>365242</v>
      </c>
      <c r="CT160" s="141">
        <v>442049</v>
      </c>
      <c r="CU160" s="141">
        <v>379410</v>
      </c>
      <c r="CV160" s="141">
        <v>385303</v>
      </c>
      <c r="CW160" s="141">
        <v>325602</v>
      </c>
      <c r="CX160" s="141">
        <v>443167</v>
      </c>
      <c r="CY160" s="141">
        <v>439734</v>
      </c>
      <c r="CZ160" s="141">
        <v>160386</v>
      </c>
      <c r="DA160" s="141">
        <f>+SUM(DB160:EF160)</f>
        <v>122521</v>
      </c>
      <c r="DB160" s="141">
        <f>DB48+DB20+DB76+DB104+DB132</f>
        <v>8533</v>
      </c>
      <c r="DC160" s="141">
        <f t="shared" ref="DC160:EF160" si="56">DC48+DC20+DC76+DC104+DC132</f>
        <v>1700</v>
      </c>
      <c r="DD160" s="141">
        <f t="shared" si="56"/>
        <v>0</v>
      </c>
      <c r="DE160" s="141">
        <f t="shared" si="56"/>
        <v>4109</v>
      </c>
      <c r="DF160" s="141">
        <f t="shared" si="56"/>
        <v>2355</v>
      </c>
      <c r="DG160" s="141">
        <f t="shared" si="56"/>
        <v>7004</v>
      </c>
      <c r="DH160" s="141">
        <f t="shared" si="56"/>
        <v>7564</v>
      </c>
      <c r="DI160" s="141">
        <f t="shared" si="56"/>
        <v>2888</v>
      </c>
      <c r="DJ160" s="141">
        <f t="shared" si="56"/>
        <v>7556</v>
      </c>
      <c r="DK160" s="141">
        <f t="shared" si="56"/>
        <v>0</v>
      </c>
      <c r="DL160" s="141">
        <f t="shared" si="56"/>
        <v>9180</v>
      </c>
      <c r="DM160" s="141">
        <f t="shared" si="56"/>
        <v>3539</v>
      </c>
      <c r="DN160" s="141">
        <f t="shared" si="56"/>
        <v>6982</v>
      </c>
      <c r="DO160" s="141">
        <f t="shared" si="56"/>
        <v>3027</v>
      </c>
      <c r="DP160" s="141">
        <f t="shared" si="56"/>
        <v>4201</v>
      </c>
      <c r="DQ160" s="141">
        <f t="shared" si="56"/>
        <v>5574</v>
      </c>
      <c r="DR160" s="141">
        <f t="shared" si="56"/>
        <v>0</v>
      </c>
      <c r="DS160" s="141">
        <f t="shared" si="56"/>
        <v>8689</v>
      </c>
      <c r="DT160" s="141">
        <f t="shared" si="56"/>
        <v>9844</v>
      </c>
      <c r="DU160" s="141">
        <f t="shared" si="56"/>
        <v>8985</v>
      </c>
      <c r="DV160" s="141">
        <f t="shared" si="56"/>
        <v>4001</v>
      </c>
      <c r="DW160" s="141">
        <f t="shared" si="56"/>
        <v>8791</v>
      </c>
      <c r="DX160" s="141">
        <f t="shared" si="56"/>
        <v>7999</v>
      </c>
      <c r="DY160" s="141">
        <f t="shared" si="56"/>
        <v>0</v>
      </c>
      <c r="DZ160" s="141">
        <f t="shared" si="56"/>
        <v>0</v>
      </c>
      <c r="EA160" s="141">
        <f t="shared" si="56"/>
        <v>0</v>
      </c>
      <c r="EB160" s="141">
        <f t="shared" si="56"/>
        <v>0</v>
      </c>
      <c r="EC160" s="141">
        <f t="shared" si="56"/>
        <v>0</v>
      </c>
      <c r="ED160" s="141">
        <f t="shared" si="56"/>
        <v>0</v>
      </c>
      <c r="EE160" s="141">
        <f t="shared" si="56"/>
        <v>0</v>
      </c>
      <c r="EF160" s="141">
        <f t="shared" si="56"/>
        <v>0</v>
      </c>
    </row>
    <row r="161" spans="1:148" ht="17.25" customHeight="1">
      <c r="A161" s="140" t="s">
        <v>2</v>
      </c>
      <c r="B161" s="141" t="e">
        <f>SUM(B23,#REF!,#REF!,#REF!,#REF!)</f>
        <v>#REF!</v>
      </c>
      <c r="C161" s="141" t="e">
        <f>SUM(C23,#REF!,#REF!,#REF!,#REF!)</f>
        <v>#REF!</v>
      </c>
      <c r="D161" s="141" t="e">
        <f>SUM(D23,#REF!,#REF!,#REF!,#REF!)</f>
        <v>#REF!</v>
      </c>
      <c r="E161" s="141" t="e">
        <f>SUM(E23,#REF!,#REF!,#REF!,#REF!)</f>
        <v>#REF!</v>
      </c>
      <c r="F161" s="141" t="e">
        <f>SUM(F23,#REF!,#REF!,#REF!,#REF!)</f>
        <v>#REF!</v>
      </c>
      <c r="G161" s="141" t="e">
        <f>SUM(G23,#REF!,#REF!,#REF!,#REF!)</f>
        <v>#REF!</v>
      </c>
      <c r="H161" s="141" t="e">
        <f>SUM(H23,#REF!,#REF!,#REF!,#REF!)</f>
        <v>#REF!</v>
      </c>
      <c r="I161" s="141" t="e">
        <f>SUM(I23,#REF!,#REF!,#REF!,#REF!)</f>
        <v>#REF!</v>
      </c>
      <c r="J161" s="141" t="e">
        <f>SUM(J23,#REF!,#REF!,#REF!,#REF!)</f>
        <v>#REF!</v>
      </c>
      <c r="K161" s="141" t="e">
        <f>SUM(K23,#REF!,#REF!,#REF!,#REF!)</f>
        <v>#REF!</v>
      </c>
      <c r="L161" s="141" t="e">
        <f>SUM(L23,#REF!,#REF!,#REF!,#REF!)</f>
        <v>#REF!</v>
      </c>
      <c r="M161" s="141" t="e">
        <f>SUM(M23,#REF!,#REF!,#REF!,#REF!)</f>
        <v>#REF!</v>
      </c>
      <c r="N161" s="141" t="e">
        <f>SUM(N23,#REF!,#REF!,#REF!,#REF!)</f>
        <v>#REF!</v>
      </c>
      <c r="O161" s="141" t="e">
        <f>SUM(O23,#REF!,#REF!,#REF!,#REF!)</f>
        <v>#REF!</v>
      </c>
      <c r="P161" s="141" t="e">
        <f>SUM(P23,#REF!,#REF!,#REF!,#REF!)</f>
        <v>#REF!</v>
      </c>
      <c r="Q161" s="141" t="e">
        <f>SUM(Q23,#REF!,#REF!,#REF!,#REF!)</f>
        <v>#REF!</v>
      </c>
      <c r="R161" s="141" t="e">
        <f>SUM(R23,#REF!,#REF!,#REF!,#REF!)</f>
        <v>#REF!</v>
      </c>
      <c r="S161" s="141" t="e">
        <f>SUM(S23,#REF!,#REF!,#REF!,#REF!)</f>
        <v>#REF!</v>
      </c>
      <c r="T161" s="141" t="e">
        <f>SUM(T21,#REF!,#REF!,#REF!,#REF!)</f>
        <v>#REF!</v>
      </c>
      <c r="U161" s="141" t="e">
        <f>SUM(U21,#REF!,#REF!,#REF!,#REF!)</f>
        <v>#REF!</v>
      </c>
      <c r="V161" s="141" t="e">
        <f>SUM(V21,#REF!,#REF!,#REF!,#REF!)</f>
        <v>#REF!</v>
      </c>
      <c r="W161" s="141" t="e">
        <f>SUM(W21,#REF!,#REF!,#REF!,#REF!)</f>
        <v>#REF!</v>
      </c>
      <c r="X161" s="141" t="e">
        <f>SUM(X21,#REF!,#REF!,#REF!,#REF!)</f>
        <v>#REF!</v>
      </c>
      <c r="Y161" s="141" t="e">
        <f>SUM(Y21,#REF!,#REF!,#REF!,#REF!)</f>
        <v>#REF!</v>
      </c>
      <c r="Z161" s="141" t="e">
        <f t="shared" ref="Z161:AW161" si="57">Z160-Z162</f>
        <v>#REF!</v>
      </c>
      <c r="AA161" s="141" t="e">
        <f t="shared" si="57"/>
        <v>#REF!</v>
      </c>
      <c r="AB161" s="141" t="e">
        <f t="shared" si="57"/>
        <v>#REF!</v>
      </c>
      <c r="AC161" s="141" t="e">
        <f t="shared" si="57"/>
        <v>#REF!</v>
      </c>
      <c r="AD161" s="141" t="e">
        <f t="shared" si="57"/>
        <v>#REF!</v>
      </c>
      <c r="AE161" s="141" t="e">
        <f t="shared" si="57"/>
        <v>#REF!</v>
      </c>
      <c r="AF161" s="141" t="e">
        <f t="shared" si="57"/>
        <v>#REF!</v>
      </c>
      <c r="AG161" s="141" t="e">
        <f t="shared" si="57"/>
        <v>#REF!</v>
      </c>
      <c r="AH161" s="141" t="e">
        <f t="shared" si="57"/>
        <v>#REF!</v>
      </c>
      <c r="AI161" s="141" t="e">
        <f t="shared" si="57"/>
        <v>#REF!</v>
      </c>
      <c r="AJ161" s="141" t="e">
        <f t="shared" si="57"/>
        <v>#REF!</v>
      </c>
      <c r="AK161" s="141" t="e">
        <f t="shared" si="57"/>
        <v>#REF!</v>
      </c>
      <c r="AL161" s="141" t="e">
        <f t="shared" si="57"/>
        <v>#REF!</v>
      </c>
      <c r="AM161" s="141" t="e">
        <f t="shared" si="57"/>
        <v>#REF!</v>
      </c>
      <c r="AN161" s="141" t="e">
        <f t="shared" si="57"/>
        <v>#REF!</v>
      </c>
      <c r="AO161" s="141" t="e">
        <f t="shared" si="57"/>
        <v>#REF!</v>
      </c>
      <c r="AP161" s="141" t="e">
        <f t="shared" si="57"/>
        <v>#REF!</v>
      </c>
      <c r="AQ161" s="141" t="e">
        <f t="shared" si="57"/>
        <v>#REF!</v>
      </c>
      <c r="AR161" s="141" t="e">
        <f t="shared" si="57"/>
        <v>#REF!</v>
      </c>
      <c r="AS161" s="141" t="e">
        <f t="shared" si="57"/>
        <v>#REF!</v>
      </c>
      <c r="AT161" s="141" t="e">
        <f t="shared" si="57"/>
        <v>#REF!</v>
      </c>
      <c r="AU161" s="141" t="e">
        <f t="shared" si="57"/>
        <v>#REF!</v>
      </c>
      <c r="AV161" s="141" t="e">
        <f t="shared" si="57"/>
        <v>#REF!</v>
      </c>
      <c r="AW161" s="141" t="e">
        <f t="shared" si="57"/>
        <v>#REF!</v>
      </c>
      <c r="AX161" s="141">
        <f t="shared" ref="AX161:CI161" si="58">+SUM(AX21,AX49,AX77)</f>
        <v>0</v>
      </c>
      <c r="AY161" s="141">
        <f t="shared" si="58"/>
        <v>0</v>
      </c>
      <c r="AZ161" s="141">
        <f t="shared" si="58"/>
        <v>0</v>
      </c>
      <c r="BA161" s="141">
        <f t="shared" si="58"/>
        <v>0</v>
      </c>
      <c r="BB161" s="141">
        <f t="shared" si="58"/>
        <v>0</v>
      </c>
      <c r="BC161" s="141">
        <f t="shared" si="58"/>
        <v>0</v>
      </c>
      <c r="BD161" s="141">
        <f t="shared" si="58"/>
        <v>0</v>
      </c>
      <c r="BE161" s="141">
        <f t="shared" si="58"/>
        <v>0</v>
      </c>
      <c r="BF161" s="141">
        <f t="shared" si="58"/>
        <v>0</v>
      </c>
      <c r="BG161" s="141">
        <f t="shared" si="58"/>
        <v>0</v>
      </c>
      <c r="BH161" s="141">
        <f t="shared" si="58"/>
        <v>0</v>
      </c>
      <c r="BI161" s="141">
        <f t="shared" si="58"/>
        <v>0</v>
      </c>
      <c r="BJ161" s="141">
        <f t="shared" si="58"/>
        <v>0</v>
      </c>
      <c r="BK161" s="141">
        <f t="shared" si="58"/>
        <v>0</v>
      </c>
      <c r="BL161" s="141">
        <f t="shared" si="58"/>
        <v>0</v>
      </c>
      <c r="BM161" s="141">
        <f t="shared" si="58"/>
        <v>0</v>
      </c>
      <c r="BN161" s="141">
        <f t="shared" si="58"/>
        <v>0</v>
      </c>
      <c r="BO161" s="141">
        <f t="shared" si="58"/>
        <v>0</v>
      </c>
      <c r="BP161" s="141">
        <f t="shared" si="58"/>
        <v>0</v>
      </c>
      <c r="BQ161" s="141">
        <f t="shared" si="58"/>
        <v>0</v>
      </c>
      <c r="BR161" s="141">
        <f t="shared" si="58"/>
        <v>0</v>
      </c>
      <c r="BS161" s="141">
        <f t="shared" si="58"/>
        <v>0</v>
      </c>
      <c r="BT161" s="141">
        <f t="shared" si="58"/>
        <v>0</v>
      </c>
      <c r="BU161" s="141">
        <f t="shared" si="58"/>
        <v>0</v>
      </c>
      <c r="BV161" s="141">
        <f t="shared" si="58"/>
        <v>0</v>
      </c>
      <c r="BW161" s="141">
        <f t="shared" si="58"/>
        <v>0</v>
      </c>
      <c r="BX161" s="141">
        <f t="shared" si="58"/>
        <v>0</v>
      </c>
      <c r="BY161" s="141">
        <f t="shared" si="58"/>
        <v>0</v>
      </c>
      <c r="BZ161" s="141">
        <f t="shared" si="58"/>
        <v>0</v>
      </c>
      <c r="CA161" s="141">
        <f t="shared" si="58"/>
        <v>0</v>
      </c>
      <c r="CB161" s="141">
        <f t="shared" si="58"/>
        <v>0</v>
      </c>
      <c r="CC161" s="141">
        <f t="shared" si="58"/>
        <v>76921</v>
      </c>
      <c r="CD161" s="141">
        <f t="shared" si="58"/>
        <v>66880</v>
      </c>
      <c r="CE161" s="141">
        <f t="shared" si="58"/>
        <v>237569</v>
      </c>
      <c r="CF161" s="141">
        <f t="shared" si="58"/>
        <v>255198</v>
      </c>
      <c r="CG161" s="141">
        <f t="shared" si="58"/>
        <v>138217</v>
      </c>
      <c r="CH161" s="141">
        <f t="shared" si="58"/>
        <v>103140</v>
      </c>
      <c r="CI161" s="141">
        <f t="shared" si="58"/>
        <v>119063</v>
      </c>
      <c r="CJ161" s="141">
        <v>184162</v>
      </c>
      <c r="CK161" s="141">
        <v>195664</v>
      </c>
      <c r="CL161" s="141">
        <v>231385</v>
      </c>
      <c r="CM161" s="141">
        <v>220739</v>
      </c>
      <c r="CN161" s="141">
        <v>293617</v>
      </c>
      <c r="CO161" s="141">
        <v>338146</v>
      </c>
      <c r="CP161" s="141">
        <v>431419</v>
      </c>
      <c r="CQ161" s="141">
        <v>500210</v>
      </c>
      <c r="CR161" s="141">
        <v>376792</v>
      </c>
      <c r="CS161" s="141">
        <v>364911</v>
      </c>
      <c r="CT161" s="141">
        <v>441364</v>
      </c>
      <c r="CU161" s="141">
        <v>378727</v>
      </c>
      <c r="CV161" s="141">
        <v>384662</v>
      </c>
      <c r="CW161" s="141">
        <v>325334</v>
      </c>
      <c r="CX161" s="141">
        <v>442897</v>
      </c>
      <c r="CY161" s="141">
        <v>439616</v>
      </c>
      <c r="CZ161" s="141">
        <v>160336</v>
      </c>
      <c r="DA161" s="141">
        <f>+DA160-DA162</f>
        <v>122303</v>
      </c>
      <c r="DB161" s="141">
        <f t="shared" ref="DB161:EF161" si="59">+DB160-DB162</f>
        <v>8523</v>
      </c>
      <c r="DC161" s="141">
        <f t="shared" si="59"/>
        <v>1700</v>
      </c>
      <c r="DD161" s="141">
        <f t="shared" si="59"/>
        <v>0</v>
      </c>
      <c r="DE161" s="141">
        <f t="shared" si="59"/>
        <v>4109</v>
      </c>
      <c r="DF161" s="141">
        <f t="shared" si="59"/>
        <v>2355</v>
      </c>
      <c r="DG161" s="141">
        <f t="shared" si="59"/>
        <v>6998</v>
      </c>
      <c r="DH161" s="141">
        <f t="shared" si="59"/>
        <v>7560</v>
      </c>
      <c r="DI161" s="141">
        <f t="shared" si="59"/>
        <v>2874</v>
      </c>
      <c r="DJ161" s="141">
        <f t="shared" si="59"/>
        <v>7535</v>
      </c>
      <c r="DK161" s="141">
        <f t="shared" si="59"/>
        <v>0</v>
      </c>
      <c r="DL161" s="141">
        <f t="shared" si="59"/>
        <v>9154</v>
      </c>
      <c r="DM161" s="141">
        <f t="shared" si="59"/>
        <v>3527</v>
      </c>
      <c r="DN161" s="141">
        <f t="shared" si="59"/>
        <v>6950</v>
      </c>
      <c r="DO161" s="141">
        <f t="shared" si="59"/>
        <v>3025</v>
      </c>
      <c r="DP161" s="141">
        <f t="shared" si="59"/>
        <v>4201</v>
      </c>
      <c r="DQ161" s="141">
        <f t="shared" si="59"/>
        <v>5569</v>
      </c>
      <c r="DR161" s="141">
        <f t="shared" si="59"/>
        <v>0</v>
      </c>
      <c r="DS161" s="141">
        <f t="shared" si="59"/>
        <v>8681</v>
      </c>
      <c r="DT161" s="141">
        <f t="shared" si="59"/>
        <v>9811</v>
      </c>
      <c r="DU161" s="141">
        <f t="shared" si="59"/>
        <v>8965</v>
      </c>
      <c r="DV161" s="141">
        <f t="shared" si="59"/>
        <v>4001</v>
      </c>
      <c r="DW161" s="141">
        <f t="shared" si="59"/>
        <v>8776</v>
      </c>
      <c r="DX161" s="141">
        <f t="shared" si="59"/>
        <v>7989</v>
      </c>
      <c r="DY161" s="141">
        <f t="shared" si="59"/>
        <v>0</v>
      </c>
      <c r="DZ161" s="141">
        <f t="shared" si="59"/>
        <v>0</v>
      </c>
      <c r="EA161" s="141">
        <f t="shared" si="59"/>
        <v>0</v>
      </c>
      <c r="EB161" s="141">
        <f t="shared" si="59"/>
        <v>0</v>
      </c>
      <c r="EC161" s="141">
        <f t="shared" si="59"/>
        <v>0</v>
      </c>
      <c r="ED161" s="141">
        <f t="shared" si="59"/>
        <v>0</v>
      </c>
      <c r="EE161" s="141">
        <f t="shared" si="59"/>
        <v>0</v>
      </c>
      <c r="EF161" s="141">
        <f t="shared" si="59"/>
        <v>0</v>
      </c>
    </row>
    <row r="162" spans="1:148" ht="17.25" customHeight="1">
      <c r="A162" s="140" t="s">
        <v>3</v>
      </c>
      <c r="B162" s="141" t="e">
        <f>SUM(B24,#REF!,#REF!,#REF!,#REF!)</f>
        <v>#REF!</v>
      </c>
      <c r="C162" s="141" t="e">
        <f>SUM(C24,#REF!,#REF!,#REF!,#REF!)</f>
        <v>#REF!</v>
      </c>
      <c r="D162" s="141" t="e">
        <f>SUM(D24,#REF!,#REF!,#REF!,#REF!)</f>
        <v>#REF!</v>
      </c>
      <c r="E162" s="141" t="e">
        <f>SUM(E24,#REF!,#REF!,#REF!,#REF!)</f>
        <v>#REF!</v>
      </c>
      <c r="F162" s="141" t="e">
        <f>SUM(F24,#REF!,#REF!,#REF!,#REF!)</f>
        <v>#REF!</v>
      </c>
      <c r="G162" s="141" t="e">
        <f>SUM(G24,#REF!,#REF!,#REF!,#REF!)</f>
        <v>#REF!</v>
      </c>
      <c r="H162" s="141" t="e">
        <f>SUM(H24,#REF!,#REF!,#REF!,#REF!)</f>
        <v>#REF!</v>
      </c>
      <c r="I162" s="141" t="e">
        <f>SUM(I24,#REF!,#REF!,#REF!,#REF!)</f>
        <v>#REF!</v>
      </c>
      <c r="J162" s="141" t="e">
        <f>SUM(J24,#REF!,#REF!,#REF!,#REF!)</f>
        <v>#REF!</v>
      </c>
      <c r="K162" s="141" t="e">
        <f>SUM(K24,#REF!,#REF!,#REF!,#REF!)</f>
        <v>#REF!</v>
      </c>
      <c r="L162" s="141" t="e">
        <f>SUM(L24,#REF!,#REF!,#REF!,#REF!)</f>
        <v>#REF!</v>
      </c>
      <c r="M162" s="141" t="e">
        <f>SUM(M24,#REF!,#REF!,#REF!,#REF!)</f>
        <v>#REF!</v>
      </c>
      <c r="N162" s="141" t="e">
        <f>SUM(N24,#REF!,#REF!,#REF!,#REF!)</f>
        <v>#REF!</v>
      </c>
      <c r="O162" s="141" t="e">
        <f>SUM(O24,#REF!,#REF!,#REF!,#REF!)</f>
        <v>#REF!</v>
      </c>
      <c r="P162" s="141" t="e">
        <f>SUM(P24,#REF!,#REF!,#REF!,#REF!)</f>
        <v>#REF!</v>
      </c>
      <c r="Q162" s="141" t="e">
        <f>SUM(Q24,#REF!,#REF!,#REF!,#REF!)</f>
        <v>#REF!</v>
      </c>
      <c r="R162" s="141" t="e">
        <f>SUM(R24,#REF!,#REF!,#REF!,#REF!)</f>
        <v>#REF!</v>
      </c>
      <c r="S162" s="141" t="e">
        <f>SUM(S24,#REF!,#REF!,#REF!,#REF!)</f>
        <v>#REF!</v>
      </c>
      <c r="T162" s="141" t="e">
        <f>SUM(T165:T168)</f>
        <v>#REF!</v>
      </c>
      <c r="U162" s="141" t="e">
        <f t="shared" ref="U162:EF162" si="60">SUM(U165:U168)</f>
        <v>#REF!</v>
      </c>
      <c r="V162" s="141" t="e">
        <f t="shared" si="60"/>
        <v>#REF!</v>
      </c>
      <c r="W162" s="141" t="e">
        <f t="shared" si="60"/>
        <v>#REF!</v>
      </c>
      <c r="X162" s="141" t="e">
        <f t="shared" si="60"/>
        <v>#REF!</v>
      </c>
      <c r="Y162" s="141" t="e">
        <f t="shared" si="60"/>
        <v>#REF!</v>
      </c>
      <c r="Z162" s="141" t="e">
        <f t="shared" si="60"/>
        <v>#REF!</v>
      </c>
      <c r="AA162" s="141" t="e">
        <f t="shared" si="60"/>
        <v>#REF!</v>
      </c>
      <c r="AB162" s="141" t="e">
        <f t="shared" si="60"/>
        <v>#REF!</v>
      </c>
      <c r="AC162" s="141" t="e">
        <f t="shared" si="60"/>
        <v>#REF!</v>
      </c>
      <c r="AD162" s="141" t="e">
        <f t="shared" si="60"/>
        <v>#REF!</v>
      </c>
      <c r="AE162" s="141" t="e">
        <f t="shared" si="60"/>
        <v>#REF!</v>
      </c>
      <c r="AF162" s="141" t="e">
        <f t="shared" si="60"/>
        <v>#REF!</v>
      </c>
      <c r="AG162" s="141" t="e">
        <f t="shared" si="60"/>
        <v>#REF!</v>
      </c>
      <c r="AH162" s="141" t="e">
        <f t="shared" si="60"/>
        <v>#REF!</v>
      </c>
      <c r="AI162" s="141" t="e">
        <f t="shared" si="60"/>
        <v>#REF!</v>
      </c>
      <c r="AJ162" s="141" t="e">
        <f t="shared" si="60"/>
        <v>#REF!</v>
      </c>
      <c r="AK162" s="141" t="e">
        <f t="shared" si="60"/>
        <v>#REF!</v>
      </c>
      <c r="AL162" s="141" t="e">
        <f t="shared" si="60"/>
        <v>#REF!</v>
      </c>
      <c r="AM162" s="141" t="e">
        <f t="shared" si="60"/>
        <v>#REF!</v>
      </c>
      <c r="AN162" s="141" t="e">
        <f t="shared" si="60"/>
        <v>#REF!</v>
      </c>
      <c r="AO162" s="141" t="e">
        <f t="shared" si="60"/>
        <v>#REF!</v>
      </c>
      <c r="AP162" s="141" t="e">
        <f t="shared" si="60"/>
        <v>#REF!</v>
      </c>
      <c r="AQ162" s="141" t="e">
        <f t="shared" si="60"/>
        <v>#REF!</v>
      </c>
      <c r="AR162" s="141" t="e">
        <f t="shared" si="60"/>
        <v>#REF!</v>
      </c>
      <c r="AS162" s="141" t="e">
        <f t="shared" si="60"/>
        <v>#REF!</v>
      </c>
      <c r="AT162" s="141" t="e">
        <f t="shared" si="60"/>
        <v>#REF!</v>
      </c>
      <c r="AU162" s="141" t="e">
        <f t="shared" si="60"/>
        <v>#REF!</v>
      </c>
      <c r="AV162" s="141" t="e">
        <f t="shared" si="60"/>
        <v>#REF!</v>
      </c>
      <c r="AW162" s="141" t="e">
        <f t="shared" si="60"/>
        <v>#REF!</v>
      </c>
      <c r="AX162" s="141">
        <f t="shared" ref="AX162:CI162" si="61">+SUM(AX22,AX50,AX78)</f>
        <v>0</v>
      </c>
      <c r="AY162" s="141">
        <f t="shared" si="61"/>
        <v>0</v>
      </c>
      <c r="AZ162" s="141">
        <f t="shared" si="61"/>
        <v>0</v>
      </c>
      <c r="BA162" s="141">
        <f t="shared" si="61"/>
        <v>0</v>
      </c>
      <c r="BB162" s="141">
        <f t="shared" si="61"/>
        <v>0</v>
      </c>
      <c r="BC162" s="141">
        <f t="shared" si="61"/>
        <v>0</v>
      </c>
      <c r="BD162" s="141">
        <f t="shared" si="61"/>
        <v>0</v>
      </c>
      <c r="BE162" s="141">
        <f t="shared" si="61"/>
        <v>0</v>
      </c>
      <c r="BF162" s="141">
        <f t="shared" si="61"/>
        <v>0</v>
      </c>
      <c r="BG162" s="141">
        <f t="shared" si="61"/>
        <v>0</v>
      </c>
      <c r="BH162" s="141">
        <f t="shared" si="61"/>
        <v>0</v>
      </c>
      <c r="BI162" s="141">
        <f t="shared" si="61"/>
        <v>0</v>
      </c>
      <c r="BJ162" s="141">
        <f t="shared" si="61"/>
        <v>0</v>
      </c>
      <c r="BK162" s="141">
        <f t="shared" si="61"/>
        <v>0</v>
      </c>
      <c r="BL162" s="141">
        <f t="shared" si="61"/>
        <v>0</v>
      </c>
      <c r="BM162" s="141">
        <f t="shared" si="61"/>
        <v>0</v>
      </c>
      <c r="BN162" s="141">
        <f t="shared" si="61"/>
        <v>0</v>
      </c>
      <c r="BO162" s="141">
        <f t="shared" si="61"/>
        <v>0</v>
      </c>
      <c r="BP162" s="141">
        <f t="shared" si="61"/>
        <v>0</v>
      </c>
      <c r="BQ162" s="141">
        <f t="shared" si="61"/>
        <v>0</v>
      </c>
      <c r="BR162" s="141">
        <f t="shared" si="61"/>
        <v>0</v>
      </c>
      <c r="BS162" s="141">
        <f t="shared" si="61"/>
        <v>0</v>
      </c>
      <c r="BT162" s="141">
        <f t="shared" si="61"/>
        <v>0</v>
      </c>
      <c r="BU162" s="141">
        <f t="shared" si="61"/>
        <v>0</v>
      </c>
      <c r="BV162" s="141">
        <f t="shared" si="61"/>
        <v>0</v>
      </c>
      <c r="BW162" s="141">
        <f t="shared" si="61"/>
        <v>0</v>
      </c>
      <c r="BX162" s="141">
        <f t="shared" si="61"/>
        <v>0</v>
      </c>
      <c r="BY162" s="141">
        <f t="shared" si="61"/>
        <v>0</v>
      </c>
      <c r="BZ162" s="141">
        <f t="shared" si="61"/>
        <v>0</v>
      </c>
      <c r="CA162" s="141">
        <f t="shared" si="61"/>
        <v>0</v>
      </c>
      <c r="CB162" s="141">
        <f t="shared" si="61"/>
        <v>0</v>
      </c>
      <c r="CC162" s="141">
        <f t="shared" si="61"/>
        <v>64</v>
      </c>
      <c r="CD162" s="141">
        <f t="shared" si="61"/>
        <v>35</v>
      </c>
      <c r="CE162" s="141">
        <f t="shared" si="61"/>
        <v>92</v>
      </c>
      <c r="CF162" s="141">
        <f t="shared" si="61"/>
        <v>815</v>
      </c>
      <c r="CG162" s="141">
        <f t="shared" si="61"/>
        <v>343</v>
      </c>
      <c r="CH162" s="141">
        <f t="shared" si="61"/>
        <v>201</v>
      </c>
      <c r="CI162" s="141">
        <f t="shared" si="61"/>
        <v>205</v>
      </c>
      <c r="CJ162" s="141">
        <v>597</v>
      </c>
      <c r="CK162" s="141">
        <v>503</v>
      </c>
      <c r="CL162" s="141">
        <v>431</v>
      </c>
      <c r="CM162" s="141">
        <v>394</v>
      </c>
      <c r="CN162" s="141">
        <v>1572</v>
      </c>
      <c r="CO162" s="141">
        <v>5886</v>
      </c>
      <c r="CP162" s="141">
        <v>3553</v>
      </c>
      <c r="CQ162" s="141">
        <v>1359</v>
      </c>
      <c r="CR162" s="141">
        <v>632</v>
      </c>
      <c r="CS162" s="141">
        <v>331</v>
      </c>
      <c r="CT162" s="141">
        <v>685</v>
      </c>
      <c r="CU162" s="141">
        <v>683</v>
      </c>
      <c r="CV162" s="141">
        <v>641</v>
      </c>
      <c r="CW162" s="141">
        <v>268</v>
      </c>
      <c r="CX162" s="141">
        <v>270</v>
      </c>
      <c r="CY162" s="141">
        <v>118</v>
      </c>
      <c r="CZ162" s="141">
        <v>50</v>
      </c>
      <c r="DA162" s="141">
        <f>+SUM(DB162:EF162)</f>
        <v>218</v>
      </c>
      <c r="DB162" s="141">
        <f>SUM(DB165:DB168)</f>
        <v>10</v>
      </c>
      <c r="DC162" s="141">
        <f t="shared" si="60"/>
        <v>0</v>
      </c>
      <c r="DD162" s="141">
        <f t="shared" si="60"/>
        <v>0</v>
      </c>
      <c r="DE162" s="141">
        <f t="shared" si="60"/>
        <v>0</v>
      </c>
      <c r="DF162" s="141">
        <f t="shared" si="60"/>
        <v>0</v>
      </c>
      <c r="DG162" s="141">
        <f t="shared" si="60"/>
        <v>6</v>
      </c>
      <c r="DH162" s="141">
        <f t="shared" si="60"/>
        <v>4</v>
      </c>
      <c r="DI162" s="141">
        <f t="shared" si="60"/>
        <v>14</v>
      </c>
      <c r="DJ162" s="141">
        <f t="shared" si="60"/>
        <v>21</v>
      </c>
      <c r="DK162" s="141">
        <f t="shared" si="60"/>
        <v>0</v>
      </c>
      <c r="DL162" s="141">
        <f t="shared" si="60"/>
        <v>26</v>
      </c>
      <c r="DM162" s="141">
        <f t="shared" si="60"/>
        <v>12</v>
      </c>
      <c r="DN162" s="141">
        <f t="shared" si="60"/>
        <v>32</v>
      </c>
      <c r="DO162" s="141">
        <f t="shared" si="60"/>
        <v>2</v>
      </c>
      <c r="DP162" s="141">
        <f t="shared" si="60"/>
        <v>0</v>
      </c>
      <c r="DQ162" s="141">
        <f t="shared" si="60"/>
        <v>5</v>
      </c>
      <c r="DR162" s="141">
        <f t="shared" si="60"/>
        <v>0</v>
      </c>
      <c r="DS162" s="141">
        <f t="shared" si="60"/>
        <v>8</v>
      </c>
      <c r="DT162" s="141">
        <f t="shared" si="60"/>
        <v>33</v>
      </c>
      <c r="DU162" s="141">
        <f t="shared" si="60"/>
        <v>20</v>
      </c>
      <c r="DV162" s="141">
        <f t="shared" si="60"/>
        <v>0</v>
      </c>
      <c r="DW162" s="141">
        <f t="shared" si="60"/>
        <v>15</v>
      </c>
      <c r="DX162" s="141">
        <f t="shared" si="60"/>
        <v>10</v>
      </c>
      <c r="DY162" s="141">
        <f t="shared" si="60"/>
        <v>0</v>
      </c>
      <c r="DZ162" s="141">
        <f t="shared" si="60"/>
        <v>0</v>
      </c>
      <c r="EA162" s="141">
        <f t="shared" si="60"/>
        <v>0</v>
      </c>
      <c r="EB162" s="141">
        <f t="shared" si="60"/>
        <v>0</v>
      </c>
      <c r="EC162" s="141">
        <f t="shared" si="60"/>
        <v>0</v>
      </c>
      <c r="ED162" s="141">
        <f t="shared" si="60"/>
        <v>0</v>
      </c>
      <c r="EE162" s="141">
        <f t="shared" si="60"/>
        <v>0</v>
      </c>
      <c r="EF162" s="141">
        <f t="shared" si="60"/>
        <v>0</v>
      </c>
    </row>
    <row r="163" spans="1:148" ht="17.25" customHeight="1">
      <c r="A163" s="140" t="s">
        <v>10</v>
      </c>
      <c r="B163" s="143" t="e">
        <f>B162/B160</f>
        <v>#REF!</v>
      </c>
      <c r="C163" s="143" t="e">
        <f t="shared" ref="C163:BN163" si="62">C162/C160</f>
        <v>#REF!</v>
      </c>
      <c r="D163" s="143" t="e">
        <f t="shared" si="62"/>
        <v>#REF!</v>
      </c>
      <c r="E163" s="143" t="e">
        <f t="shared" si="62"/>
        <v>#REF!</v>
      </c>
      <c r="F163" s="143" t="e">
        <f t="shared" si="62"/>
        <v>#REF!</v>
      </c>
      <c r="G163" s="143" t="e">
        <f t="shared" si="62"/>
        <v>#REF!</v>
      </c>
      <c r="H163" s="143" t="e">
        <f t="shared" si="62"/>
        <v>#REF!</v>
      </c>
      <c r="I163" s="143" t="e">
        <f t="shared" si="62"/>
        <v>#REF!</v>
      </c>
      <c r="J163" s="143" t="e">
        <f t="shared" si="62"/>
        <v>#REF!</v>
      </c>
      <c r="K163" s="143" t="e">
        <f t="shared" si="62"/>
        <v>#REF!</v>
      </c>
      <c r="L163" s="143" t="e">
        <f t="shared" si="62"/>
        <v>#REF!</v>
      </c>
      <c r="M163" s="143" t="e">
        <f t="shared" si="62"/>
        <v>#REF!</v>
      </c>
      <c r="N163" s="143" t="e">
        <f t="shared" si="62"/>
        <v>#REF!</v>
      </c>
      <c r="O163" s="143" t="e">
        <f t="shared" si="62"/>
        <v>#REF!</v>
      </c>
      <c r="P163" s="143" t="e">
        <f t="shared" si="62"/>
        <v>#REF!</v>
      </c>
      <c r="Q163" s="143" t="e">
        <f t="shared" si="62"/>
        <v>#REF!</v>
      </c>
      <c r="R163" s="143" t="e">
        <f t="shared" si="62"/>
        <v>#REF!</v>
      </c>
      <c r="S163" s="143" t="e">
        <f t="shared" si="62"/>
        <v>#REF!</v>
      </c>
      <c r="T163" s="143" t="e">
        <f t="shared" si="62"/>
        <v>#REF!</v>
      </c>
      <c r="U163" s="143" t="e">
        <f t="shared" si="62"/>
        <v>#REF!</v>
      </c>
      <c r="V163" s="143" t="e">
        <f t="shared" si="62"/>
        <v>#REF!</v>
      </c>
      <c r="W163" s="143" t="e">
        <f t="shared" si="62"/>
        <v>#REF!</v>
      </c>
      <c r="X163" s="143" t="e">
        <f t="shared" si="62"/>
        <v>#REF!</v>
      </c>
      <c r="Y163" s="143" t="e">
        <f t="shared" si="62"/>
        <v>#REF!</v>
      </c>
      <c r="Z163" s="143" t="e">
        <f t="shared" si="62"/>
        <v>#REF!</v>
      </c>
      <c r="AA163" s="143" t="e">
        <f t="shared" si="62"/>
        <v>#REF!</v>
      </c>
      <c r="AB163" s="143" t="e">
        <f t="shared" si="62"/>
        <v>#REF!</v>
      </c>
      <c r="AC163" s="143" t="e">
        <f t="shared" si="62"/>
        <v>#REF!</v>
      </c>
      <c r="AD163" s="143" t="e">
        <f t="shared" si="62"/>
        <v>#REF!</v>
      </c>
      <c r="AE163" s="143" t="e">
        <f t="shared" si="62"/>
        <v>#REF!</v>
      </c>
      <c r="AF163" s="143" t="e">
        <f t="shared" si="62"/>
        <v>#REF!</v>
      </c>
      <c r="AG163" s="143" t="e">
        <f t="shared" si="62"/>
        <v>#REF!</v>
      </c>
      <c r="AH163" s="143" t="e">
        <f t="shared" si="62"/>
        <v>#REF!</v>
      </c>
      <c r="AI163" s="143" t="e">
        <f t="shared" si="62"/>
        <v>#REF!</v>
      </c>
      <c r="AJ163" s="143" t="e">
        <f t="shared" si="62"/>
        <v>#REF!</v>
      </c>
      <c r="AK163" s="143" t="e">
        <f t="shared" si="62"/>
        <v>#REF!</v>
      </c>
      <c r="AL163" s="143" t="e">
        <f t="shared" si="62"/>
        <v>#REF!</v>
      </c>
      <c r="AM163" s="143" t="e">
        <f t="shared" si="62"/>
        <v>#REF!</v>
      </c>
      <c r="AN163" s="143" t="e">
        <f t="shared" si="62"/>
        <v>#REF!</v>
      </c>
      <c r="AO163" s="143" t="e">
        <f t="shared" si="62"/>
        <v>#REF!</v>
      </c>
      <c r="AP163" s="143" t="e">
        <f t="shared" si="62"/>
        <v>#REF!</v>
      </c>
      <c r="AQ163" s="143" t="e">
        <f t="shared" si="62"/>
        <v>#REF!</v>
      </c>
      <c r="AR163" s="143" t="e">
        <f t="shared" si="62"/>
        <v>#REF!</v>
      </c>
      <c r="AS163" s="143" t="e">
        <f t="shared" si="62"/>
        <v>#REF!</v>
      </c>
      <c r="AT163" s="143" t="e">
        <f t="shared" si="62"/>
        <v>#REF!</v>
      </c>
      <c r="AU163" s="143" t="e">
        <f t="shared" si="62"/>
        <v>#REF!</v>
      </c>
      <c r="AV163" s="143" t="e">
        <f t="shared" si="62"/>
        <v>#REF!</v>
      </c>
      <c r="AW163" s="143" t="e">
        <f t="shared" si="62"/>
        <v>#REF!</v>
      </c>
      <c r="AX163" s="143" t="e">
        <f t="shared" si="62"/>
        <v>#DIV/0!</v>
      </c>
      <c r="AY163" s="186" t="e">
        <f t="shared" si="62"/>
        <v>#DIV/0!</v>
      </c>
      <c r="AZ163" s="186" t="e">
        <f t="shared" si="62"/>
        <v>#DIV/0!</v>
      </c>
      <c r="BA163" s="186" t="e">
        <f t="shared" si="62"/>
        <v>#DIV/0!</v>
      </c>
      <c r="BB163" s="143" t="e">
        <f t="shared" si="62"/>
        <v>#DIV/0!</v>
      </c>
      <c r="BC163" s="143" t="e">
        <f t="shared" si="62"/>
        <v>#DIV/0!</v>
      </c>
      <c r="BD163" s="186" t="e">
        <f t="shared" si="62"/>
        <v>#DIV/0!</v>
      </c>
      <c r="BE163" s="143" t="e">
        <f t="shared" si="62"/>
        <v>#DIV/0!</v>
      </c>
      <c r="BF163" s="143" t="e">
        <f t="shared" si="62"/>
        <v>#DIV/0!</v>
      </c>
      <c r="BG163" s="143" t="e">
        <f t="shared" si="62"/>
        <v>#DIV/0!</v>
      </c>
      <c r="BH163" s="143" t="e">
        <f t="shared" si="62"/>
        <v>#DIV/0!</v>
      </c>
      <c r="BI163" s="186" t="e">
        <f t="shared" si="62"/>
        <v>#DIV/0!</v>
      </c>
      <c r="BJ163" s="186" t="e">
        <f t="shared" si="62"/>
        <v>#DIV/0!</v>
      </c>
      <c r="BK163" s="186" t="e">
        <f t="shared" si="62"/>
        <v>#DIV/0!</v>
      </c>
      <c r="BL163" s="186" t="e">
        <f t="shared" si="62"/>
        <v>#DIV/0!</v>
      </c>
      <c r="BM163" s="186" t="e">
        <f t="shared" si="62"/>
        <v>#DIV/0!</v>
      </c>
      <c r="BN163" s="186" t="e">
        <f t="shared" si="62"/>
        <v>#DIV/0!</v>
      </c>
      <c r="BO163" s="186" t="e">
        <f t="shared" ref="BO163:EF163" si="63">BO162/BO160</f>
        <v>#DIV/0!</v>
      </c>
      <c r="BP163" s="186" t="e">
        <f t="shared" si="63"/>
        <v>#DIV/0!</v>
      </c>
      <c r="BQ163" s="186" t="e">
        <f t="shared" si="63"/>
        <v>#DIV/0!</v>
      </c>
      <c r="BR163" s="186" t="e">
        <f t="shared" si="63"/>
        <v>#DIV/0!</v>
      </c>
      <c r="BS163" s="186" t="e">
        <f t="shared" si="63"/>
        <v>#DIV/0!</v>
      </c>
      <c r="BT163" s="186" t="e">
        <f t="shared" si="63"/>
        <v>#DIV/0!</v>
      </c>
      <c r="BU163" s="186" t="e">
        <f t="shared" si="63"/>
        <v>#DIV/0!</v>
      </c>
      <c r="BV163" s="186" t="e">
        <f t="shared" si="63"/>
        <v>#DIV/0!</v>
      </c>
      <c r="BW163" s="186" t="e">
        <f t="shared" si="63"/>
        <v>#DIV/0!</v>
      </c>
      <c r="BX163" s="186" t="e">
        <f t="shared" si="63"/>
        <v>#DIV/0!</v>
      </c>
      <c r="BY163" s="186" t="e">
        <f t="shared" si="63"/>
        <v>#DIV/0!</v>
      </c>
      <c r="BZ163" s="186" t="e">
        <f t="shared" si="63"/>
        <v>#DIV/0!</v>
      </c>
      <c r="CA163" s="186" t="e">
        <f t="shared" si="63"/>
        <v>#DIV/0!</v>
      </c>
      <c r="CB163" s="186" t="e">
        <f t="shared" si="63"/>
        <v>#DIV/0!</v>
      </c>
      <c r="CC163" s="186">
        <f t="shared" ref="CC163:CD163" si="64">CC162/CC160</f>
        <v>8.3133077872312789E-4</v>
      </c>
      <c r="CD163" s="186">
        <f t="shared" si="64"/>
        <v>5.230516326683105E-4</v>
      </c>
      <c r="CE163" s="186">
        <f t="shared" ref="CE163:CF163" si="65">CE162/CE160</f>
        <v>3.8710600392996748E-4</v>
      </c>
      <c r="CF163" s="186">
        <f t="shared" si="65"/>
        <v>3.1834320913391115E-3</v>
      </c>
      <c r="CG163" s="186">
        <f t="shared" ref="CG163:CH163" si="66">CG162/CG160</f>
        <v>2.475461893764434E-3</v>
      </c>
      <c r="CH163" s="186">
        <f t="shared" si="66"/>
        <v>1.9450169826109676E-3</v>
      </c>
      <c r="CI163" s="186">
        <f t="shared" ref="CI163" si="67">CI162/CI160</f>
        <v>1.7188181238890566E-3</v>
      </c>
      <c r="CJ163" s="186">
        <v>3.231236367375879E-3</v>
      </c>
      <c r="CK163" s="186">
        <v>2.5641417771592573E-3</v>
      </c>
      <c r="CL163" s="186">
        <v>1.8592331849397799E-3</v>
      </c>
      <c r="CM163" s="186">
        <v>1.7817331651087808E-3</v>
      </c>
      <c r="CN163" s="186">
        <v>5.3254016917974583E-3</v>
      </c>
      <c r="CO163" s="186">
        <v>1.7108873593154127E-2</v>
      </c>
      <c r="CP163" s="186">
        <v>8.1683418702813062E-3</v>
      </c>
      <c r="CQ163" s="186">
        <v>2.7094975965420509E-3</v>
      </c>
      <c r="CR163" s="186">
        <v>1.67450930518462E-3</v>
      </c>
      <c r="CS163" s="186">
        <v>9.0624845992520026E-4</v>
      </c>
      <c r="CT163" s="186">
        <v>1.5496019672027309E-3</v>
      </c>
      <c r="CU163" s="186">
        <v>1.8001634116127671E-3</v>
      </c>
      <c r="CV163" s="186">
        <v>1.6636257698486646E-3</v>
      </c>
      <c r="CW163" s="186">
        <v>8.2309076725572939E-4</v>
      </c>
      <c r="CX163" s="186">
        <v>6.0925114008940199E-4</v>
      </c>
      <c r="CY163" s="186">
        <v>2.6834404435408681E-4</v>
      </c>
      <c r="CZ163" s="186">
        <v>3.1174790817153615E-4</v>
      </c>
      <c r="DA163" s="143">
        <f t="shared" si="63"/>
        <v>1.7792868161376418E-3</v>
      </c>
      <c r="DB163" s="143">
        <f t="shared" si="63"/>
        <v>1.1719207781553968E-3</v>
      </c>
      <c r="DC163" s="143">
        <f t="shared" si="63"/>
        <v>0</v>
      </c>
      <c r="DD163" s="143" t="e">
        <f t="shared" si="63"/>
        <v>#DIV/0!</v>
      </c>
      <c r="DE163" s="143">
        <f t="shared" si="63"/>
        <v>0</v>
      </c>
      <c r="DF163" s="143">
        <f t="shared" si="63"/>
        <v>0</v>
      </c>
      <c r="DG163" s="143">
        <f t="shared" si="63"/>
        <v>8.5665334094802965E-4</v>
      </c>
      <c r="DH163" s="143">
        <f t="shared" si="63"/>
        <v>5.2882072977260709E-4</v>
      </c>
      <c r="DI163" s="143">
        <f t="shared" si="63"/>
        <v>4.8476454293628806E-3</v>
      </c>
      <c r="DJ163" s="143">
        <f t="shared" si="63"/>
        <v>2.7792482795129698E-3</v>
      </c>
      <c r="DK163" s="143" t="e">
        <f t="shared" si="63"/>
        <v>#DIV/0!</v>
      </c>
      <c r="DL163" s="143">
        <f t="shared" si="63"/>
        <v>2.832244008714597E-3</v>
      </c>
      <c r="DM163" s="143">
        <f t="shared" si="63"/>
        <v>3.3907883582933031E-3</v>
      </c>
      <c r="DN163" s="143">
        <f t="shared" si="63"/>
        <v>4.5832139788026353E-3</v>
      </c>
      <c r="DO163" s="143">
        <f t="shared" si="63"/>
        <v>6.6072018500165175E-4</v>
      </c>
      <c r="DP163" s="143">
        <f t="shared" si="63"/>
        <v>0</v>
      </c>
      <c r="DQ163" s="143">
        <f t="shared" si="63"/>
        <v>8.9702188733405098E-4</v>
      </c>
      <c r="DR163" s="143" t="e">
        <f t="shared" si="63"/>
        <v>#DIV/0!</v>
      </c>
      <c r="DS163" s="143">
        <f t="shared" si="63"/>
        <v>9.2070433881919671E-4</v>
      </c>
      <c r="DT163" s="143">
        <f t="shared" si="63"/>
        <v>3.3522958147094678E-3</v>
      </c>
      <c r="DU163" s="143">
        <f t="shared" si="63"/>
        <v>2.2259321090706734E-3</v>
      </c>
      <c r="DV163" s="143">
        <f t="shared" si="63"/>
        <v>0</v>
      </c>
      <c r="DW163" s="143">
        <f t="shared" si="63"/>
        <v>1.7062905243999545E-3</v>
      </c>
      <c r="DX163" s="143">
        <f t="shared" si="63"/>
        <v>1.2501562695336917E-3</v>
      </c>
      <c r="DY163" s="143" t="e">
        <f t="shared" si="63"/>
        <v>#DIV/0!</v>
      </c>
      <c r="DZ163" s="143" t="e">
        <f t="shared" si="63"/>
        <v>#DIV/0!</v>
      </c>
      <c r="EA163" s="143" t="e">
        <f t="shared" si="63"/>
        <v>#DIV/0!</v>
      </c>
      <c r="EB163" s="143" t="e">
        <f t="shared" si="63"/>
        <v>#DIV/0!</v>
      </c>
      <c r="EC163" s="143" t="e">
        <f t="shared" si="63"/>
        <v>#DIV/0!</v>
      </c>
      <c r="ED163" s="143" t="e">
        <f t="shared" si="63"/>
        <v>#DIV/0!</v>
      </c>
      <c r="EE163" s="143" t="e">
        <f t="shared" si="63"/>
        <v>#DIV/0!</v>
      </c>
      <c r="EF163" s="143" t="e">
        <f t="shared" si="63"/>
        <v>#DIV/0!</v>
      </c>
    </row>
    <row r="164" spans="1:148" ht="12" customHeight="1">
      <c r="A164" s="11" t="s">
        <v>5</v>
      </c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</row>
    <row r="165" spans="1:148" ht="17.25" customHeight="1">
      <c r="A165" s="140" t="s">
        <v>6</v>
      </c>
      <c r="B165" s="141" t="e">
        <f>SUM(B27,#REF!,#REF!,#REF!,#REF!)</f>
        <v>#REF!</v>
      </c>
      <c r="C165" s="141" t="e">
        <f>SUM(C27,#REF!,#REF!,#REF!,#REF!)</f>
        <v>#REF!</v>
      </c>
      <c r="D165" s="141" t="e">
        <f>SUM(D27,#REF!,#REF!,#REF!,#REF!)</f>
        <v>#REF!</v>
      </c>
      <c r="E165" s="141" t="e">
        <f>SUM(E27,#REF!,#REF!,#REF!,#REF!)</f>
        <v>#REF!</v>
      </c>
      <c r="F165" s="141" t="e">
        <f>SUM(F27,#REF!,#REF!,#REF!,#REF!)</f>
        <v>#REF!</v>
      </c>
      <c r="G165" s="141" t="e">
        <f>SUM(G27,#REF!,#REF!,#REF!,#REF!)</f>
        <v>#REF!</v>
      </c>
      <c r="H165" s="141" t="e">
        <f>SUM(H27,#REF!,#REF!,#REF!,#REF!)</f>
        <v>#REF!</v>
      </c>
      <c r="I165" s="141" t="e">
        <f>SUM(I27,#REF!,#REF!,#REF!,#REF!)</f>
        <v>#REF!</v>
      </c>
      <c r="J165" s="141" t="e">
        <f>SUM(J27,#REF!,#REF!,#REF!,#REF!)</f>
        <v>#REF!</v>
      </c>
      <c r="K165" s="141" t="e">
        <f>SUM(K27,#REF!,#REF!,#REF!,#REF!)</f>
        <v>#REF!</v>
      </c>
      <c r="L165" s="141" t="e">
        <f>SUM(L27,#REF!,#REF!,#REF!,#REF!)</f>
        <v>#REF!</v>
      </c>
      <c r="M165" s="141" t="e">
        <f>SUM(M27,#REF!,#REF!,#REF!,#REF!)</f>
        <v>#REF!</v>
      </c>
      <c r="N165" s="141" t="e">
        <f>SUM(N27,#REF!,#REF!,#REF!,#REF!)</f>
        <v>#REF!</v>
      </c>
      <c r="O165" s="141" t="e">
        <f>SUM(O27,#REF!,#REF!,#REF!,#REF!)</f>
        <v>#REF!</v>
      </c>
      <c r="P165" s="141" t="e">
        <f>SUM(P27,#REF!,#REF!,#REF!,#REF!)</f>
        <v>#REF!</v>
      </c>
      <c r="Q165" s="141" t="e">
        <f>SUM(Q27,#REF!,#REF!,#REF!,#REF!)</f>
        <v>#REF!</v>
      </c>
      <c r="R165" s="141" t="e">
        <f>SUM(R27,#REF!,#REF!,#REF!,#REF!)</f>
        <v>#REF!</v>
      </c>
      <c r="S165" s="141" t="e">
        <f>SUM(S27,#REF!,#REF!,#REF!,#REF!)</f>
        <v>#REF!</v>
      </c>
      <c r="T165" s="141" t="e">
        <f>SUM(T25,#REF!,#REF!,#REF!,#REF!)</f>
        <v>#REF!</v>
      </c>
      <c r="U165" s="141" t="e">
        <f>SUM(U25,#REF!,#REF!,#REF!,#REF!)</f>
        <v>#REF!</v>
      </c>
      <c r="V165" s="141" t="e">
        <f>SUM(V25,#REF!,#REF!,#REF!,#REF!)</f>
        <v>#REF!</v>
      </c>
      <c r="W165" s="141" t="e">
        <f>SUM(W25,#REF!,#REF!,#REF!,#REF!)</f>
        <v>#REF!</v>
      </c>
      <c r="X165" s="141" t="e">
        <f>SUM(X25,#REF!,#REF!,#REF!,#REF!)</f>
        <v>#REF!</v>
      </c>
      <c r="Y165" s="141" t="e">
        <f>SUM(Y25,#REF!,#REF!,#REF!,#REF!)</f>
        <v>#REF!</v>
      </c>
      <c r="Z165" s="141" t="e">
        <f>Z25+#REF!+#REF!+#REF!+#REF!</f>
        <v>#REF!</v>
      </c>
      <c r="AA165" s="141" t="e">
        <f>AA25+#REF!+#REF!+#REF!+#REF!</f>
        <v>#REF!</v>
      </c>
      <c r="AB165" s="141" t="e">
        <f>AB25+#REF!+#REF!+#REF!+#REF!</f>
        <v>#REF!</v>
      </c>
      <c r="AC165" s="141" t="e">
        <f>AC25+#REF!+#REF!+#REF!+#REF!</f>
        <v>#REF!</v>
      </c>
      <c r="AD165" s="141" t="e">
        <f>AD25+#REF!+#REF!+#REF!+#REF!</f>
        <v>#REF!</v>
      </c>
      <c r="AE165" s="141" t="e">
        <f>AE25+#REF!+#REF!+#REF!+#REF!</f>
        <v>#REF!</v>
      </c>
      <c r="AF165" s="141" t="e">
        <f>AF25+#REF!+#REF!+#REF!+#REF!</f>
        <v>#REF!</v>
      </c>
      <c r="AG165" s="141" t="e">
        <f>AG25+#REF!+#REF!+#REF!+#REF!</f>
        <v>#REF!</v>
      </c>
      <c r="AH165" s="141" t="e">
        <f>AH25+#REF!+#REF!+#REF!+#REF!</f>
        <v>#REF!</v>
      </c>
      <c r="AI165" s="141" t="e">
        <f>AI25+#REF!+#REF!+#REF!+#REF!</f>
        <v>#REF!</v>
      </c>
      <c r="AJ165" s="141" t="e">
        <f>AJ25+#REF!+#REF!+#REF!+#REF!</f>
        <v>#REF!</v>
      </c>
      <c r="AK165" s="141" t="e">
        <f>AK25+#REF!+#REF!+#REF!+#REF!</f>
        <v>#REF!</v>
      </c>
      <c r="AL165" s="141" t="e">
        <f>AL25+#REF!+#REF!+#REF!+#REF!</f>
        <v>#REF!</v>
      </c>
      <c r="AM165" s="141" t="e">
        <f>AM25+#REF!+#REF!+#REF!+#REF!</f>
        <v>#REF!</v>
      </c>
      <c r="AN165" s="141" t="e">
        <f>AN25+#REF!+#REF!+#REF!+#REF!</f>
        <v>#REF!</v>
      </c>
      <c r="AO165" s="141" t="e">
        <f>AO25+#REF!+#REF!+#REF!+#REF!</f>
        <v>#REF!</v>
      </c>
      <c r="AP165" s="141" t="e">
        <f>AP25+#REF!+#REF!+#REF!+#REF!</f>
        <v>#REF!</v>
      </c>
      <c r="AQ165" s="141" t="e">
        <f>AQ25+#REF!+#REF!+#REF!+#REF!</f>
        <v>#REF!</v>
      </c>
      <c r="AR165" s="141" t="e">
        <f>AR25+#REF!+#REF!+#REF!+#REF!</f>
        <v>#REF!</v>
      </c>
      <c r="AS165" s="141" t="e">
        <f>AS25+#REF!+#REF!+#REF!+#REF!</f>
        <v>#REF!</v>
      </c>
      <c r="AT165" s="141" t="e">
        <f>AT25+#REF!+#REF!+#REF!+#REF!</f>
        <v>#REF!</v>
      </c>
      <c r="AU165" s="141" t="e">
        <f>AU25+#REF!+#REF!+#REF!+#REF!</f>
        <v>#REF!</v>
      </c>
      <c r="AV165" s="141" t="e">
        <f>AV25+#REF!+#REF!+#REF!+#REF!</f>
        <v>#REF!</v>
      </c>
      <c r="AW165" s="141" t="e">
        <f>AW25+#REF!+#REF!+#REF!+#REF!</f>
        <v>#REF!</v>
      </c>
      <c r="AX165" s="141">
        <f>+SUM(AX25,AX53,AX81,AX109)</f>
        <v>0</v>
      </c>
      <c r="AY165" s="141">
        <f t="shared" ref="AY165:CM165" si="68">+SUM(AY25,AY53,AY81,AY109)</f>
        <v>0</v>
      </c>
      <c r="AZ165" s="141">
        <f t="shared" si="68"/>
        <v>0</v>
      </c>
      <c r="BA165" s="141">
        <f t="shared" si="68"/>
        <v>0</v>
      </c>
      <c r="BB165" s="141">
        <f t="shared" si="68"/>
        <v>0</v>
      </c>
      <c r="BC165" s="141">
        <f t="shared" si="68"/>
        <v>0</v>
      </c>
      <c r="BD165" s="141">
        <f t="shared" si="68"/>
        <v>0</v>
      </c>
      <c r="BE165" s="141">
        <f t="shared" si="68"/>
        <v>0</v>
      </c>
      <c r="BF165" s="141">
        <f t="shared" si="68"/>
        <v>0</v>
      </c>
      <c r="BG165" s="141">
        <f t="shared" si="68"/>
        <v>0</v>
      </c>
      <c r="BH165" s="141">
        <f t="shared" si="68"/>
        <v>0</v>
      </c>
      <c r="BI165" s="141">
        <f t="shared" si="68"/>
        <v>0</v>
      </c>
      <c r="BJ165" s="141">
        <f t="shared" si="68"/>
        <v>0</v>
      </c>
      <c r="BK165" s="141">
        <f t="shared" si="68"/>
        <v>0</v>
      </c>
      <c r="BL165" s="141">
        <f t="shared" si="68"/>
        <v>0</v>
      </c>
      <c r="BM165" s="141">
        <f t="shared" si="68"/>
        <v>0</v>
      </c>
      <c r="BN165" s="141">
        <f t="shared" si="68"/>
        <v>0</v>
      </c>
      <c r="BO165" s="141">
        <f t="shared" si="68"/>
        <v>0</v>
      </c>
      <c r="BP165" s="141">
        <f t="shared" si="68"/>
        <v>0</v>
      </c>
      <c r="BQ165" s="141">
        <f t="shared" si="68"/>
        <v>0</v>
      </c>
      <c r="BR165" s="141">
        <f t="shared" si="68"/>
        <v>0</v>
      </c>
      <c r="BS165" s="141">
        <f t="shared" si="68"/>
        <v>0</v>
      </c>
      <c r="BT165" s="141">
        <f t="shared" si="68"/>
        <v>0</v>
      </c>
      <c r="BU165" s="141">
        <f t="shared" si="68"/>
        <v>0</v>
      </c>
      <c r="BV165" s="141">
        <f t="shared" si="68"/>
        <v>0</v>
      </c>
      <c r="BW165" s="141">
        <f t="shared" si="68"/>
        <v>0</v>
      </c>
      <c r="BX165" s="141">
        <f t="shared" si="68"/>
        <v>0</v>
      </c>
      <c r="BY165" s="141">
        <f t="shared" si="68"/>
        <v>0</v>
      </c>
      <c r="BZ165" s="141">
        <f t="shared" si="68"/>
        <v>0</v>
      </c>
      <c r="CA165" s="141">
        <f t="shared" si="68"/>
        <v>0</v>
      </c>
      <c r="CB165" s="141">
        <f t="shared" si="68"/>
        <v>0</v>
      </c>
      <c r="CC165" s="141">
        <f t="shared" si="68"/>
        <v>64</v>
      </c>
      <c r="CD165" s="141">
        <f t="shared" si="68"/>
        <v>31</v>
      </c>
      <c r="CE165" s="141">
        <f t="shared" si="68"/>
        <v>88</v>
      </c>
      <c r="CF165" s="141">
        <f t="shared" si="68"/>
        <v>812</v>
      </c>
      <c r="CG165" s="141">
        <f t="shared" si="68"/>
        <v>335</v>
      </c>
      <c r="CH165" s="141">
        <f t="shared" si="68"/>
        <v>195</v>
      </c>
      <c r="CI165" s="141">
        <f t="shared" si="68"/>
        <v>172</v>
      </c>
      <c r="CJ165" s="141">
        <f t="shared" si="68"/>
        <v>499</v>
      </c>
      <c r="CK165" s="141">
        <f t="shared" si="68"/>
        <v>528</v>
      </c>
      <c r="CL165" s="141">
        <f t="shared" si="68"/>
        <v>407</v>
      </c>
      <c r="CM165" s="141">
        <f t="shared" si="68"/>
        <v>333</v>
      </c>
      <c r="CN165" s="141">
        <v>1539</v>
      </c>
      <c r="CO165" s="141">
        <v>5819</v>
      </c>
      <c r="CP165" s="141">
        <v>3548</v>
      </c>
      <c r="CQ165" s="141">
        <v>1342</v>
      </c>
      <c r="CR165" s="141">
        <v>626</v>
      </c>
      <c r="CS165" s="141">
        <v>316</v>
      </c>
      <c r="CT165" s="141">
        <v>684</v>
      </c>
      <c r="CU165" s="141">
        <v>683</v>
      </c>
      <c r="CV165" s="141">
        <v>639</v>
      </c>
      <c r="CW165" s="141">
        <v>249</v>
      </c>
      <c r="CX165" s="141">
        <v>269</v>
      </c>
      <c r="CY165" s="141">
        <v>88</v>
      </c>
      <c r="CZ165" s="141">
        <v>48</v>
      </c>
      <c r="DA165" s="141">
        <f>+SUM(DB165:EF165)</f>
        <v>193</v>
      </c>
      <c r="DB165" s="141">
        <f>DB53+DB25+DB81+DB109+DB137</f>
        <v>10</v>
      </c>
      <c r="DC165" s="141">
        <f t="shared" ref="DC165:EF165" si="69">DC53+DC25+DC81+DC109+DC137</f>
        <v>0</v>
      </c>
      <c r="DD165" s="141">
        <f t="shared" si="69"/>
        <v>0</v>
      </c>
      <c r="DE165" s="141">
        <f t="shared" si="69"/>
        <v>0</v>
      </c>
      <c r="DF165" s="141">
        <f t="shared" si="69"/>
        <v>0</v>
      </c>
      <c r="DG165" s="141">
        <f t="shared" si="69"/>
        <v>6</v>
      </c>
      <c r="DH165" s="141">
        <f t="shared" si="69"/>
        <v>4</v>
      </c>
      <c r="DI165" s="141">
        <f t="shared" si="69"/>
        <v>14</v>
      </c>
      <c r="DJ165" s="141">
        <f t="shared" si="69"/>
        <v>21</v>
      </c>
      <c r="DK165" s="141">
        <f t="shared" si="69"/>
        <v>0</v>
      </c>
      <c r="DL165" s="141">
        <f t="shared" si="69"/>
        <v>26</v>
      </c>
      <c r="DM165" s="141">
        <f t="shared" si="69"/>
        <v>12</v>
      </c>
      <c r="DN165" s="141">
        <f t="shared" si="69"/>
        <v>32</v>
      </c>
      <c r="DO165" s="141">
        <f t="shared" si="69"/>
        <v>1</v>
      </c>
      <c r="DP165" s="141">
        <f t="shared" si="69"/>
        <v>0</v>
      </c>
      <c r="DQ165" s="141">
        <f t="shared" si="69"/>
        <v>4</v>
      </c>
      <c r="DR165" s="141">
        <f t="shared" si="69"/>
        <v>0</v>
      </c>
      <c r="DS165" s="141">
        <f t="shared" si="69"/>
        <v>8</v>
      </c>
      <c r="DT165" s="141">
        <f t="shared" si="69"/>
        <v>12</v>
      </c>
      <c r="DU165" s="141">
        <f t="shared" si="69"/>
        <v>20</v>
      </c>
      <c r="DV165" s="141">
        <f t="shared" si="69"/>
        <v>0</v>
      </c>
      <c r="DW165" s="141">
        <f t="shared" si="69"/>
        <v>15</v>
      </c>
      <c r="DX165" s="141">
        <f t="shared" si="69"/>
        <v>8</v>
      </c>
      <c r="DY165" s="141">
        <f t="shared" si="69"/>
        <v>0</v>
      </c>
      <c r="DZ165" s="141">
        <f t="shared" si="69"/>
        <v>0</v>
      </c>
      <c r="EA165" s="141">
        <f t="shared" si="69"/>
        <v>0</v>
      </c>
      <c r="EB165" s="141">
        <f t="shared" si="69"/>
        <v>0</v>
      </c>
      <c r="EC165" s="141">
        <f t="shared" si="69"/>
        <v>0</v>
      </c>
      <c r="ED165" s="141">
        <f t="shared" si="69"/>
        <v>0</v>
      </c>
      <c r="EE165" s="141">
        <f t="shared" si="69"/>
        <v>0</v>
      </c>
      <c r="EF165" s="141">
        <f t="shared" si="69"/>
        <v>0</v>
      </c>
    </row>
    <row r="166" spans="1:148" ht="17.25" customHeight="1">
      <c r="A166" s="140" t="s">
        <v>7</v>
      </c>
      <c r="B166" s="141" t="e">
        <f>SUM(B28,#REF!,#REF!,#REF!,#REF!)</f>
        <v>#REF!</v>
      </c>
      <c r="C166" s="141" t="e">
        <f>SUM(C28,#REF!,#REF!,#REF!,#REF!)</f>
        <v>#REF!</v>
      </c>
      <c r="D166" s="141" t="e">
        <f>SUM(D28,#REF!,#REF!,#REF!,#REF!)</f>
        <v>#REF!</v>
      </c>
      <c r="E166" s="141" t="e">
        <f>SUM(E28,#REF!,#REF!,#REF!,#REF!)</f>
        <v>#REF!</v>
      </c>
      <c r="F166" s="141" t="e">
        <f>SUM(F28,#REF!,#REF!,#REF!,#REF!)</f>
        <v>#REF!</v>
      </c>
      <c r="G166" s="141" t="e">
        <f>SUM(G28,#REF!,#REF!,#REF!,#REF!)</f>
        <v>#REF!</v>
      </c>
      <c r="H166" s="141" t="e">
        <f>SUM(H28,#REF!,#REF!,#REF!,#REF!)</f>
        <v>#REF!</v>
      </c>
      <c r="I166" s="141" t="e">
        <f>SUM(I28,#REF!,#REF!,#REF!,#REF!)</f>
        <v>#REF!</v>
      </c>
      <c r="J166" s="141" t="e">
        <f>SUM(J28,#REF!,#REF!,#REF!,#REF!)</f>
        <v>#REF!</v>
      </c>
      <c r="K166" s="141" t="e">
        <f>SUM(K28,#REF!,#REF!,#REF!,#REF!)</f>
        <v>#REF!</v>
      </c>
      <c r="L166" s="141" t="e">
        <f>SUM(L28,#REF!,#REF!,#REF!,#REF!)</f>
        <v>#REF!</v>
      </c>
      <c r="M166" s="141" t="e">
        <f>SUM(M28,#REF!,#REF!,#REF!,#REF!)</f>
        <v>#REF!</v>
      </c>
      <c r="N166" s="141" t="e">
        <f>SUM(N28,#REF!,#REF!,#REF!,#REF!)</f>
        <v>#REF!</v>
      </c>
      <c r="O166" s="141" t="e">
        <f>SUM(O28,#REF!,#REF!,#REF!,#REF!)</f>
        <v>#REF!</v>
      </c>
      <c r="P166" s="141" t="e">
        <f>SUM(P28,#REF!,#REF!,#REF!,#REF!)</f>
        <v>#REF!</v>
      </c>
      <c r="Q166" s="141" t="e">
        <f>SUM(Q28,#REF!,#REF!,#REF!,#REF!)</f>
        <v>#REF!</v>
      </c>
      <c r="R166" s="141" t="e">
        <f>SUM(R28,#REF!,#REF!,#REF!,#REF!)</f>
        <v>#REF!</v>
      </c>
      <c r="S166" s="141" t="e">
        <f>SUM(S28,#REF!,#REF!,#REF!,#REF!)</f>
        <v>#REF!</v>
      </c>
      <c r="T166" s="141" t="e">
        <f>SUM(T26,#REF!,#REF!,#REF!,#REF!)</f>
        <v>#REF!</v>
      </c>
      <c r="U166" s="141" t="e">
        <f>SUM(U26,#REF!,#REF!,#REF!,#REF!)</f>
        <v>#REF!</v>
      </c>
      <c r="V166" s="141" t="e">
        <f>SUM(V26,#REF!,#REF!,#REF!,#REF!)</f>
        <v>#REF!</v>
      </c>
      <c r="W166" s="141" t="e">
        <f>SUM(W26,#REF!,#REF!,#REF!,#REF!)</f>
        <v>#REF!</v>
      </c>
      <c r="X166" s="141" t="e">
        <f>SUM(X26,#REF!,#REF!,#REF!,#REF!)</f>
        <v>#REF!</v>
      </c>
      <c r="Y166" s="141" t="e">
        <f>SUM(Y26,#REF!,#REF!,#REF!,#REF!)</f>
        <v>#REF!</v>
      </c>
      <c r="Z166" s="141" t="e">
        <f>Z26+#REF!+#REF!+#REF!+#REF!</f>
        <v>#REF!</v>
      </c>
      <c r="AA166" s="141" t="e">
        <f>AA26+#REF!+#REF!+#REF!+#REF!</f>
        <v>#REF!</v>
      </c>
      <c r="AB166" s="141" t="e">
        <f>AB26+#REF!+#REF!+#REF!+#REF!</f>
        <v>#REF!</v>
      </c>
      <c r="AC166" s="141" t="e">
        <f>AC26+#REF!+#REF!+#REF!+#REF!</f>
        <v>#REF!</v>
      </c>
      <c r="AD166" s="141" t="e">
        <f>AD26+#REF!+#REF!+#REF!+#REF!</f>
        <v>#REF!</v>
      </c>
      <c r="AE166" s="141" t="e">
        <f>AE26+#REF!+#REF!+#REF!+#REF!</f>
        <v>#REF!</v>
      </c>
      <c r="AF166" s="141" t="e">
        <f>AF26+#REF!+#REF!+#REF!+#REF!</f>
        <v>#REF!</v>
      </c>
      <c r="AG166" s="141" t="e">
        <f>AG26+#REF!+#REF!+#REF!+#REF!</f>
        <v>#REF!</v>
      </c>
      <c r="AH166" s="141" t="e">
        <f>AH26+#REF!+#REF!+#REF!+#REF!</f>
        <v>#REF!</v>
      </c>
      <c r="AI166" s="141" t="e">
        <f>AI26+#REF!+#REF!+#REF!+#REF!</f>
        <v>#REF!</v>
      </c>
      <c r="AJ166" s="141" t="e">
        <f>AJ26+#REF!+#REF!+#REF!+#REF!</f>
        <v>#REF!</v>
      </c>
      <c r="AK166" s="141" t="e">
        <f>AK26+#REF!+#REF!+#REF!+#REF!</f>
        <v>#REF!</v>
      </c>
      <c r="AL166" s="141" t="e">
        <f>AL26+#REF!+#REF!+#REF!+#REF!</f>
        <v>#REF!</v>
      </c>
      <c r="AM166" s="141" t="e">
        <f>AM26+#REF!+#REF!+#REF!+#REF!</f>
        <v>#REF!</v>
      </c>
      <c r="AN166" s="141" t="e">
        <f>AN26+#REF!+#REF!+#REF!+#REF!</f>
        <v>#REF!</v>
      </c>
      <c r="AO166" s="141" t="e">
        <f>AO26+#REF!+#REF!+#REF!+#REF!</f>
        <v>#REF!</v>
      </c>
      <c r="AP166" s="141" t="e">
        <f>AP26+#REF!+#REF!+#REF!+#REF!</f>
        <v>#REF!</v>
      </c>
      <c r="AQ166" s="141" t="e">
        <f>AQ26+#REF!+#REF!+#REF!+#REF!</f>
        <v>#REF!</v>
      </c>
      <c r="AR166" s="141" t="e">
        <f>AR26+#REF!+#REF!+#REF!+#REF!</f>
        <v>#REF!</v>
      </c>
      <c r="AS166" s="141" t="e">
        <f>AS26+#REF!+#REF!+#REF!+#REF!</f>
        <v>#REF!</v>
      </c>
      <c r="AT166" s="141" t="e">
        <f>AT26+#REF!+#REF!+#REF!+#REF!</f>
        <v>#REF!</v>
      </c>
      <c r="AU166" s="141" t="e">
        <f>AU26+#REF!+#REF!+#REF!+#REF!</f>
        <v>#REF!</v>
      </c>
      <c r="AV166" s="141" t="e">
        <f>AV26+#REF!+#REF!+#REF!+#REF!</f>
        <v>#REF!</v>
      </c>
      <c r="AW166" s="141" t="e">
        <f>AW26+#REF!+#REF!+#REF!+#REF!</f>
        <v>#REF!</v>
      </c>
      <c r="AX166" s="141">
        <f>+SUM(AX26,AX54,AX82,AX110)</f>
        <v>0</v>
      </c>
      <c r="AY166" s="141">
        <f t="shared" ref="AY166:BM166" si="70">+SUM(AY26,AY54,AY82,AY110)</f>
        <v>0</v>
      </c>
      <c r="AZ166" s="141">
        <f t="shared" si="70"/>
        <v>0</v>
      </c>
      <c r="BA166" s="141">
        <f t="shared" si="70"/>
        <v>0</v>
      </c>
      <c r="BB166" s="141">
        <f t="shared" si="70"/>
        <v>0</v>
      </c>
      <c r="BC166" s="141">
        <f t="shared" si="70"/>
        <v>0</v>
      </c>
      <c r="BD166" s="141">
        <f t="shared" si="70"/>
        <v>0</v>
      </c>
      <c r="BE166" s="141">
        <f t="shared" si="70"/>
        <v>0</v>
      </c>
      <c r="BF166" s="141">
        <f t="shared" si="70"/>
        <v>0</v>
      </c>
      <c r="BG166" s="141">
        <f t="shared" si="70"/>
        <v>0</v>
      </c>
      <c r="BH166" s="141">
        <f t="shared" si="70"/>
        <v>0</v>
      </c>
      <c r="BI166" s="141">
        <f t="shared" si="70"/>
        <v>0</v>
      </c>
      <c r="BJ166" s="141">
        <f t="shared" si="70"/>
        <v>0</v>
      </c>
      <c r="BK166" s="141">
        <f t="shared" si="70"/>
        <v>0</v>
      </c>
      <c r="BL166" s="141">
        <f t="shared" si="70"/>
        <v>0</v>
      </c>
      <c r="BM166" s="141">
        <f t="shared" si="70"/>
        <v>0</v>
      </c>
      <c r="BN166" s="141">
        <f t="shared" ref="BN166:CM166" si="71">+SUM(BN26,BN54,BN82,BN110)</f>
        <v>0</v>
      </c>
      <c r="BO166" s="141">
        <f t="shared" si="71"/>
        <v>0</v>
      </c>
      <c r="BP166" s="141">
        <f t="shared" si="71"/>
        <v>0</v>
      </c>
      <c r="BQ166" s="141">
        <f t="shared" si="71"/>
        <v>0</v>
      </c>
      <c r="BR166" s="141">
        <f t="shared" si="71"/>
        <v>0</v>
      </c>
      <c r="BS166" s="141">
        <f t="shared" si="71"/>
        <v>0</v>
      </c>
      <c r="BT166" s="141">
        <f t="shared" si="71"/>
        <v>0</v>
      </c>
      <c r="BU166" s="141">
        <f t="shared" si="71"/>
        <v>0</v>
      </c>
      <c r="BV166" s="141">
        <f t="shared" si="71"/>
        <v>0</v>
      </c>
      <c r="BW166" s="141">
        <f t="shared" si="71"/>
        <v>0</v>
      </c>
      <c r="BX166" s="141">
        <f t="shared" si="71"/>
        <v>0</v>
      </c>
      <c r="BY166" s="141">
        <f t="shared" si="71"/>
        <v>0</v>
      </c>
      <c r="BZ166" s="141">
        <f t="shared" si="71"/>
        <v>0</v>
      </c>
      <c r="CA166" s="141">
        <f t="shared" si="71"/>
        <v>0</v>
      </c>
      <c r="CB166" s="141">
        <f t="shared" si="71"/>
        <v>0</v>
      </c>
      <c r="CC166" s="141">
        <f t="shared" si="71"/>
        <v>0</v>
      </c>
      <c r="CD166" s="141">
        <f t="shared" si="71"/>
        <v>0</v>
      </c>
      <c r="CE166" s="141">
        <f t="shared" si="71"/>
        <v>0</v>
      </c>
      <c r="CF166" s="141">
        <f t="shared" si="71"/>
        <v>0</v>
      </c>
      <c r="CG166" s="141">
        <f t="shared" si="71"/>
        <v>0</v>
      </c>
      <c r="CH166" s="141">
        <f t="shared" si="71"/>
        <v>0</v>
      </c>
      <c r="CI166" s="141">
        <f t="shared" si="71"/>
        <v>0</v>
      </c>
      <c r="CJ166" s="141">
        <f t="shared" si="71"/>
        <v>0</v>
      </c>
      <c r="CK166" s="141">
        <f t="shared" si="71"/>
        <v>0</v>
      </c>
      <c r="CL166" s="141">
        <f t="shared" si="71"/>
        <v>0</v>
      </c>
      <c r="CM166" s="141">
        <f t="shared" si="71"/>
        <v>4</v>
      </c>
      <c r="CN166" s="141">
        <v>8</v>
      </c>
      <c r="CO166" s="141">
        <v>0</v>
      </c>
      <c r="CP166" s="141">
        <v>0</v>
      </c>
      <c r="CQ166" s="141">
        <v>0</v>
      </c>
      <c r="CR166" s="141">
        <v>0</v>
      </c>
      <c r="CS166" s="141">
        <v>0</v>
      </c>
      <c r="CT166" s="141">
        <v>0</v>
      </c>
      <c r="CU166" s="141">
        <v>0</v>
      </c>
      <c r="CV166" s="141">
        <v>1</v>
      </c>
      <c r="CW166" s="141">
        <v>0</v>
      </c>
      <c r="CX166" s="141">
        <v>1</v>
      </c>
      <c r="CY166" s="141">
        <v>10</v>
      </c>
      <c r="CZ166" s="141">
        <v>0</v>
      </c>
      <c r="DA166" s="141">
        <f t="shared" ref="DA166:DA168" si="72">+SUM(DB166:EF166)</f>
        <v>23</v>
      </c>
      <c r="DB166" s="141">
        <f t="shared" ref="DB166:EF166" si="73">DB54+DB26+DB82+DB110+DB138</f>
        <v>0</v>
      </c>
      <c r="DC166" s="141">
        <f t="shared" si="73"/>
        <v>0</v>
      </c>
      <c r="DD166" s="141">
        <f t="shared" si="73"/>
        <v>0</v>
      </c>
      <c r="DE166" s="141">
        <f t="shared" si="73"/>
        <v>0</v>
      </c>
      <c r="DF166" s="141">
        <f t="shared" si="73"/>
        <v>0</v>
      </c>
      <c r="DG166" s="141">
        <f t="shared" si="73"/>
        <v>0</v>
      </c>
      <c r="DH166" s="141">
        <f t="shared" si="73"/>
        <v>0</v>
      </c>
      <c r="DI166" s="141">
        <f t="shared" si="73"/>
        <v>0</v>
      </c>
      <c r="DJ166" s="141">
        <f t="shared" si="73"/>
        <v>0</v>
      </c>
      <c r="DK166" s="141">
        <f t="shared" si="73"/>
        <v>0</v>
      </c>
      <c r="DL166" s="141">
        <f t="shared" si="73"/>
        <v>0</v>
      </c>
      <c r="DM166" s="141">
        <f t="shared" si="73"/>
        <v>0</v>
      </c>
      <c r="DN166" s="141">
        <f t="shared" si="73"/>
        <v>0</v>
      </c>
      <c r="DO166" s="141">
        <f t="shared" si="73"/>
        <v>1</v>
      </c>
      <c r="DP166" s="141">
        <f t="shared" si="73"/>
        <v>0</v>
      </c>
      <c r="DQ166" s="141">
        <f t="shared" si="73"/>
        <v>1</v>
      </c>
      <c r="DR166" s="141">
        <f t="shared" si="73"/>
        <v>0</v>
      </c>
      <c r="DS166" s="141">
        <f t="shared" si="73"/>
        <v>0</v>
      </c>
      <c r="DT166" s="141">
        <f t="shared" si="73"/>
        <v>20</v>
      </c>
      <c r="DU166" s="141">
        <f t="shared" si="73"/>
        <v>0</v>
      </c>
      <c r="DV166" s="141">
        <f t="shared" si="73"/>
        <v>0</v>
      </c>
      <c r="DW166" s="141">
        <f t="shared" si="73"/>
        <v>0</v>
      </c>
      <c r="DX166" s="141">
        <f t="shared" si="73"/>
        <v>1</v>
      </c>
      <c r="DY166" s="141">
        <f t="shared" si="73"/>
        <v>0</v>
      </c>
      <c r="DZ166" s="141">
        <f t="shared" si="73"/>
        <v>0</v>
      </c>
      <c r="EA166" s="141">
        <f t="shared" si="73"/>
        <v>0</v>
      </c>
      <c r="EB166" s="141">
        <f t="shared" si="73"/>
        <v>0</v>
      </c>
      <c r="EC166" s="141">
        <f t="shared" si="73"/>
        <v>0</v>
      </c>
      <c r="ED166" s="141">
        <f t="shared" si="73"/>
        <v>0</v>
      </c>
      <c r="EE166" s="141">
        <f t="shared" si="73"/>
        <v>0</v>
      </c>
      <c r="EF166" s="141">
        <f t="shared" si="73"/>
        <v>0</v>
      </c>
    </row>
    <row r="167" spans="1:148" ht="17.25" customHeight="1">
      <c r="A167" s="140" t="s">
        <v>8</v>
      </c>
      <c r="B167" s="141" t="e">
        <f>SUM(B29,B1,#REF!,#REF!,#REF!)</f>
        <v>#REF!</v>
      </c>
      <c r="C167" s="141" t="e">
        <f>SUM(C29,C1,#REF!,#REF!,#REF!)</f>
        <v>#REF!</v>
      </c>
      <c r="D167" s="141" t="e">
        <f>SUM(D29,D1,#REF!,#REF!,#REF!)</f>
        <v>#REF!</v>
      </c>
      <c r="E167" s="141" t="e">
        <f>SUM(E29,E1,#REF!,#REF!,#REF!)</f>
        <v>#REF!</v>
      </c>
      <c r="F167" s="141" t="e">
        <f>SUM(F29,F1,#REF!,#REF!,#REF!)</f>
        <v>#REF!</v>
      </c>
      <c r="G167" s="141" t="e">
        <f>SUM(G29,G1,#REF!,#REF!,#REF!)</f>
        <v>#REF!</v>
      </c>
      <c r="H167" s="141" t="e">
        <f>SUM(H29,H1,#REF!,#REF!,#REF!)</f>
        <v>#REF!</v>
      </c>
      <c r="I167" s="141" t="e">
        <f>SUM(I29,I1,#REF!,#REF!,#REF!)</f>
        <v>#REF!</v>
      </c>
      <c r="J167" s="141" t="e">
        <f>SUM(J29,J1,#REF!,#REF!,#REF!)</f>
        <v>#REF!</v>
      </c>
      <c r="K167" s="141" t="e">
        <f>SUM(K29,K1,#REF!,#REF!,#REF!)</f>
        <v>#REF!</v>
      </c>
      <c r="L167" s="141" t="e">
        <f>SUM(L29,L1,#REF!,#REF!,#REF!)</f>
        <v>#REF!</v>
      </c>
      <c r="M167" s="141" t="e">
        <f>SUM(M29,M1,#REF!,#REF!,#REF!)</f>
        <v>#REF!</v>
      </c>
      <c r="N167" s="141" t="e">
        <f>SUM(N29,N1,#REF!,#REF!,#REF!)</f>
        <v>#REF!</v>
      </c>
      <c r="O167" s="141" t="e">
        <f>SUM(O29,O1,#REF!,#REF!,#REF!)</f>
        <v>#REF!</v>
      </c>
      <c r="P167" s="141" t="e">
        <f>SUM(P29,P1,#REF!,#REF!,#REF!)</f>
        <v>#REF!</v>
      </c>
      <c r="Q167" s="141" t="e">
        <f>SUM(Q29,Q1,#REF!,#REF!,#REF!)</f>
        <v>#REF!</v>
      </c>
      <c r="R167" s="141" t="e">
        <f>SUM(R29,R1,#REF!,#REF!,#REF!)</f>
        <v>#REF!</v>
      </c>
      <c r="S167" s="141" t="e">
        <f>SUM(S29,S1,#REF!,#REF!,#REF!)</f>
        <v>#REF!</v>
      </c>
      <c r="T167" s="141" t="e">
        <f>SUM(T27,#REF!,#REF!,#REF!,#REF!)</f>
        <v>#REF!</v>
      </c>
      <c r="U167" s="141" t="e">
        <f>SUM(U27,#REF!,#REF!,#REF!,#REF!)</f>
        <v>#REF!</v>
      </c>
      <c r="V167" s="141" t="e">
        <f>SUM(V27,#REF!,#REF!,#REF!,#REF!)</f>
        <v>#REF!</v>
      </c>
      <c r="W167" s="141" t="e">
        <f>SUM(W27,#REF!,#REF!,#REF!,#REF!)</f>
        <v>#REF!</v>
      </c>
      <c r="X167" s="141" t="e">
        <f>SUM(X27,#REF!,#REF!,#REF!,#REF!)</f>
        <v>#REF!</v>
      </c>
      <c r="Y167" s="141" t="e">
        <f>SUM(Y27,#REF!,#REF!,#REF!,#REF!)</f>
        <v>#REF!</v>
      </c>
      <c r="Z167" s="141" t="e">
        <f>Z27+#REF!+#REF!+#REF!+#REF!</f>
        <v>#REF!</v>
      </c>
      <c r="AA167" s="141" t="e">
        <f>AA27+#REF!+#REF!+#REF!+#REF!</f>
        <v>#REF!</v>
      </c>
      <c r="AB167" s="141" t="e">
        <f>AB27+#REF!+#REF!+#REF!+#REF!</f>
        <v>#REF!</v>
      </c>
      <c r="AC167" s="141" t="e">
        <f>AC27+#REF!+#REF!+#REF!+#REF!</f>
        <v>#REF!</v>
      </c>
      <c r="AD167" s="141" t="e">
        <f>AD27+#REF!+#REF!+#REF!+#REF!</f>
        <v>#REF!</v>
      </c>
      <c r="AE167" s="141" t="e">
        <f>AE27+#REF!+#REF!+#REF!+#REF!</f>
        <v>#REF!</v>
      </c>
      <c r="AF167" s="141" t="e">
        <f>AF27+#REF!+#REF!+#REF!+#REF!</f>
        <v>#REF!</v>
      </c>
      <c r="AG167" s="141" t="e">
        <f>AG27+#REF!+#REF!+#REF!+#REF!</f>
        <v>#REF!</v>
      </c>
      <c r="AH167" s="141" t="e">
        <f>AH27+#REF!+#REF!+#REF!+#REF!</f>
        <v>#REF!</v>
      </c>
      <c r="AI167" s="141" t="e">
        <f>AI27+#REF!+#REF!+#REF!+#REF!</f>
        <v>#REF!</v>
      </c>
      <c r="AJ167" s="141" t="e">
        <f>AJ27+#REF!+#REF!+#REF!+#REF!</f>
        <v>#REF!</v>
      </c>
      <c r="AK167" s="141" t="e">
        <f>AK27+#REF!+#REF!+#REF!+#REF!</f>
        <v>#REF!</v>
      </c>
      <c r="AL167" s="141" t="e">
        <f>AL27+#REF!+#REF!+#REF!+#REF!</f>
        <v>#REF!</v>
      </c>
      <c r="AM167" s="141" t="e">
        <f>AM27+#REF!+#REF!+#REF!+#REF!</f>
        <v>#REF!</v>
      </c>
      <c r="AN167" s="141" t="e">
        <f>AN27+#REF!+#REF!+#REF!+#REF!</f>
        <v>#REF!</v>
      </c>
      <c r="AO167" s="141" t="e">
        <f>AO27+#REF!+#REF!+#REF!+#REF!</f>
        <v>#REF!</v>
      </c>
      <c r="AP167" s="141" t="e">
        <f>AP27+#REF!+#REF!+#REF!+#REF!</f>
        <v>#REF!</v>
      </c>
      <c r="AQ167" s="141" t="e">
        <f>AQ27+#REF!+#REF!+#REF!+#REF!</f>
        <v>#REF!</v>
      </c>
      <c r="AR167" s="141" t="e">
        <f>AR27+#REF!+#REF!+#REF!+#REF!</f>
        <v>#REF!</v>
      </c>
      <c r="AS167" s="141" t="e">
        <f>AS27+#REF!+#REF!+#REF!+#REF!</f>
        <v>#REF!</v>
      </c>
      <c r="AT167" s="141" t="e">
        <f>AT27+#REF!+#REF!+#REF!+#REF!</f>
        <v>#REF!</v>
      </c>
      <c r="AU167" s="141" t="e">
        <f>AU27+#REF!+#REF!+#REF!+#REF!</f>
        <v>#REF!</v>
      </c>
      <c r="AV167" s="141" t="e">
        <f>AV27+#REF!+#REF!+#REF!+#REF!</f>
        <v>#REF!</v>
      </c>
      <c r="AW167" s="141" t="e">
        <f>AW27+#REF!+#REF!+#REF!+#REF!</f>
        <v>#REF!</v>
      </c>
      <c r="AX167" s="141">
        <f>+SUM(AX27,AX55,AX83,AX111)</f>
        <v>0</v>
      </c>
      <c r="AY167" s="141">
        <f t="shared" ref="AY167:BM167" si="74">+SUM(AY27,AY55,AY83,AY111)</f>
        <v>0</v>
      </c>
      <c r="AZ167" s="141">
        <f t="shared" si="74"/>
        <v>0</v>
      </c>
      <c r="BA167" s="141">
        <f t="shared" si="74"/>
        <v>0</v>
      </c>
      <c r="BB167" s="141">
        <f t="shared" si="74"/>
        <v>0</v>
      </c>
      <c r="BC167" s="141">
        <f t="shared" si="74"/>
        <v>0</v>
      </c>
      <c r="BD167" s="141">
        <f t="shared" si="74"/>
        <v>0</v>
      </c>
      <c r="BE167" s="141">
        <f t="shared" si="74"/>
        <v>0</v>
      </c>
      <c r="BF167" s="141">
        <f t="shared" si="74"/>
        <v>0</v>
      </c>
      <c r="BG167" s="141">
        <f t="shared" si="74"/>
        <v>0</v>
      </c>
      <c r="BH167" s="141">
        <f t="shared" si="74"/>
        <v>0</v>
      </c>
      <c r="BI167" s="141">
        <f t="shared" si="74"/>
        <v>0</v>
      </c>
      <c r="BJ167" s="141">
        <f t="shared" si="74"/>
        <v>0</v>
      </c>
      <c r="BK167" s="141">
        <f t="shared" si="74"/>
        <v>0</v>
      </c>
      <c r="BL167" s="141">
        <f t="shared" si="74"/>
        <v>0</v>
      </c>
      <c r="BM167" s="141">
        <f t="shared" si="74"/>
        <v>0</v>
      </c>
      <c r="BN167" s="141">
        <f t="shared" ref="BN167:CM167" si="75">+SUM(BN27,BN55,BN83,BN111)</f>
        <v>0</v>
      </c>
      <c r="BO167" s="141">
        <f t="shared" si="75"/>
        <v>0</v>
      </c>
      <c r="BP167" s="141">
        <f t="shared" si="75"/>
        <v>0</v>
      </c>
      <c r="BQ167" s="141">
        <f t="shared" si="75"/>
        <v>0</v>
      </c>
      <c r="BR167" s="141">
        <f t="shared" si="75"/>
        <v>0</v>
      </c>
      <c r="BS167" s="141">
        <f t="shared" si="75"/>
        <v>0</v>
      </c>
      <c r="BT167" s="141">
        <f t="shared" si="75"/>
        <v>0</v>
      </c>
      <c r="BU167" s="141">
        <f t="shared" si="75"/>
        <v>0</v>
      </c>
      <c r="BV167" s="141">
        <f t="shared" si="75"/>
        <v>0</v>
      </c>
      <c r="BW167" s="141">
        <f t="shared" si="75"/>
        <v>0</v>
      </c>
      <c r="BX167" s="141">
        <f t="shared" si="75"/>
        <v>0</v>
      </c>
      <c r="BY167" s="141">
        <f t="shared" si="75"/>
        <v>0</v>
      </c>
      <c r="BZ167" s="141">
        <f t="shared" si="75"/>
        <v>0</v>
      </c>
      <c r="CA167" s="141">
        <f t="shared" si="75"/>
        <v>0</v>
      </c>
      <c r="CB167" s="141">
        <f t="shared" si="75"/>
        <v>0</v>
      </c>
      <c r="CC167" s="141">
        <f t="shared" si="75"/>
        <v>0</v>
      </c>
      <c r="CD167" s="141">
        <f t="shared" si="75"/>
        <v>0</v>
      </c>
      <c r="CE167" s="141">
        <f t="shared" si="75"/>
        <v>0</v>
      </c>
      <c r="CF167" s="141">
        <f t="shared" si="75"/>
        <v>0</v>
      </c>
      <c r="CG167" s="141">
        <f t="shared" si="75"/>
        <v>0</v>
      </c>
      <c r="CH167" s="141">
        <f t="shared" si="75"/>
        <v>0</v>
      </c>
      <c r="CI167" s="141">
        <f t="shared" si="75"/>
        <v>0</v>
      </c>
      <c r="CJ167" s="141">
        <f t="shared" si="75"/>
        <v>0</v>
      </c>
      <c r="CK167" s="141">
        <f t="shared" si="75"/>
        <v>0</v>
      </c>
      <c r="CL167" s="141">
        <f t="shared" si="75"/>
        <v>0</v>
      </c>
      <c r="CM167" s="141">
        <f t="shared" si="75"/>
        <v>0</v>
      </c>
      <c r="CN167" s="141">
        <v>0</v>
      </c>
      <c r="CO167" s="141">
        <v>0</v>
      </c>
      <c r="CP167" s="141">
        <v>0</v>
      </c>
      <c r="CQ167" s="141">
        <v>0</v>
      </c>
      <c r="CR167" s="141">
        <v>0</v>
      </c>
      <c r="CS167" s="141">
        <v>0</v>
      </c>
      <c r="CT167" s="141">
        <v>0</v>
      </c>
      <c r="CU167" s="141">
        <v>0</v>
      </c>
      <c r="CV167" s="141">
        <v>0</v>
      </c>
      <c r="CW167" s="141">
        <v>0</v>
      </c>
      <c r="CX167" s="141">
        <v>0</v>
      </c>
      <c r="CY167" s="141">
        <v>0</v>
      </c>
      <c r="CZ167" s="141">
        <v>0</v>
      </c>
      <c r="DA167" s="141">
        <f t="shared" si="72"/>
        <v>0</v>
      </c>
      <c r="DB167" s="141">
        <f t="shared" ref="DB167:EF167" si="76">DB55+DB27+DB83+DB111+DB139</f>
        <v>0</v>
      </c>
      <c r="DC167" s="141">
        <f t="shared" si="76"/>
        <v>0</v>
      </c>
      <c r="DD167" s="141">
        <f t="shared" si="76"/>
        <v>0</v>
      </c>
      <c r="DE167" s="141">
        <f t="shared" si="76"/>
        <v>0</v>
      </c>
      <c r="DF167" s="141">
        <f t="shared" si="76"/>
        <v>0</v>
      </c>
      <c r="DG167" s="141">
        <f t="shared" si="76"/>
        <v>0</v>
      </c>
      <c r="DH167" s="141">
        <f t="shared" si="76"/>
        <v>0</v>
      </c>
      <c r="DI167" s="141">
        <f t="shared" si="76"/>
        <v>0</v>
      </c>
      <c r="DJ167" s="141">
        <f t="shared" si="76"/>
        <v>0</v>
      </c>
      <c r="DK167" s="141">
        <f t="shared" si="76"/>
        <v>0</v>
      </c>
      <c r="DL167" s="141">
        <f t="shared" si="76"/>
        <v>0</v>
      </c>
      <c r="DM167" s="141">
        <f t="shared" si="76"/>
        <v>0</v>
      </c>
      <c r="DN167" s="141">
        <f t="shared" si="76"/>
        <v>0</v>
      </c>
      <c r="DO167" s="141">
        <f t="shared" si="76"/>
        <v>0</v>
      </c>
      <c r="DP167" s="141">
        <f t="shared" si="76"/>
        <v>0</v>
      </c>
      <c r="DQ167" s="141">
        <f t="shared" si="76"/>
        <v>0</v>
      </c>
      <c r="DR167" s="141">
        <f t="shared" si="76"/>
        <v>0</v>
      </c>
      <c r="DS167" s="141">
        <f t="shared" si="76"/>
        <v>0</v>
      </c>
      <c r="DT167" s="141">
        <f t="shared" si="76"/>
        <v>0</v>
      </c>
      <c r="DU167" s="141">
        <f t="shared" si="76"/>
        <v>0</v>
      </c>
      <c r="DV167" s="141">
        <f t="shared" si="76"/>
        <v>0</v>
      </c>
      <c r="DW167" s="141">
        <f t="shared" si="76"/>
        <v>0</v>
      </c>
      <c r="DX167" s="141">
        <f t="shared" si="76"/>
        <v>0</v>
      </c>
      <c r="DY167" s="141">
        <f t="shared" si="76"/>
        <v>0</v>
      </c>
      <c r="DZ167" s="141">
        <f t="shared" si="76"/>
        <v>0</v>
      </c>
      <c r="EA167" s="141">
        <f t="shared" si="76"/>
        <v>0</v>
      </c>
      <c r="EB167" s="141">
        <f t="shared" si="76"/>
        <v>0</v>
      </c>
      <c r="EC167" s="141">
        <f t="shared" si="76"/>
        <v>0</v>
      </c>
      <c r="ED167" s="141">
        <f t="shared" si="76"/>
        <v>0</v>
      </c>
      <c r="EE167" s="141">
        <f t="shared" si="76"/>
        <v>0</v>
      </c>
      <c r="EF167" s="141">
        <f t="shared" si="76"/>
        <v>0</v>
      </c>
    </row>
    <row r="168" spans="1:148" ht="17.25" customHeight="1">
      <c r="A168" s="140" t="s">
        <v>9</v>
      </c>
      <c r="B168" s="141" t="e">
        <f>SUM(#REF!,B2,#REF!,#REF!,#REF!)</f>
        <v>#REF!</v>
      </c>
      <c r="C168" s="141" t="e">
        <f>SUM(#REF!,C2,#REF!,#REF!,#REF!)</f>
        <v>#REF!</v>
      </c>
      <c r="D168" s="141" t="e">
        <f>SUM(#REF!,D2,#REF!,#REF!,#REF!)</f>
        <v>#REF!</v>
      </c>
      <c r="E168" s="141" t="e">
        <f>SUM(#REF!,E2,#REF!,#REF!,#REF!)</f>
        <v>#REF!</v>
      </c>
      <c r="F168" s="141" t="e">
        <f>SUM(#REF!,F2,#REF!,#REF!,#REF!)</f>
        <v>#REF!</v>
      </c>
      <c r="G168" s="141" t="e">
        <f>SUM(#REF!,G2,#REF!,#REF!,#REF!)</f>
        <v>#REF!</v>
      </c>
      <c r="H168" s="141" t="e">
        <f>SUM(#REF!,H2,#REF!,#REF!,#REF!)</f>
        <v>#REF!</v>
      </c>
      <c r="I168" s="141" t="e">
        <f>SUM(#REF!,I2,#REF!,#REF!,#REF!)</f>
        <v>#REF!</v>
      </c>
      <c r="J168" s="141" t="e">
        <f>SUM(#REF!,J2,#REF!,#REF!,#REF!)</f>
        <v>#REF!</v>
      </c>
      <c r="K168" s="141" t="e">
        <f>SUM(#REF!,K2,#REF!,#REF!,#REF!)</f>
        <v>#REF!</v>
      </c>
      <c r="L168" s="141" t="e">
        <f>SUM(#REF!,L2,#REF!,#REF!,#REF!)</f>
        <v>#REF!</v>
      </c>
      <c r="M168" s="141" t="e">
        <f>SUM(#REF!,M2,#REF!,#REF!,#REF!)</f>
        <v>#REF!</v>
      </c>
      <c r="N168" s="141" t="e">
        <f>SUM(#REF!,N2,#REF!,#REF!,#REF!)</f>
        <v>#REF!</v>
      </c>
      <c r="O168" s="141" t="e">
        <f>SUM(#REF!,O2,#REF!,#REF!,#REF!)</f>
        <v>#REF!</v>
      </c>
      <c r="P168" s="141" t="e">
        <f>SUM(#REF!,P2,#REF!,#REF!,#REF!)</f>
        <v>#REF!</v>
      </c>
      <c r="Q168" s="141" t="e">
        <f>SUM(#REF!,Q2,#REF!,#REF!,#REF!)</f>
        <v>#REF!</v>
      </c>
      <c r="R168" s="141" t="e">
        <f>SUM(#REF!,R2,#REF!,#REF!,#REF!)</f>
        <v>#REF!</v>
      </c>
      <c r="S168" s="141" t="e">
        <f>SUM(#REF!,S2,#REF!,#REF!,#REF!)</f>
        <v>#REF!</v>
      </c>
      <c r="T168" s="141" t="e">
        <f>SUM(T28,#REF!,#REF!,#REF!,#REF!)</f>
        <v>#REF!</v>
      </c>
      <c r="U168" s="141" t="e">
        <f>SUM(U28,#REF!,#REF!,#REF!,#REF!)</f>
        <v>#REF!</v>
      </c>
      <c r="V168" s="141" t="e">
        <f>SUM(V28,#REF!,#REF!,#REF!,#REF!)</f>
        <v>#REF!</v>
      </c>
      <c r="W168" s="141" t="e">
        <f>SUM(W28,#REF!,#REF!,#REF!,#REF!)</f>
        <v>#REF!</v>
      </c>
      <c r="X168" s="141" t="e">
        <f>SUM(X28,#REF!,#REF!,#REF!,#REF!)</f>
        <v>#REF!</v>
      </c>
      <c r="Y168" s="141" t="e">
        <f>SUM(Y28,#REF!,#REF!,#REF!,#REF!)</f>
        <v>#REF!</v>
      </c>
      <c r="Z168" s="141" t="e">
        <f>Z28+#REF!+#REF!+#REF!+#REF!</f>
        <v>#REF!</v>
      </c>
      <c r="AA168" s="141" t="e">
        <f>AA28+#REF!+#REF!+#REF!+#REF!</f>
        <v>#REF!</v>
      </c>
      <c r="AB168" s="141" t="e">
        <f>AB28+#REF!+#REF!+#REF!+#REF!</f>
        <v>#REF!</v>
      </c>
      <c r="AC168" s="141" t="e">
        <f>AC28+#REF!+#REF!+#REF!+#REF!</f>
        <v>#REF!</v>
      </c>
      <c r="AD168" s="141" t="e">
        <f>AD28+#REF!+#REF!+#REF!+#REF!</f>
        <v>#REF!</v>
      </c>
      <c r="AE168" s="141" t="e">
        <f>AE28+#REF!+#REF!+#REF!+#REF!</f>
        <v>#REF!</v>
      </c>
      <c r="AF168" s="141" t="e">
        <f>AF28+#REF!+#REF!+#REF!+#REF!</f>
        <v>#REF!</v>
      </c>
      <c r="AG168" s="141" t="e">
        <f>AG28+#REF!+#REF!+#REF!+#REF!</f>
        <v>#REF!</v>
      </c>
      <c r="AH168" s="141" t="e">
        <f>AH28+#REF!+#REF!+#REF!+#REF!</f>
        <v>#REF!</v>
      </c>
      <c r="AI168" s="141" t="e">
        <f>AI28+#REF!+#REF!+#REF!+#REF!</f>
        <v>#REF!</v>
      </c>
      <c r="AJ168" s="141" t="e">
        <f>AJ28+#REF!+#REF!+#REF!+#REF!</f>
        <v>#REF!</v>
      </c>
      <c r="AK168" s="141" t="e">
        <f>AK28+#REF!+#REF!+#REF!+#REF!</f>
        <v>#REF!</v>
      </c>
      <c r="AL168" s="141" t="e">
        <f>AL28+#REF!+#REF!+#REF!+#REF!</f>
        <v>#REF!</v>
      </c>
      <c r="AM168" s="141" t="e">
        <f>AM28+#REF!+#REF!+#REF!+#REF!</f>
        <v>#REF!</v>
      </c>
      <c r="AN168" s="141" t="e">
        <f>AN28+#REF!+#REF!+#REF!+#REF!</f>
        <v>#REF!</v>
      </c>
      <c r="AO168" s="141" t="e">
        <f>AO28+#REF!+#REF!+#REF!+#REF!</f>
        <v>#REF!</v>
      </c>
      <c r="AP168" s="141" t="e">
        <f>AP28+#REF!+#REF!+#REF!+#REF!</f>
        <v>#REF!</v>
      </c>
      <c r="AQ168" s="141" t="e">
        <f>AQ28+#REF!+#REF!+#REF!+#REF!</f>
        <v>#REF!</v>
      </c>
      <c r="AR168" s="141" t="e">
        <f>AR28+#REF!+#REF!+#REF!+#REF!</f>
        <v>#REF!</v>
      </c>
      <c r="AS168" s="141" t="e">
        <f>AS28+#REF!+#REF!+#REF!+#REF!</f>
        <v>#REF!</v>
      </c>
      <c r="AT168" s="141" t="e">
        <f>AT28+#REF!+#REF!+#REF!+#REF!</f>
        <v>#REF!</v>
      </c>
      <c r="AU168" s="141" t="e">
        <f>AU28+#REF!+#REF!+#REF!+#REF!</f>
        <v>#REF!</v>
      </c>
      <c r="AV168" s="141" t="e">
        <f>AV28+#REF!+#REF!+#REF!+#REF!</f>
        <v>#REF!</v>
      </c>
      <c r="AW168" s="141" t="e">
        <f>AW28+#REF!+#REF!+#REF!+#REF!</f>
        <v>#REF!</v>
      </c>
      <c r="AX168" s="141">
        <f>+SUM(AX28,AX56,AX84,AX112)</f>
        <v>0</v>
      </c>
      <c r="AY168" s="141">
        <f t="shared" ref="AY168:BM168" si="77">+SUM(AY28,AY56,AY84,AY112)</f>
        <v>0</v>
      </c>
      <c r="AZ168" s="141">
        <f t="shared" si="77"/>
        <v>0</v>
      </c>
      <c r="BA168" s="141">
        <f t="shared" si="77"/>
        <v>0</v>
      </c>
      <c r="BB168" s="141">
        <f t="shared" si="77"/>
        <v>0</v>
      </c>
      <c r="BC168" s="141">
        <f t="shared" si="77"/>
        <v>0</v>
      </c>
      <c r="BD168" s="141">
        <f t="shared" si="77"/>
        <v>0</v>
      </c>
      <c r="BE168" s="141">
        <f t="shared" si="77"/>
        <v>0</v>
      </c>
      <c r="BF168" s="141">
        <f t="shared" si="77"/>
        <v>0</v>
      </c>
      <c r="BG168" s="141">
        <f t="shared" si="77"/>
        <v>0</v>
      </c>
      <c r="BH168" s="141">
        <f t="shared" si="77"/>
        <v>0</v>
      </c>
      <c r="BI168" s="141">
        <f t="shared" si="77"/>
        <v>0</v>
      </c>
      <c r="BJ168" s="141">
        <f t="shared" si="77"/>
        <v>0</v>
      </c>
      <c r="BK168" s="141">
        <f t="shared" si="77"/>
        <v>0</v>
      </c>
      <c r="BL168" s="141">
        <f t="shared" si="77"/>
        <v>0</v>
      </c>
      <c r="BM168" s="141">
        <f t="shared" si="77"/>
        <v>0</v>
      </c>
      <c r="BN168" s="141">
        <f t="shared" ref="BN168:CM168" si="78">+SUM(BN28,BN56,BN84,BN112)</f>
        <v>0</v>
      </c>
      <c r="BO168" s="141">
        <f t="shared" si="78"/>
        <v>0</v>
      </c>
      <c r="BP168" s="141">
        <f t="shared" si="78"/>
        <v>0</v>
      </c>
      <c r="BQ168" s="141">
        <f t="shared" si="78"/>
        <v>0</v>
      </c>
      <c r="BR168" s="141">
        <f t="shared" si="78"/>
        <v>0</v>
      </c>
      <c r="BS168" s="141">
        <f t="shared" si="78"/>
        <v>0</v>
      </c>
      <c r="BT168" s="141">
        <f t="shared" si="78"/>
        <v>0</v>
      </c>
      <c r="BU168" s="141">
        <f t="shared" si="78"/>
        <v>0</v>
      </c>
      <c r="BV168" s="141">
        <f t="shared" si="78"/>
        <v>0</v>
      </c>
      <c r="BW168" s="141">
        <f t="shared" si="78"/>
        <v>0</v>
      </c>
      <c r="BX168" s="141">
        <f t="shared" si="78"/>
        <v>0</v>
      </c>
      <c r="BY168" s="141">
        <f t="shared" si="78"/>
        <v>0</v>
      </c>
      <c r="BZ168" s="141">
        <f t="shared" si="78"/>
        <v>0</v>
      </c>
      <c r="CA168" s="141">
        <f t="shared" si="78"/>
        <v>0</v>
      </c>
      <c r="CB168" s="141">
        <f t="shared" si="78"/>
        <v>0</v>
      </c>
      <c r="CC168" s="141">
        <f t="shared" si="78"/>
        <v>0</v>
      </c>
      <c r="CD168" s="141">
        <f t="shared" si="78"/>
        <v>4</v>
      </c>
      <c r="CE168" s="141">
        <f t="shared" si="78"/>
        <v>4</v>
      </c>
      <c r="CF168" s="141">
        <f t="shared" si="78"/>
        <v>3</v>
      </c>
      <c r="CG168" s="141">
        <f t="shared" si="78"/>
        <v>8</v>
      </c>
      <c r="CH168" s="141">
        <f t="shared" si="78"/>
        <v>6</v>
      </c>
      <c r="CI168" s="141">
        <f t="shared" si="78"/>
        <v>33</v>
      </c>
      <c r="CJ168" s="141">
        <f t="shared" si="78"/>
        <v>98</v>
      </c>
      <c r="CK168" s="141">
        <f t="shared" si="78"/>
        <v>60</v>
      </c>
      <c r="CL168" s="141">
        <f t="shared" si="78"/>
        <v>24</v>
      </c>
      <c r="CM168" s="141">
        <f t="shared" si="78"/>
        <v>57</v>
      </c>
      <c r="CN168" s="141">
        <v>25</v>
      </c>
      <c r="CO168" s="141">
        <v>67</v>
      </c>
      <c r="CP168" s="141">
        <v>5</v>
      </c>
      <c r="CQ168" s="141">
        <v>17</v>
      </c>
      <c r="CR168" s="141">
        <v>6</v>
      </c>
      <c r="CS168" s="141">
        <v>15</v>
      </c>
      <c r="CT168" s="141">
        <v>1</v>
      </c>
      <c r="CU168" s="141">
        <v>0</v>
      </c>
      <c r="CV168" s="141">
        <v>1</v>
      </c>
      <c r="CW168" s="141">
        <v>19</v>
      </c>
      <c r="CX168" s="141">
        <v>0</v>
      </c>
      <c r="CY168" s="141">
        <v>20</v>
      </c>
      <c r="CZ168" s="141">
        <v>2</v>
      </c>
      <c r="DA168" s="141">
        <f t="shared" si="72"/>
        <v>2</v>
      </c>
      <c r="DB168" s="141">
        <f t="shared" ref="DB168:EF168" si="79">DB56+DB28+DB84+DB112+DB140</f>
        <v>0</v>
      </c>
      <c r="DC168" s="141">
        <f t="shared" si="79"/>
        <v>0</v>
      </c>
      <c r="DD168" s="141">
        <f t="shared" si="79"/>
        <v>0</v>
      </c>
      <c r="DE168" s="141">
        <f t="shared" si="79"/>
        <v>0</v>
      </c>
      <c r="DF168" s="141">
        <f t="shared" si="79"/>
        <v>0</v>
      </c>
      <c r="DG168" s="141">
        <f t="shared" si="79"/>
        <v>0</v>
      </c>
      <c r="DH168" s="141">
        <f t="shared" si="79"/>
        <v>0</v>
      </c>
      <c r="DI168" s="141">
        <f t="shared" si="79"/>
        <v>0</v>
      </c>
      <c r="DJ168" s="141">
        <f t="shared" si="79"/>
        <v>0</v>
      </c>
      <c r="DK168" s="141">
        <f t="shared" si="79"/>
        <v>0</v>
      </c>
      <c r="DL168" s="141">
        <f t="shared" si="79"/>
        <v>0</v>
      </c>
      <c r="DM168" s="141">
        <f t="shared" si="79"/>
        <v>0</v>
      </c>
      <c r="DN168" s="141">
        <f t="shared" si="79"/>
        <v>0</v>
      </c>
      <c r="DO168" s="141">
        <f t="shared" si="79"/>
        <v>0</v>
      </c>
      <c r="DP168" s="141">
        <f t="shared" si="79"/>
        <v>0</v>
      </c>
      <c r="DQ168" s="141">
        <f t="shared" si="79"/>
        <v>0</v>
      </c>
      <c r="DR168" s="141">
        <f t="shared" si="79"/>
        <v>0</v>
      </c>
      <c r="DS168" s="141">
        <f t="shared" si="79"/>
        <v>0</v>
      </c>
      <c r="DT168" s="141">
        <f t="shared" si="79"/>
        <v>1</v>
      </c>
      <c r="DU168" s="141">
        <f t="shared" si="79"/>
        <v>0</v>
      </c>
      <c r="DV168" s="141">
        <f t="shared" si="79"/>
        <v>0</v>
      </c>
      <c r="DW168" s="141">
        <f t="shared" si="79"/>
        <v>0</v>
      </c>
      <c r="DX168" s="141">
        <f t="shared" si="79"/>
        <v>1</v>
      </c>
      <c r="DY168" s="141">
        <f t="shared" si="79"/>
        <v>0</v>
      </c>
      <c r="DZ168" s="141">
        <f t="shared" si="79"/>
        <v>0</v>
      </c>
      <c r="EA168" s="141">
        <f t="shared" si="79"/>
        <v>0</v>
      </c>
      <c r="EB168" s="141">
        <f t="shared" si="79"/>
        <v>0</v>
      </c>
      <c r="EC168" s="141">
        <f t="shared" si="79"/>
        <v>0</v>
      </c>
      <c r="ED168" s="141">
        <f t="shared" si="79"/>
        <v>0</v>
      </c>
      <c r="EE168" s="141">
        <f t="shared" si="79"/>
        <v>0</v>
      </c>
      <c r="EF168" s="141">
        <f t="shared" si="79"/>
        <v>0</v>
      </c>
    </row>
    <row r="169" spans="1:148" s="179" customFormat="1" ht="18" customHeight="1">
      <c r="A169" s="179" t="s">
        <v>214</v>
      </c>
      <c r="Z169" s="182">
        <v>2E-3</v>
      </c>
      <c r="AA169" s="182">
        <v>2E-3</v>
      </c>
      <c r="AB169" s="182">
        <v>2E-3</v>
      </c>
      <c r="AC169" s="182">
        <v>2E-3</v>
      </c>
      <c r="AD169" s="182">
        <v>2E-3</v>
      </c>
      <c r="AE169" s="182">
        <v>2E-3</v>
      </c>
      <c r="AF169" s="182">
        <v>2E-3</v>
      </c>
      <c r="AG169" s="182">
        <v>2E-3</v>
      </c>
      <c r="AH169" s="182">
        <v>2E-3</v>
      </c>
      <c r="AI169" s="182">
        <v>2E-3</v>
      </c>
      <c r="AJ169" s="182">
        <v>2E-3</v>
      </c>
      <c r="AK169" s="182">
        <v>2E-3</v>
      </c>
      <c r="AL169" s="182">
        <v>5.0000000000000001E-3</v>
      </c>
      <c r="AM169" s="182">
        <v>5.0000000000000001E-3</v>
      </c>
      <c r="AN169" s="182">
        <v>5.0000000000000001E-3</v>
      </c>
      <c r="AO169" s="182">
        <v>5.0000000000000001E-3</v>
      </c>
      <c r="AP169" s="182">
        <v>5.0000000000000001E-3</v>
      </c>
      <c r="AQ169" s="182">
        <v>5.0000000000000001E-3</v>
      </c>
      <c r="AR169" s="182">
        <v>5.0000000000000001E-3</v>
      </c>
      <c r="AS169" s="182">
        <v>5.0000000000000001E-3</v>
      </c>
      <c r="AT169" s="182">
        <v>5.0000000000000001E-3</v>
      </c>
      <c r="AU169" s="182">
        <v>5.0000000000000001E-3</v>
      </c>
      <c r="AV169" s="182">
        <v>5.0000000000000001E-3</v>
      </c>
      <c r="AW169" s="182">
        <v>5.0000000000000001E-3</v>
      </c>
      <c r="AX169" s="182">
        <v>2E-3</v>
      </c>
      <c r="AY169" s="182">
        <v>2E-3</v>
      </c>
      <c r="AZ169" s="182">
        <v>2E-3</v>
      </c>
      <c r="BA169" s="182">
        <v>2E-3</v>
      </c>
      <c r="BB169" s="182">
        <v>2E-3</v>
      </c>
      <c r="BC169" s="182">
        <v>2E-3</v>
      </c>
      <c r="BD169" s="182">
        <v>2E-3</v>
      </c>
      <c r="BE169" s="182">
        <v>2E-3</v>
      </c>
      <c r="BF169" s="182">
        <v>2E-3</v>
      </c>
      <c r="BG169" s="182">
        <v>2E-3</v>
      </c>
      <c r="BH169" s="182">
        <v>2E-3</v>
      </c>
      <c r="BI169" s="182">
        <v>2E-3</v>
      </c>
      <c r="BJ169" s="182">
        <v>2E-3</v>
      </c>
      <c r="BK169" s="182">
        <v>2E-3</v>
      </c>
      <c r="BL169" s="182">
        <v>2E-3</v>
      </c>
      <c r="BM169" s="182">
        <v>5.0000000000000001E-4</v>
      </c>
      <c r="BN169" s="182">
        <v>5.0000000000000001E-4</v>
      </c>
      <c r="BO169" s="182">
        <v>5.0000000000000001E-4</v>
      </c>
      <c r="BP169" s="182">
        <v>5.0000000000000001E-4</v>
      </c>
      <c r="BQ169" s="182">
        <v>5.0000000000000001E-4</v>
      </c>
      <c r="BR169" s="182">
        <v>5.0000000000000001E-4</v>
      </c>
      <c r="BS169" s="182">
        <v>5.0000000000000001E-4</v>
      </c>
      <c r="BT169" s="182">
        <v>5.0000000000000001E-4</v>
      </c>
      <c r="BU169" s="182">
        <v>5.0000000000000001E-4</v>
      </c>
      <c r="BV169" s="182">
        <v>5.0000000000000001E-4</v>
      </c>
      <c r="BW169" s="182">
        <v>5.0000000000000001E-4</v>
      </c>
      <c r="BX169" s="182">
        <v>5.0000000000000001E-4</v>
      </c>
      <c r="BY169" s="182">
        <v>5.0000000000000001E-4</v>
      </c>
      <c r="BZ169" s="182">
        <v>5.0000000000000001E-4</v>
      </c>
      <c r="CA169" s="182">
        <v>5.0000000000000001E-4</v>
      </c>
      <c r="CB169" s="182">
        <v>5.0000000000000001E-4</v>
      </c>
      <c r="CC169" s="182">
        <v>5.0000000000000001E-4</v>
      </c>
      <c r="CD169" s="182">
        <v>5.0000000000000001E-4</v>
      </c>
      <c r="CE169" s="182">
        <v>5.0000000000000001E-4</v>
      </c>
      <c r="CF169" s="182">
        <v>5.0000000000000001E-4</v>
      </c>
      <c r="CG169" s="182">
        <v>5.0000000000000001E-4</v>
      </c>
      <c r="CH169" s="182">
        <v>5.0000000000000001E-4</v>
      </c>
      <c r="CI169" s="182">
        <v>5.0000000000000001E-4</v>
      </c>
      <c r="CJ169" s="182">
        <v>5.0000000000000001E-4</v>
      </c>
      <c r="CK169" s="182">
        <v>5.0000000000000001E-4</v>
      </c>
      <c r="CL169" s="182">
        <v>5.0000000000000001E-4</v>
      </c>
      <c r="CM169" s="182">
        <v>5.0000000000000001E-4</v>
      </c>
      <c r="CN169" s="182">
        <v>5.0000000000000001E-4</v>
      </c>
      <c r="CO169" s="182">
        <v>5.0000000000000001E-4</v>
      </c>
      <c r="CP169" s="182">
        <v>5.0000000000000001E-4</v>
      </c>
      <c r="CQ169" s="182">
        <v>5.0000000000000001E-4</v>
      </c>
      <c r="CR169" s="182">
        <v>5.0000000000000001E-4</v>
      </c>
      <c r="CS169" s="182">
        <v>5.0000000000000001E-4</v>
      </c>
      <c r="CT169" s="182">
        <v>5.0000000000000001E-4</v>
      </c>
      <c r="CU169" s="182">
        <v>5.0000000000000001E-4</v>
      </c>
      <c r="CV169" s="182">
        <v>5.0000000000000001E-4</v>
      </c>
      <c r="CW169" s="182">
        <v>5.0000000000000001E-4</v>
      </c>
      <c r="CX169" s="182">
        <v>5.0000000000000001E-4</v>
      </c>
      <c r="CY169" s="182">
        <v>5.0000000000000001E-4</v>
      </c>
      <c r="CZ169" s="182">
        <v>5.0000000000000001E-4</v>
      </c>
      <c r="DA169" s="182">
        <v>5.0000000000000001E-4</v>
      </c>
      <c r="DB169" s="182">
        <v>5.0000000000000001E-4</v>
      </c>
      <c r="DC169" s="182">
        <v>5.0000000000000001E-4</v>
      </c>
      <c r="DD169" s="182">
        <v>5.0000000000000001E-4</v>
      </c>
      <c r="DE169" s="182">
        <v>5.0000000000000001E-4</v>
      </c>
      <c r="DF169" s="182">
        <v>5.0000000000000001E-4</v>
      </c>
      <c r="DG169" s="182">
        <v>5.0000000000000001E-4</v>
      </c>
      <c r="DH169" s="182">
        <v>5.0000000000000001E-4</v>
      </c>
      <c r="DI169" s="182">
        <v>5.0000000000000001E-4</v>
      </c>
      <c r="DJ169" s="182">
        <v>5.0000000000000001E-4</v>
      </c>
      <c r="DK169" s="182">
        <v>5.0000000000000001E-4</v>
      </c>
      <c r="DL169" s="182">
        <v>5.0000000000000001E-4</v>
      </c>
      <c r="DM169" s="182">
        <v>5.0000000000000001E-4</v>
      </c>
      <c r="DN169" s="182">
        <v>5.0000000000000001E-4</v>
      </c>
      <c r="DO169" s="182">
        <v>5.0000000000000001E-4</v>
      </c>
      <c r="DP169" s="182">
        <v>5.0000000000000001E-4</v>
      </c>
      <c r="DQ169" s="182">
        <v>5.0000000000000001E-4</v>
      </c>
      <c r="DR169" s="182">
        <v>5.0000000000000001E-4</v>
      </c>
      <c r="DS169" s="182">
        <v>5.0000000000000001E-4</v>
      </c>
      <c r="DT169" s="182">
        <v>5.0000000000000001E-4</v>
      </c>
      <c r="DU169" s="182">
        <v>5.0000000000000001E-4</v>
      </c>
      <c r="DV169" s="182">
        <v>5.0000000000000001E-4</v>
      </c>
      <c r="DW169" s="182">
        <v>5.0000000000000001E-4</v>
      </c>
      <c r="DX169" s="182">
        <v>5.0000000000000001E-4</v>
      </c>
      <c r="DY169" s="182">
        <v>5.0000000000000001E-4</v>
      </c>
      <c r="DZ169" s="182">
        <v>5.0000000000000001E-4</v>
      </c>
      <c r="EA169" s="182">
        <v>5.0000000000000001E-4</v>
      </c>
      <c r="EB169" s="182">
        <v>5.0000000000000001E-4</v>
      </c>
      <c r="EC169" s="182">
        <v>5.0000000000000001E-4</v>
      </c>
      <c r="ED169" s="182">
        <v>5.0000000000000001E-4</v>
      </c>
      <c r="EE169" s="182">
        <v>5.0000000000000001E-4</v>
      </c>
      <c r="EF169" s="182">
        <v>5.0000000000000001E-4</v>
      </c>
      <c r="EG169" s="180"/>
      <c r="EH169" s="180"/>
      <c r="EI169" s="180"/>
      <c r="EJ169" s="180"/>
      <c r="EK169" s="180"/>
      <c r="EL169" s="180"/>
      <c r="EM169" s="180"/>
      <c r="EN169" s="180"/>
      <c r="EO169" s="180"/>
      <c r="EP169" s="180"/>
      <c r="EQ169" s="180"/>
      <c r="ER169" s="180"/>
    </row>
  </sheetData>
  <printOptions horizontalCentered="1"/>
  <pageMargins left="0.19685039370078741" right="0.23622047244094491" top="0.15748031496062992" bottom="0.15748031496062992" header="0.31496062992125984" footer="0.31496062992125984"/>
  <pageSetup paperSize="9" scale="36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</sheetPr>
  <dimension ref="A1:ER86"/>
  <sheetViews>
    <sheetView showGridLines="0" zoomScale="80" zoomScaleNormal="80" zoomScaleSheetLayoutView="80" workbookViewId="0">
      <pane xSplit="49" topLeftCell="CH1" activePane="topRight" state="frozen"/>
      <selection activeCell="DF25" sqref="DF25"/>
      <selection pane="topRight" activeCell="DD30" sqref="DD30"/>
    </sheetView>
  </sheetViews>
  <sheetFormatPr defaultColWidth="8.88671875" defaultRowHeight="17.25" customHeight="1"/>
  <cols>
    <col min="1" max="1" width="17.33203125" style="1" customWidth="1"/>
    <col min="2" max="48" width="5.44140625" style="1" hidden="1" customWidth="1"/>
    <col min="49" max="60" width="5.33203125" style="1" hidden="1" customWidth="1"/>
    <col min="61" max="73" width="6.21875" style="1" hidden="1" customWidth="1"/>
    <col min="74" max="105" width="6.21875" style="1" customWidth="1"/>
    <col min="106" max="136" width="5.44140625" style="1" customWidth="1"/>
    <col min="137" max="137" width="2" style="1" customWidth="1"/>
    <col min="138" max="147" width="8.88671875" style="1"/>
    <col min="148" max="148" width="0" style="1" hidden="1" customWidth="1"/>
    <col min="149" max="149" width="4.21875" style="1" customWidth="1"/>
    <col min="150" max="16384" width="8.88671875" style="1"/>
  </cols>
  <sheetData>
    <row r="1" spans="1:148" s="179" customFormat="1" ht="18" customHeight="1">
      <c r="A1" s="179" t="s">
        <v>214</v>
      </c>
      <c r="Z1" s="182">
        <v>2E-3</v>
      </c>
      <c r="AA1" s="182">
        <v>2E-3</v>
      </c>
      <c r="AB1" s="182">
        <v>2E-3</v>
      </c>
      <c r="AC1" s="182">
        <v>2E-3</v>
      </c>
      <c r="AD1" s="182">
        <v>2E-3</v>
      </c>
      <c r="AE1" s="182">
        <v>2E-3</v>
      </c>
      <c r="AF1" s="182">
        <v>2E-3</v>
      </c>
      <c r="AG1" s="182">
        <v>2E-3</v>
      </c>
      <c r="AH1" s="182">
        <v>2E-3</v>
      </c>
      <c r="AI1" s="182">
        <v>2E-3</v>
      </c>
      <c r="AJ1" s="182">
        <v>2E-3</v>
      </c>
      <c r="AK1" s="182">
        <v>2E-3</v>
      </c>
      <c r="AL1" s="182">
        <v>5.0000000000000001E-3</v>
      </c>
      <c r="AM1" s="182">
        <v>5.0000000000000001E-3</v>
      </c>
      <c r="AN1" s="182">
        <v>5.0000000000000001E-3</v>
      </c>
      <c r="AO1" s="182">
        <v>5.0000000000000001E-3</v>
      </c>
      <c r="AP1" s="182">
        <v>5.0000000000000001E-3</v>
      </c>
      <c r="AQ1" s="182">
        <v>5.0000000000000001E-3</v>
      </c>
      <c r="AR1" s="182">
        <v>5.0000000000000001E-3</v>
      </c>
      <c r="AS1" s="182">
        <v>5.0000000000000001E-3</v>
      </c>
      <c r="AT1" s="182">
        <v>5.0000000000000001E-3</v>
      </c>
      <c r="AU1" s="182">
        <v>5.0000000000000001E-3</v>
      </c>
      <c r="AV1" s="182">
        <v>5.0000000000000001E-3</v>
      </c>
      <c r="AW1" s="182">
        <v>5.0000000000000001E-3</v>
      </c>
      <c r="AX1" s="182">
        <v>2E-3</v>
      </c>
      <c r="AY1" s="182">
        <v>2E-3</v>
      </c>
      <c r="AZ1" s="182">
        <v>2E-3</v>
      </c>
      <c r="BA1" s="182">
        <v>2E-3</v>
      </c>
      <c r="BB1" s="182">
        <v>2E-3</v>
      </c>
      <c r="BC1" s="182">
        <v>2E-3</v>
      </c>
      <c r="BD1" s="182">
        <v>2E-3</v>
      </c>
      <c r="BE1" s="182">
        <v>2E-3</v>
      </c>
      <c r="BF1" s="182">
        <v>2E-3</v>
      </c>
      <c r="BG1" s="182">
        <v>2E-3</v>
      </c>
      <c r="BH1" s="182">
        <v>2E-3</v>
      </c>
      <c r="BI1" s="182">
        <v>2E-3</v>
      </c>
      <c r="BJ1" s="182">
        <v>2E-3</v>
      </c>
      <c r="BK1" s="182">
        <v>2E-3</v>
      </c>
      <c r="BL1" s="182">
        <v>2E-3</v>
      </c>
      <c r="BM1" s="182">
        <v>5.0000000000000001E-4</v>
      </c>
      <c r="BN1" s="182">
        <v>5.0000000000000001E-4</v>
      </c>
      <c r="BO1" s="182">
        <v>5.0000000000000001E-4</v>
      </c>
      <c r="BP1" s="182">
        <v>5.0000000000000001E-4</v>
      </c>
      <c r="BQ1" s="182">
        <v>5.0000000000000001E-4</v>
      </c>
      <c r="BR1" s="182">
        <v>5.0000000000000001E-4</v>
      </c>
      <c r="BS1" s="182">
        <v>5.0000000000000001E-4</v>
      </c>
      <c r="BT1" s="182">
        <v>5.0000000000000001E-4</v>
      </c>
      <c r="BU1" s="182">
        <v>5.0000000000000001E-4</v>
      </c>
      <c r="BV1" s="182">
        <v>5.0000000000000001E-4</v>
      </c>
      <c r="BW1" s="182">
        <v>5.0000000000000001E-4</v>
      </c>
      <c r="BX1" s="182">
        <v>5.0000000000000001E-4</v>
      </c>
      <c r="BY1" s="182">
        <v>5.0000000000000001E-4</v>
      </c>
      <c r="BZ1" s="182">
        <v>5.0000000000000001E-4</v>
      </c>
      <c r="CA1" s="182">
        <v>5.0000000000000001E-4</v>
      </c>
      <c r="CB1" s="182">
        <v>5.0000000000000001E-4</v>
      </c>
      <c r="CC1" s="182"/>
      <c r="CD1" s="182"/>
      <c r="CE1" s="182"/>
      <c r="CF1" s="182"/>
      <c r="CG1" s="182"/>
      <c r="CH1" s="182"/>
      <c r="CI1" s="182"/>
      <c r="CJ1" s="182">
        <v>5.0000000000000001E-4</v>
      </c>
      <c r="CK1" s="182">
        <v>5.0000000000000001E-4</v>
      </c>
      <c r="CL1" s="182">
        <v>5.0000000000000001E-4</v>
      </c>
      <c r="CM1" s="182">
        <v>5.0000000000000001E-4</v>
      </c>
      <c r="CN1" s="182">
        <v>5.0000000000000001E-4</v>
      </c>
      <c r="CO1" s="182">
        <v>5.0000000000000001E-4</v>
      </c>
      <c r="CP1" s="182">
        <v>5.0000000000000001E-4</v>
      </c>
      <c r="CQ1" s="182">
        <v>5.0000000000000001E-4</v>
      </c>
      <c r="CR1" s="182">
        <v>5.0000000000000001E-4</v>
      </c>
      <c r="CS1" s="182">
        <v>5.0000000000000001E-4</v>
      </c>
      <c r="CT1" s="182">
        <v>5.0000000000000001E-4</v>
      </c>
      <c r="CU1" s="182">
        <v>5.0000000000000001E-4</v>
      </c>
      <c r="CV1" s="182">
        <v>5.0000000000000001E-4</v>
      </c>
      <c r="CW1" s="182">
        <v>5.0000000000000001E-4</v>
      </c>
      <c r="CX1" s="182">
        <v>5.0000000000000001E-4</v>
      </c>
      <c r="CY1" s="182">
        <v>5.0000000000000001E-4</v>
      </c>
      <c r="CZ1" s="182">
        <v>5.0000000000000001E-4</v>
      </c>
      <c r="DA1" s="182">
        <v>5.0000000000000001E-4</v>
      </c>
      <c r="DB1" s="182">
        <v>5.0000000000000001E-4</v>
      </c>
      <c r="DC1" s="182">
        <v>5.0000000000000001E-4</v>
      </c>
      <c r="DD1" s="182">
        <v>5.0000000000000001E-4</v>
      </c>
      <c r="DE1" s="182">
        <v>5.0000000000000001E-4</v>
      </c>
      <c r="DF1" s="182">
        <v>5.0000000000000001E-4</v>
      </c>
      <c r="DG1" s="182">
        <v>5.0000000000000001E-4</v>
      </c>
      <c r="DH1" s="182">
        <v>5.0000000000000001E-4</v>
      </c>
      <c r="DI1" s="182">
        <v>5.0000000000000001E-4</v>
      </c>
      <c r="DJ1" s="182">
        <v>5.0000000000000001E-4</v>
      </c>
      <c r="DK1" s="182">
        <v>5.0000000000000001E-4</v>
      </c>
      <c r="DL1" s="182">
        <v>5.0000000000000001E-4</v>
      </c>
      <c r="DM1" s="182">
        <v>5.0000000000000001E-4</v>
      </c>
      <c r="DN1" s="182">
        <v>5.0000000000000001E-4</v>
      </c>
      <c r="DO1" s="182">
        <v>5.0000000000000001E-4</v>
      </c>
      <c r="DP1" s="182">
        <v>5.0000000000000001E-4</v>
      </c>
      <c r="DQ1" s="182">
        <v>5.0000000000000001E-4</v>
      </c>
      <c r="DR1" s="182">
        <v>5.0000000000000001E-4</v>
      </c>
      <c r="DS1" s="182">
        <v>5.0000000000000001E-4</v>
      </c>
      <c r="DT1" s="182">
        <v>5.0000000000000001E-4</v>
      </c>
      <c r="DU1" s="182">
        <v>5.0000000000000001E-4</v>
      </c>
      <c r="DV1" s="182">
        <v>5.0000000000000001E-4</v>
      </c>
      <c r="DW1" s="182">
        <v>5.0000000000000001E-4</v>
      </c>
      <c r="DX1" s="182">
        <v>5.0000000000000001E-4</v>
      </c>
      <c r="DY1" s="182">
        <v>5.0000000000000001E-4</v>
      </c>
      <c r="DZ1" s="182">
        <v>5.0000000000000001E-4</v>
      </c>
      <c r="EA1" s="182">
        <v>5.0000000000000001E-4</v>
      </c>
      <c r="EB1" s="182">
        <v>5.0000000000000001E-4</v>
      </c>
      <c r="EC1" s="182">
        <v>5.0000000000000001E-4</v>
      </c>
      <c r="ED1" s="182">
        <v>5.0000000000000001E-4</v>
      </c>
      <c r="EE1" s="182">
        <v>5.0000000000000001E-4</v>
      </c>
      <c r="EF1" s="182">
        <v>5.0000000000000001E-4</v>
      </c>
      <c r="EG1" s="180"/>
      <c r="EH1" s="180"/>
      <c r="EI1" s="180"/>
      <c r="EJ1" s="180"/>
      <c r="EK1" s="180"/>
      <c r="EL1" s="180"/>
      <c r="EM1" s="180"/>
      <c r="EN1" s="180"/>
      <c r="EO1" s="180"/>
      <c r="EP1" s="180"/>
      <c r="EQ1" s="180"/>
      <c r="ER1" s="180"/>
    </row>
    <row r="2" spans="1:148" ht="27" customHeight="1">
      <c r="A2" s="284" t="s">
        <v>355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A2" s="284"/>
      <c r="BB2" s="284"/>
      <c r="BC2" s="284"/>
      <c r="BD2" s="284"/>
      <c r="BE2" s="284"/>
      <c r="BF2" s="284"/>
      <c r="BG2" s="284"/>
      <c r="BH2" s="284"/>
      <c r="BI2" s="284"/>
      <c r="BJ2" s="284"/>
      <c r="BK2" s="284"/>
      <c r="BL2" s="284"/>
      <c r="BM2" s="284"/>
      <c r="BN2" s="284"/>
      <c r="BO2" s="284"/>
      <c r="BP2" s="284"/>
      <c r="BQ2" s="284"/>
      <c r="BR2" s="284"/>
      <c r="BS2" s="284"/>
      <c r="BT2" s="284"/>
      <c r="BU2" s="284"/>
      <c r="BV2" s="284"/>
      <c r="BW2" s="284"/>
      <c r="BX2" s="284"/>
      <c r="BY2" s="284"/>
      <c r="BZ2" s="284"/>
      <c r="CA2" s="284"/>
      <c r="CB2" s="284"/>
      <c r="CC2" s="284"/>
      <c r="CD2" s="284"/>
      <c r="CE2" s="284"/>
      <c r="CF2" s="284"/>
      <c r="CG2" s="284"/>
      <c r="CH2" s="284"/>
      <c r="CI2" s="284"/>
      <c r="CJ2" s="284"/>
      <c r="CK2" s="284"/>
      <c r="CL2" s="284"/>
      <c r="CM2" s="284"/>
      <c r="CN2" s="284"/>
      <c r="CO2" s="284"/>
      <c r="CP2" s="284"/>
      <c r="CQ2" s="284"/>
      <c r="CR2" s="284"/>
      <c r="CS2" s="284"/>
      <c r="CT2" s="284"/>
      <c r="CU2" s="284"/>
      <c r="CV2" s="284"/>
      <c r="CW2" s="284"/>
      <c r="CX2" s="284"/>
      <c r="CY2" s="284"/>
      <c r="CZ2" s="284"/>
      <c r="DA2" s="284"/>
      <c r="DB2" s="284"/>
      <c r="DC2" s="284"/>
      <c r="DD2" s="284"/>
      <c r="DE2" s="284"/>
      <c r="DF2" s="284"/>
      <c r="DG2" s="284"/>
      <c r="DH2" s="284"/>
      <c r="DI2" s="284"/>
      <c r="DJ2" s="284"/>
      <c r="DK2" s="284"/>
      <c r="DL2" s="284"/>
      <c r="DM2" s="284"/>
      <c r="DN2" s="284"/>
      <c r="DO2" s="284"/>
      <c r="DP2" s="284"/>
      <c r="DQ2" s="284"/>
      <c r="DR2" s="284"/>
      <c r="DS2" s="284"/>
      <c r="DT2" s="284"/>
      <c r="DU2" s="284"/>
      <c r="DV2" s="284"/>
      <c r="DW2" s="284"/>
      <c r="DX2" s="284"/>
      <c r="DY2" s="284"/>
      <c r="DZ2" s="284"/>
      <c r="EA2" s="284"/>
      <c r="EB2" s="284"/>
      <c r="EC2" s="284"/>
      <c r="ED2" s="284"/>
      <c r="EE2" s="284"/>
      <c r="EF2" s="284"/>
    </row>
    <row r="19" spans="1:148" s="4" customFormat="1" ht="17.25" customHeight="1">
      <c r="A19" s="13" t="s">
        <v>0</v>
      </c>
      <c r="B19" s="2" t="s">
        <v>12</v>
      </c>
      <c r="C19" s="2" t="s">
        <v>20</v>
      </c>
      <c r="D19" s="2" t="s">
        <v>21</v>
      </c>
      <c r="E19" s="2" t="s">
        <v>22</v>
      </c>
      <c r="F19" s="2" t="s">
        <v>23</v>
      </c>
      <c r="G19" s="2" t="s">
        <v>24</v>
      </c>
      <c r="H19" s="2" t="s">
        <v>25</v>
      </c>
      <c r="I19" s="2" t="s">
        <v>26</v>
      </c>
      <c r="J19" s="2" t="s">
        <v>27</v>
      </c>
      <c r="K19" s="2" t="s">
        <v>28</v>
      </c>
      <c r="L19" s="2" t="s">
        <v>29</v>
      </c>
      <c r="M19" s="2" t="s">
        <v>30</v>
      </c>
      <c r="N19" s="2" t="s">
        <v>11</v>
      </c>
      <c r="O19" s="2" t="s">
        <v>13</v>
      </c>
      <c r="P19" s="2" t="s">
        <v>14</v>
      </c>
      <c r="Q19" s="2" t="s">
        <v>15</v>
      </c>
      <c r="R19" s="2" t="s">
        <v>16</v>
      </c>
      <c r="S19" s="2" t="s">
        <v>17</v>
      </c>
      <c r="T19" s="2" t="e">
        <f>'SL PMC'!#REF!</f>
        <v>#REF!</v>
      </c>
      <c r="U19" s="2" t="e">
        <f>'SL PMC'!#REF!</f>
        <v>#REF!</v>
      </c>
      <c r="V19" s="2" t="e">
        <f>'SL PMC'!#REF!</f>
        <v>#REF!</v>
      </c>
      <c r="W19" s="2" t="e">
        <f>'SL PMC'!#REF!</f>
        <v>#REF!</v>
      </c>
      <c r="X19" s="2" t="e">
        <f>'SL PMC'!#REF!</f>
        <v>#REF!</v>
      </c>
      <c r="Y19" s="2" t="e">
        <f>'SL PMC'!#REF!</f>
        <v>#REF!</v>
      </c>
      <c r="Z19" s="2" t="e">
        <f>'SL PMC'!#REF!</f>
        <v>#REF!</v>
      </c>
      <c r="AA19" s="2" t="e">
        <f>'SL PMC'!#REF!</f>
        <v>#REF!</v>
      </c>
      <c r="AB19" s="2" t="e">
        <f>'SL PMC'!#REF!</f>
        <v>#REF!</v>
      </c>
      <c r="AC19" s="2" t="e">
        <f>'SL PMC'!#REF!</f>
        <v>#REF!</v>
      </c>
      <c r="AD19" s="2" t="e">
        <f>'SL PMC'!#REF!</f>
        <v>#REF!</v>
      </c>
      <c r="AE19" s="2" t="e">
        <f>'SL PMC'!#REF!</f>
        <v>#REF!</v>
      </c>
      <c r="AF19" s="2" t="e">
        <f>'SL PMC'!#REF!</f>
        <v>#REF!</v>
      </c>
      <c r="AG19" s="2" t="e">
        <f>'SL PMC'!#REF!</f>
        <v>#REF!</v>
      </c>
      <c r="AH19" s="2" t="e">
        <f>'SL PMC'!#REF!</f>
        <v>#REF!</v>
      </c>
      <c r="AI19" s="2" t="e">
        <f>'SL PMC'!#REF!</f>
        <v>#REF!</v>
      </c>
      <c r="AJ19" s="2" t="e">
        <f>'SL PMC'!#REF!</f>
        <v>#REF!</v>
      </c>
      <c r="AK19" s="2" t="e">
        <f>'SL PMC'!#REF!</f>
        <v>#REF!</v>
      </c>
      <c r="AL19" s="2" t="e">
        <f>'SL PMC'!#REF!</f>
        <v>#REF!</v>
      </c>
      <c r="AM19" s="2" t="e">
        <f>'SL PMC'!#REF!</f>
        <v>#REF!</v>
      </c>
      <c r="AN19" s="2" t="e">
        <f>'SL PMC'!#REF!</f>
        <v>#REF!</v>
      </c>
      <c r="AO19" s="2" t="e">
        <f>'SL PMC'!#REF!</f>
        <v>#REF!</v>
      </c>
      <c r="AP19" s="2" t="e">
        <f>'SL PMC'!#REF!</f>
        <v>#REF!</v>
      </c>
      <c r="AQ19" s="2" t="e">
        <f>'SL PMC'!#REF!</f>
        <v>#REF!</v>
      </c>
      <c r="AR19" s="2" t="e">
        <f>'SL PMC'!#REF!</f>
        <v>#REF!</v>
      </c>
      <c r="AS19" s="2" t="s">
        <v>190</v>
      </c>
      <c r="AT19" s="2" t="s">
        <v>195</v>
      </c>
      <c r="AU19" s="2" t="s">
        <v>197</v>
      </c>
      <c r="AV19" s="2" t="s">
        <v>199</v>
      </c>
      <c r="AW19" s="139" t="e">
        <f>'SL PMC'!#REF!</f>
        <v>#REF!</v>
      </c>
      <c r="AX19" s="139" t="s">
        <v>209</v>
      </c>
      <c r="AY19" s="184" t="s">
        <v>213</v>
      </c>
      <c r="AZ19" s="184" t="s">
        <v>215</v>
      </c>
      <c r="BA19" s="184" t="s">
        <v>217</v>
      </c>
      <c r="BB19" s="139" t="s">
        <v>219</v>
      </c>
      <c r="BC19" s="184" t="s">
        <v>221</v>
      </c>
      <c r="BD19" s="184" t="s">
        <v>225</v>
      </c>
      <c r="BE19" s="184" t="s">
        <v>228</v>
      </c>
      <c r="BF19" s="184" t="s">
        <v>234</v>
      </c>
      <c r="BG19" s="184" t="s">
        <v>242</v>
      </c>
      <c r="BH19" s="184" t="s">
        <v>243</v>
      </c>
      <c r="BI19" s="184" t="s">
        <v>244</v>
      </c>
      <c r="BJ19" s="184" t="s">
        <v>245</v>
      </c>
      <c r="BK19" s="139" t="s">
        <v>246</v>
      </c>
      <c r="BL19" s="184" t="s">
        <v>247</v>
      </c>
      <c r="BM19" s="184" t="s">
        <v>249</v>
      </c>
      <c r="BN19" s="184" t="s">
        <v>251</v>
      </c>
      <c r="BO19" s="184" t="s">
        <v>253</v>
      </c>
      <c r="BP19" s="184" t="s">
        <v>257</v>
      </c>
      <c r="BQ19" s="184" t="s">
        <v>259</v>
      </c>
      <c r="BR19" s="184" t="s">
        <v>263</v>
      </c>
      <c r="BS19" s="184" t="s">
        <v>264</v>
      </c>
      <c r="BT19" s="184" t="s">
        <v>265</v>
      </c>
      <c r="BU19" s="184" t="s">
        <v>266</v>
      </c>
      <c r="BV19" s="184" t="s">
        <v>267</v>
      </c>
      <c r="BW19" s="184" t="s">
        <v>270</v>
      </c>
      <c r="BX19" s="184" t="s">
        <v>272</v>
      </c>
      <c r="BY19" s="184" t="s">
        <v>276</v>
      </c>
      <c r="BZ19" s="184" t="s">
        <v>277</v>
      </c>
      <c r="CA19" s="184" t="s">
        <v>279</v>
      </c>
      <c r="CB19" s="184" t="s">
        <v>281</v>
      </c>
      <c r="CC19" s="184" t="s">
        <v>282</v>
      </c>
      <c r="CD19" s="184" t="s">
        <v>288</v>
      </c>
      <c r="CE19" s="184" t="s">
        <v>289</v>
      </c>
      <c r="CF19" s="184" t="s">
        <v>292</v>
      </c>
      <c r="CG19" s="184" t="s">
        <v>294</v>
      </c>
      <c r="CH19" s="184" t="s">
        <v>297</v>
      </c>
      <c r="CI19" s="184" t="s">
        <v>301</v>
      </c>
      <c r="CJ19" s="184" t="s">
        <v>303</v>
      </c>
      <c r="CK19" s="184" t="s">
        <v>308</v>
      </c>
      <c r="CL19" s="184" t="s">
        <v>310</v>
      </c>
      <c r="CM19" s="184" t="s">
        <v>311</v>
      </c>
      <c r="CN19" s="184" t="s">
        <v>313</v>
      </c>
      <c r="CO19" s="184" t="s">
        <v>319</v>
      </c>
      <c r="CP19" s="184" t="s">
        <v>322</v>
      </c>
      <c r="CQ19" s="184" t="s">
        <v>325</v>
      </c>
      <c r="CR19" s="184" t="s">
        <v>330</v>
      </c>
      <c r="CS19" s="184" t="s">
        <v>332</v>
      </c>
      <c r="CT19" s="184" t="s">
        <v>297</v>
      </c>
      <c r="CU19" s="184" t="s">
        <v>339</v>
      </c>
      <c r="CV19" s="184" t="s">
        <v>349</v>
      </c>
      <c r="CW19" s="184" t="s">
        <v>350</v>
      </c>
      <c r="CX19" s="184" t="s">
        <v>351</v>
      </c>
      <c r="CY19" s="184" t="s">
        <v>357</v>
      </c>
      <c r="CZ19" s="184" t="s">
        <v>360</v>
      </c>
      <c r="DA19" s="106" t="str">
        <f>+DA76</f>
        <v>Aug'25</v>
      </c>
      <c r="DB19" s="3">
        <v>1</v>
      </c>
      <c r="DC19" s="3">
        <v>2</v>
      </c>
      <c r="DD19" s="3">
        <v>3</v>
      </c>
      <c r="DE19" s="3">
        <v>4</v>
      </c>
      <c r="DF19" s="3">
        <v>5</v>
      </c>
      <c r="DG19" s="3">
        <v>6</v>
      </c>
      <c r="DH19" s="3">
        <v>7</v>
      </c>
      <c r="DI19" s="3">
        <v>8</v>
      </c>
      <c r="DJ19" s="3">
        <v>9</v>
      </c>
      <c r="DK19" s="3">
        <v>10</v>
      </c>
      <c r="DL19" s="3">
        <v>11</v>
      </c>
      <c r="DM19" s="3">
        <v>12</v>
      </c>
      <c r="DN19" s="3">
        <v>13</v>
      </c>
      <c r="DO19" s="3">
        <v>14</v>
      </c>
      <c r="DP19" s="3">
        <v>15</v>
      </c>
      <c r="DQ19" s="3">
        <v>16</v>
      </c>
      <c r="DR19" s="3">
        <v>17</v>
      </c>
      <c r="DS19" s="3">
        <v>18</v>
      </c>
      <c r="DT19" s="3">
        <v>19</v>
      </c>
      <c r="DU19" s="3">
        <v>20</v>
      </c>
      <c r="DV19" s="3">
        <v>21</v>
      </c>
      <c r="DW19" s="3">
        <v>22</v>
      </c>
      <c r="DX19" s="3">
        <v>23</v>
      </c>
      <c r="DY19" s="3">
        <v>24</v>
      </c>
      <c r="DZ19" s="3">
        <v>25</v>
      </c>
      <c r="EA19" s="3">
        <v>26</v>
      </c>
      <c r="EB19" s="3">
        <v>27</v>
      </c>
      <c r="EC19" s="3">
        <v>28</v>
      </c>
      <c r="ED19" s="3">
        <v>29</v>
      </c>
      <c r="EE19" s="3">
        <v>30</v>
      </c>
      <c r="EF19" s="3">
        <v>31</v>
      </c>
    </row>
    <row r="20" spans="1:148" s="8" customFormat="1" ht="17.25" customHeight="1">
      <c r="A20" s="5" t="s">
        <v>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/>
      <c r="AY20" s="170"/>
      <c r="AZ20" s="170"/>
      <c r="BA20" s="170"/>
      <c r="BB20" s="6"/>
      <c r="BC20" s="170"/>
      <c r="BD20" s="170"/>
      <c r="BE20" s="170"/>
      <c r="BF20" s="170"/>
      <c r="BG20" s="170"/>
      <c r="BH20" s="170"/>
      <c r="BI20" s="170"/>
      <c r="BJ20" s="170"/>
      <c r="BK20" s="238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/>
      <c r="CE20" s="170"/>
      <c r="CF20" s="170"/>
      <c r="CG20" s="170"/>
      <c r="CH20" s="170"/>
      <c r="CI20" s="170">
        <v>1770</v>
      </c>
      <c r="CJ20" s="170">
        <v>1210</v>
      </c>
      <c r="CK20" s="170">
        <v>419</v>
      </c>
      <c r="CL20" s="170">
        <v>0</v>
      </c>
      <c r="CM20" s="170">
        <v>0</v>
      </c>
      <c r="CN20" s="170">
        <v>0</v>
      </c>
      <c r="CO20" s="170">
        <v>286</v>
      </c>
      <c r="CP20" s="170">
        <v>344</v>
      </c>
      <c r="CQ20" s="170">
        <v>71</v>
      </c>
      <c r="CR20" s="170">
        <v>868</v>
      </c>
      <c r="CS20" s="170">
        <v>0</v>
      </c>
      <c r="CT20" s="170">
        <v>405</v>
      </c>
      <c r="CU20" s="170">
        <v>315</v>
      </c>
      <c r="CV20" s="170">
        <v>422</v>
      </c>
      <c r="CW20" s="170">
        <v>0</v>
      </c>
      <c r="CX20" s="170">
        <v>0</v>
      </c>
      <c r="CY20" s="170">
        <v>787</v>
      </c>
      <c r="CZ20" s="170">
        <v>583</v>
      </c>
      <c r="DA20" s="7">
        <f>SUM(DB20:EF20)</f>
        <v>222</v>
      </c>
      <c r="DB20" s="7">
        <f>AS5C10!F13</f>
        <v>0</v>
      </c>
      <c r="DC20" s="7">
        <f>AS5C10!G13</f>
        <v>0</v>
      </c>
      <c r="DD20" s="7">
        <f>AS5C10!H13</f>
        <v>0</v>
      </c>
      <c r="DE20" s="7">
        <f>AS5C10!I13</f>
        <v>0</v>
      </c>
      <c r="DF20" s="7">
        <f>AS5C10!J13</f>
        <v>0</v>
      </c>
      <c r="DG20" s="7">
        <f>AS5C10!K13</f>
        <v>103</v>
      </c>
      <c r="DH20" s="7">
        <f>AS5C10!L13</f>
        <v>119</v>
      </c>
      <c r="DI20" s="7">
        <f>AS5C10!M13</f>
        <v>0</v>
      </c>
      <c r="DJ20" s="7">
        <f>AS5C10!N13</f>
        <v>0</v>
      </c>
      <c r="DK20" s="7">
        <f>AS5C10!O13</f>
        <v>0</v>
      </c>
      <c r="DL20" s="7">
        <f>AS5C10!P13</f>
        <v>0</v>
      </c>
      <c r="DM20" s="7">
        <f>AS5C10!Q13</f>
        <v>0</v>
      </c>
      <c r="DN20" s="7">
        <f>AS5C10!R13</f>
        <v>0</v>
      </c>
      <c r="DO20" s="7">
        <f>AS5C10!S13</f>
        <v>0</v>
      </c>
      <c r="DP20" s="7">
        <f>AS5C10!T13</f>
        <v>0</v>
      </c>
      <c r="DQ20" s="7">
        <f>AS5C10!U13</f>
        <v>0</v>
      </c>
      <c r="DR20" s="7">
        <f>AS5C10!V13</f>
        <v>0</v>
      </c>
      <c r="DS20" s="7">
        <f>AS5C10!W13</f>
        <v>0</v>
      </c>
      <c r="DT20" s="7">
        <f>AS5C10!X13</f>
        <v>0</v>
      </c>
      <c r="DU20" s="7">
        <f>AS5C10!Y13</f>
        <v>0</v>
      </c>
      <c r="DV20" s="7">
        <f>AS5C10!Z13</f>
        <v>0</v>
      </c>
      <c r="DW20" s="7">
        <f>AS5C10!AA13</f>
        <v>0</v>
      </c>
      <c r="DX20" s="7">
        <f>AS5C10!AB13</f>
        <v>0</v>
      </c>
      <c r="DY20" s="7">
        <f>AS5C10!AC13</f>
        <v>0</v>
      </c>
      <c r="DZ20" s="7">
        <f>AS5C10!AD13</f>
        <v>0</v>
      </c>
      <c r="EA20" s="7">
        <f>AS5C10!AE13</f>
        <v>0</v>
      </c>
      <c r="EB20" s="7">
        <f>AS5C10!AF13</f>
        <v>0</v>
      </c>
      <c r="EC20" s="7">
        <f>AS5C10!AG13</f>
        <v>0</v>
      </c>
      <c r="ED20" s="7">
        <f>AS5C10!AH13</f>
        <v>0</v>
      </c>
      <c r="EE20" s="7">
        <f>AS5C10!AI13</f>
        <v>0</v>
      </c>
      <c r="EF20" s="7">
        <f>AS5C10!AJ13</f>
        <v>0</v>
      </c>
    </row>
    <row r="21" spans="1:148" s="8" customFormat="1" ht="17.25" customHeight="1">
      <c r="A21" s="5" t="s">
        <v>2</v>
      </c>
      <c r="B21" s="6">
        <f>B20-B22</f>
        <v>0</v>
      </c>
      <c r="C21" s="6">
        <f t="shared" ref="C21:AH21" si="0">C20-C22</f>
        <v>0</v>
      </c>
      <c r="D21" s="6">
        <f t="shared" si="0"/>
        <v>0</v>
      </c>
      <c r="E21" s="6">
        <f t="shared" si="0"/>
        <v>0</v>
      </c>
      <c r="F21" s="6">
        <f t="shared" si="0"/>
        <v>0</v>
      </c>
      <c r="G21" s="6">
        <f t="shared" si="0"/>
        <v>0</v>
      </c>
      <c r="H21" s="6">
        <f t="shared" si="0"/>
        <v>0</v>
      </c>
      <c r="I21" s="6">
        <f t="shared" si="0"/>
        <v>0</v>
      </c>
      <c r="J21" s="6">
        <f t="shared" si="0"/>
        <v>0</v>
      </c>
      <c r="K21" s="6">
        <f t="shared" si="0"/>
        <v>0</v>
      </c>
      <c r="L21" s="6">
        <f t="shared" si="0"/>
        <v>0</v>
      </c>
      <c r="M21" s="6">
        <f t="shared" si="0"/>
        <v>0</v>
      </c>
      <c r="N21" s="6">
        <f t="shared" si="0"/>
        <v>0</v>
      </c>
      <c r="O21" s="6">
        <f t="shared" si="0"/>
        <v>0</v>
      </c>
      <c r="P21" s="6">
        <f t="shared" si="0"/>
        <v>0</v>
      </c>
      <c r="Q21" s="6">
        <f t="shared" si="0"/>
        <v>0</v>
      </c>
      <c r="R21" s="6">
        <f t="shared" si="0"/>
        <v>0</v>
      </c>
      <c r="S21" s="6">
        <f t="shared" si="0"/>
        <v>0</v>
      </c>
      <c r="T21" s="6">
        <f t="shared" si="0"/>
        <v>0</v>
      </c>
      <c r="U21" s="6">
        <f t="shared" si="0"/>
        <v>0</v>
      </c>
      <c r="V21" s="6">
        <f t="shared" si="0"/>
        <v>0</v>
      </c>
      <c r="W21" s="6">
        <f t="shared" si="0"/>
        <v>0</v>
      </c>
      <c r="X21" s="6">
        <f t="shared" si="0"/>
        <v>0</v>
      </c>
      <c r="Y21" s="6">
        <f t="shared" si="0"/>
        <v>0</v>
      </c>
      <c r="Z21" s="6">
        <f t="shared" si="0"/>
        <v>0</v>
      </c>
      <c r="AA21" s="6">
        <f t="shared" si="0"/>
        <v>0</v>
      </c>
      <c r="AB21" s="6">
        <f t="shared" si="0"/>
        <v>0</v>
      </c>
      <c r="AC21" s="6">
        <f t="shared" si="0"/>
        <v>0</v>
      </c>
      <c r="AD21" s="6">
        <f t="shared" si="0"/>
        <v>0</v>
      </c>
      <c r="AE21" s="6">
        <f t="shared" si="0"/>
        <v>0</v>
      </c>
      <c r="AF21" s="6">
        <f t="shared" si="0"/>
        <v>0</v>
      </c>
      <c r="AG21" s="6">
        <f t="shared" si="0"/>
        <v>0</v>
      </c>
      <c r="AH21" s="6">
        <f t="shared" si="0"/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/>
      <c r="AY21" s="6"/>
      <c r="AZ21" s="6"/>
      <c r="BA21" s="170"/>
      <c r="BB21" s="6"/>
      <c r="BC21" s="170"/>
      <c r="BD21" s="170"/>
      <c r="BE21" s="170"/>
      <c r="BF21" s="170"/>
      <c r="BG21" s="170"/>
      <c r="BH21" s="170"/>
      <c r="BI21" s="170"/>
      <c r="BJ21" s="170"/>
      <c r="BK21" s="238"/>
      <c r="BL21" s="170"/>
      <c r="BM21" s="170"/>
      <c r="BN21" s="170"/>
      <c r="BO21" s="170"/>
      <c r="BP21" s="170"/>
      <c r="BQ21" s="170"/>
      <c r="BR21" s="170"/>
      <c r="BS21" s="170"/>
      <c r="BT21" s="170"/>
      <c r="BU21" s="170"/>
      <c r="BV21" s="170"/>
      <c r="BW21" s="170"/>
      <c r="BX21" s="170"/>
      <c r="BY21" s="170"/>
      <c r="BZ21" s="170"/>
      <c r="CA21" s="170"/>
      <c r="CB21" s="170"/>
      <c r="CC21" s="170"/>
      <c r="CD21" s="170"/>
      <c r="CE21" s="170"/>
      <c r="CF21" s="170"/>
      <c r="CG21" s="170"/>
      <c r="CH21" s="170"/>
      <c r="CI21" s="170">
        <v>1766</v>
      </c>
      <c r="CJ21" s="170">
        <v>1210</v>
      </c>
      <c r="CK21" s="170">
        <v>419</v>
      </c>
      <c r="CL21" s="170">
        <v>0</v>
      </c>
      <c r="CM21" s="170">
        <v>0</v>
      </c>
      <c r="CN21" s="170">
        <v>0</v>
      </c>
      <c r="CO21" s="170">
        <v>286</v>
      </c>
      <c r="CP21" s="170">
        <v>344</v>
      </c>
      <c r="CQ21" s="170">
        <v>71</v>
      </c>
      <c r="CR21" s="170">
        <v>868</v>
      </c>
      <c r="CS21" s="170">
        <v>0</v>
      </c>
      <c r="CT21" s="170">
        <v>405</v>
      </c>
      <c r="CU21" s="170">
        <v>315</v>
      </c>
      <c r="CV21" s="170">
        <v>421</v>
      </c>
      <c r="CW21" s="170">
        <v>0</v>
      </c>
      <c r="CX21" s="170">
        <v>0</v>
      </c>
      <c r="CY21" s="170">
        <v>787</v>
      </c>
      <c r="CZ21" s="170">
        <v>583</v>
      </c>
      <c r="DA21" s="7">
        <f t="shared" ref="DA21:EF21" si="1">DA20-DA22</f>
        <v>219</v>
      </c>
      <c r="DB21" s="7">
        <f t="shared" si="1"/>
        <v>0</v>
      </c>
      <c r="DC21" s="7">
        <f t="shared" si="1"/>
        <v>0</v>
      </c>
      <c r="DD21" s="7">
        <f t="shared" si="1"/>
        <v>0</v>
      </c>
      <c r="DE21" s="7">
        <f t="shared" si="1"/>
        <v>0</v>
      </c>
      <c r="DF21" s="7">
        <f t="shared" si="1"/>
        <v>0</v>
      </c>
      <c r="DG21" s="7">
        <f t="shared" si="1"/>
        <v>100</v>
      </c>
      <c r="DH21" s="7">
        <f t="shared" si="1"/>
        <v>119</v>
      </c>
      <c r="DI21" s="7">
        <f t="shared" si="1"/>
        <v>0</v>
      </c>
      <c r="DJ21" s="7">
        <f t="shared" si="1"/>
        <v>0</v>
      </c>
      <c r="DK21" s="7">
        <f t="shared" si="1"/>
        <v>0</v>
      </c>
      <c r="DL21" s="7">
        <f t="shared" si="1"/>
        <v>0</v>
      </c>
      <c r="DM21" s="7">
        <f t="shared" si="1"/>
        <v>0</v>
      </c>
      <c r="DN21" s="7">
        <f t="shared" si="1"/>
        <v>0</v>
      </c>
      <c r="DO21" s="7">
        <f t="shared" si="1"/>
        <v>0</v>
      </c>
      <c r="DP21" s="7">
        <f t="shared" si="1"/>
        <v>0</v>
      </c>
      <c r="DQ21" s="7">
        <f t="shared" si="1"/>
        <v>0</v>
      </c>
      <c r="DR21" s="7">
        <f t="shared" si="1"/>
        <v>0</v>
      </c>
      <c r="DS21" s="7">
        <f t="shared" si="1"/>
        <v>0</v>
      </c>
      <c r="DT21" s="7">
        <f t="shared" si="1"/>
        <v>0</v>
      </c>
      <c r="DU21" s="7">
        <f t="shared" si="1"/>
        <v>0</v>
      </c>
      <c r="DV21" s="7">
        <f t="shared" si="1"/>
        <v>0</v>
      </c>
      <c r="DW21" s="7">
        <f t="shared" si="1"/>
        <v>0</v>
      </c>
      <c r="DX21" s="7">
        <f t="shared" si="1"/>
        <v>0</v>
      </c>
      <c r="DY21" s="7">
        <f t="shared" si="1"/>
        <v>0</v>
      </c>
      <c r="DZ21" s="7">
        <f t="shared" si="1"/>
        <v>0</v>
      </c>
      <c r="EA21" s="7">
        <f t="shared" si="1"/>
        <v>0</v>
      </c>
      <c r="EB21" s="7">
        <f t="shared" si="1"/>
        <v>0</v>
      </c>
      <c r="EC21" s="7">
        <f t="shared" si="1"/>
        <v>0</v>
      </c>
      <c r="ED21" s="7">
        <f t="shared" si="1"/>
        <v>0</v>
      </c>
      <c r="EE21" s="7">
        <f t="shared" si="1"/>
        <v>0</v>
      </c>
      <c r="EF21" s="7">
        <f t="shared" si="1"/>
        <v>0</v>
      </c>
    </row>
    <row r="22" spans="1:148" s="8" customFormat="1" ht="17.25" customHeight="1">
      <c r="A22" s="5" t="s">
        <v>3</v>
      </c>
      <c r="B22" s="6">
        <f>SUM(B25:B28)</f>
        <v>0</v>
      </c>
      <c r="C22" s="6">
        <f t="shared" ref="C22:DA22" si="2">SUM(C25:C28)</f>
        <v>0</v>
      </c>
      <c r="D22" s="6">
        <f t="shared" si="2"/>
        <v>0</v>
      </c>
      <c r="E22" s="6">
        <f t="shared" si="2"/>
        <v>0</v>
      </c>
      <c r="F22" s="6">
        <f t="shared" si="2"/>
        <v>0</v>
      </c>
      <c r="G22" s="6">
        <f t="shared" si="2"/>
        <v>0</v>
      </c>
      <c r="H22" s="6">
        <f t="shared" si="2"/>
        <v>0</v>
      </c>
      <c r="I22" s="6">
        <f t="shared" si="2"/>
        <v>0</v>
      </c>
      <c r="J22" s="6">
        <f t="shared" si="2"/>
        <v>0</v>
      </c>
      <c r="K22" s="6">
        <f t="shared" si="2"/>
        <v>0</v>
      </c>
      <c r="L22" s="6">
        <f t="shared" si="2"/>
        <v>0</v>
      </c>
      <c r="M22" s="6">
        <f t="shared" si="2"/>
        <v>0</v>
      </c>
      <c r="N22" s="6">
        <f t="shared" si="2"/>
        <v>0</v>
      </c>
      <c r="O22" s="6">
        <f t="shared" si="2"/>
        <v>0</v>
      </c>
      <c r="P22" s="6">
        <f t="shared" si="2"/>
        <v>0</v>
      </c>
      <c r="Q22" s="6">
        <f t="shared" si="2"/>
        <v>0</v>
      </c>
      <c r="R22" s="6">
        <f t="shared" si="2"/>
        <v>0</v>
      </c>
      <c r="S22" s="6">
        <f t="shared" si="2"/>
        <v>0</v>
      </c>
      <c r="T22" s="6">
        <f t="shared" si="2"/>
        <v>0</v>
      </c>
      <c r="U22" s="6">
        <f t="shared" si="2"/>
        <v>0</v>
      </c>
      <c r="V22" s="6">
        <f t="shared" si="2"/>
        <v>0</v>
      </c>
      <c r="W22" s="6">
        <f t="shared" si="2"/>
        <v>0</v>
      </c>
      <c r="X22" s="6">
        <f t="shared" si="2"/>
        <v>0</v>
      </c>
      <c r="Y22" s="6">
        <f t="shared" si="2"/>
        <v>0</v>
      </c>
      <c r="Z22" s="6">
        <f t="shared" si="2"/>
        <v>0</v>
      </c>
      <c r="AA22" s="6">
        <f t="shared" si="2"/>
        <v>0</v>
      </c>
      <c r="AB22" s="6">
        <f t="shared" si="2"/>
        <v>0</v>
      </c>
      <c r="AC22" s="6">
        <f t="shared" si="2"/>
        <v>0</v>
      </c>
      <c r="AD22" s="6">
        <f t="shared" si="2"/>
        <v>0</v>
      </c>
      <c r="AE22" s="6">
        <f t="shared" si="2"/>
        <v>0</v>
      </c>
      <c r="AF22" s="6">
        <f t="shared" si="2"/>
        <v>0</v>
      </c>
      <c r="AG22" s="6">
        <f t="shared" si="2"/>
        <v>0</v>
      </c>
      <c r="AH22" s="6">
        <f t="shared" si="2"/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/>
      <c r="AY22" s="6"/>
      <c r="AZ22" s="6"/>
      <c r="BA22" s="170"/>
      <c r="BB22" s="6"/>
      <c r="BC22" s="170"/>
      <c r="BD22" s="170"/>
      <c r="BE22" s="170"/>
      <c r="BF22" s="170"/>
      <c r="BG22" s="170"/>
      <c r="BH22" s="170"/>
      <c r="BI22" s="170"/>
      <c r="BJ22" s="170"/>
      <c r="BK22" s="238"/>
      <c r="BL22" s="170"/>
      <c r="BM22" s="170"/>
      <c r="BN22" s="170"/>
      <c r="BO22" s="170"/>
      <c r="BP22" s="170"/>
      <c r="BQ22" s="170"/>
      <c r="BR22" s="170"/>
      <c r="BS22" s="170"/>
      <c r="BT22" s="170"/>
      <c r="BU22" s="170"/>
      <c r="BV22" s="170"/>
      <c r="BW22" s="170"/>
      <c r="BX22" s="170"/>
      <c r="BY22" s="170"/>
      <c r="BZ22" s="170"/>
      <c r="CA22" s="170"/>
      <c r="CB22" s="170"/>
      <c r="CC22" s="170"/>
      <c r="CD22" s="170"/>
      <c r="CE22" s="170"/>
      <c r="CF22" s="170"/>
      <c r="CG22" s="170"/>
      <c r="CH22" s="170"/>
      <c r="CI22" s="170">
        <v>4</v>
      </c>
      <c r="CJ22" s="170">
        <v>0</v>
      </c>
      <c r="CK22" s="170">
        <v>0</v>
      </c>
      <c r="CL22" s="170">
        <v>0</v>
      </c>
      <c r="CM22" s="170">
        <v>0</v>
      </c>
      <c r="CN22" s="170">
        <v>0</v>
      </c>
      <c r="CO22" s="170">
        <v>0</v>
      </c>
      <c r="CP22" s="170">
        <v>0</v>
      </c>
      <c r="CQ22" s="170">
        <v>0</v>
      </c>
      <c r="CR22" s="170">
        <v>0</v>
      </c>
      <c r="CS22" s="170">
        <v>0</v>
      </c>
      <c r="CT22" s="170">
        <v>0</v>
      </c>
      <c r="CU22" s="170">
        <v>0</v>
      </c>
      <c r="CV22" s="170">
        <v>1</v>
      </c>
      <c r="CW22" s="170">
        <v>0</v>
      </c>
      <c r="CX22" s="170">
        <v>0</v>
      </c>
      <c r="CY22" s="170">
        <v>0</v>
      </c>
      <c r="CZ22" s="170">
        <v>0</v>
      </c>
      <c r="DA22" s="7">
        <f t="shared" si="2"/>
        <v>3</v>
      </c>
      <c r="DB22" s="7">
        <f>SUM(DB25:DB28)</f>
        <v>0</v>
      </c>
      <c r="DC22" s="7">
        <f t="shared" ref="DC22:EF22" si="3">SUM(DC25:DC28)</f>
        <v>0</v>
      </c>
      <c r="DD22" s="7">
        <f t="shared" si="3"/>
        <v>0</v>
      </c>
      <c r="DE22" s="7">
        <f t="shared" si="3"/>
        <v>0</v>
      </c>
      <c r="DF22" s="7">
        <f t="shared" si="3"/>
        <v>0</v>
      </c>
      <c r="DG22" s="7">
        <f t="shared" si="3"/>
        <v>3</v>
      </c>
      <c r="DH22" s="7">
        <f t="shared" si="3"/>
        <v>0</v>
      </c>
      <c r="DI22" s="7">
        <f t="shared" si="3"/>
        <v>0</v>
      </c>
      <c r="DJ22" s="7">
        <f t="shared" si="3"/>
        <v>0</v>
      </c>
      <c r="DK22" s="7">
        <f t="shared" si="3"/>
        <v>0</v>
      </c>
      <c r="DL22" s="7">
        <f t="shared" si="3"/>
        <v>0</v>
      </c>
      <c r="DM22" s="7">
        <f t="shared" si="3"/>
        <v>0</v>
      </c>
      <c r="DN22" s="7">
        <f t="shared" si="3"/>
        <v>0</v>
      </c>
      <c r="DO22" s="7">
        <f t="shared" si="3"/>
        <v>0</v>
      </c>
      <c r="DP22" s="7">
        <f t="shared" si="3"/>
        <v>0</v>
      </c>
      <c r="DQ22" s="7">
        <f t="shared" si="3"/>
        <v>0</v>
      </c>
      <c r="DR22" s="7">
        <f t="shared" si="3"/>
        <v>0</v>
      </c>
      <c r="DS22" s="7">
        <f t="shared" si="3"/>
        <v>0</v>
      </c>
      <c r="DT22" s="7">
        <f t="shared" si="3"/>
        <v>0</v>
      </c>
      <c r="DU22" s="7">
        <f t="shared" si="3"/>
        <v>0</v>
      </c>
      <c r="DV22" s="7">
        <f t="shared" si="3"/>
        <v>0</v>
      </c>
      <c r="DW22" s="7">
        <f t="shared" si="3"/>
        <v>0</v>
      </c>
      <c r="DX22" s="7">
        <f t="shared" si="3"/>
        <v>0</v>
      </c>
      <c r="DY22" s="7">
        <f t="shared" si="3"/>
        <v>0</v>
      </c>
      <c r="DZ22" s="7">
        <f t="shared" si="3"/>
        <v>0</v>
      </c>
      <c r="EA22" s="7">
        <f t="shared" si="3"/>
        <v>0</v>
      </c>
      <c r="EB22" s="7">
        <f t="shared" si="3"/>
        <v>0</v>
      </c>
      <c r="EC22" s="7">
        <f t="shared" si="3"/>
        <v>0</v>
      </c>
      <c r="ED22" s="7">
        <f t="shared" si="3"/>
        <v>0</v>
      </c>
      <c r="EE22" s="7">
        <f t="shared" si="3"/>
        <v>0</v>
      </c>
      <c r="EF22" s="7">
        <f t="shared" si="3"/>
        <v>0</v>
      </c>
    </row>
    <row r="23" spans="1:148" s="8" customFormat="1" ht="17.25" customHeight="1">
      <c r="A23" s="5" t="s">
        <v>10</v>
      </c>
      <c r="B23" s="9" t="e">
        <f>B22/B20</f>
        <v>#DIV/0!</v>
      </c>
      <c r="C23" s="9" t="e">
        <f t="shared" ref="C23:AH23" si="4">C22/C20</f>
        <v>#DIV/0!</v>
      </c>
      <c r="D23" s="9" t="e">
        <f t="shared" si="4"/>
        <v>#DIV/0!</v>
      </c>
      <c r="E23" s="9" t="e">
        <f t="shared" si="4"/>
        <v>#DIV/0!</v>
      </c>
      <c r="F23" s="9" t="e">
        <f t="shared" si="4"/>
        <v>#DIV/0!</v>
      </c>
      <c r="G23" s="9" t="e">
        <f t="shared" si="4"/>
        <v>#DIV/0!</v>
      </c>
      <c r="H23" s="9" t="e">
        <f t="shared" si="4"/>
        <v>#DIV/0!</v>
      </c>
      <c r="I23" s="9" t="e">
        <f t="shared" si="4"/>
        <v>#DIV/0!</v>
      </c>
      <c r="J23" s="9" t="e">
        <f t="shared" si="4"/>
        <v>#DIV/0!</v>
      </c>
      <c r="K23" s="9" t="e">
        <f t="shared" si="4"/>
        <v>#DIV/0!</v>
      </c>
      <c r="L23" s="9" t="e">
        <f t="shared" si="4"/>
        <v>#DIV/0!</v>
      </c>
      <c r="M23" s="9" t="e">
        <f t="shared" si="4"/>
        <v>#DIV/0!</v>
      </c>
      <c r="N23" s="9" t="e">
        <f t="shared" si="4"/>
        <v>#DIV/0!</v>
      </c>
      <c r="O23" s="9" t="e">
        <f t="shared" si="4"/>
        <v>#DIV/0!</v>
      </c>
      <c r="P23" s="9" t="e">
        <f t="shared" si="4"/>
        <v>#DIV/0!</v>
      </c>
      <c r="Q23" s="9" t="e">
        <f t="shared" si="4"/>
        <v>#DIV/0!</v>
      </c>
      <c r="R23" s="9" t="e">
        <f t="shared" si="4"/>
        <v>#DIV/0!</v>
      </c>
      <c r="S23" s="9" t="e">
        <f t="shared" si="4"/>
        <v>#DIV/0!</v>
      </c>
      <c r="T23" s="9" t="e">
        <f t="shared" si="4"/>
        <v>#DIV/0!</v>
      </c>
      <c r="U23" s="9" t="e">
        <f t="shared" si="4"/>
        <v>#DIV/0!</v>
      </c>
      <c r="V23" s="9" t="e">
        <f t="shared" si="4"/>
        <v>#DIV/0!</v>
      </c>
      <c r="W23" s="9" t="e">
        <f t="shared" si="4"/>
        <v>#DIV/0!</v>
      </c>
      <c r="X23" s="9" t="e">
        <f t="shared" si="4"/>
        <v>#DIV/0!</v>
      </c>
      <c r="Y23" s="9" t="e">
        <f t="shared" si="4"/>
        <v>#DIV/0!</v>
      </c>
      <c r="Z23" s="9" t="e">
        <f t="shared" si="4"/>
        <v>#DIV/0!</v>
      </c>
      <c r="AA23" s="9" t="e">
        <f t="shared" si="4"/>
        <v>#DIV/0!</v>
      </c>
      <c r="AB23" s="9" t="e">
        <f t="shared" si="4"/>
        <v>#DIV/0!</v>
      </c>
      <c r="AC23" s="9" t="e">
        <f t="shared" si="4"/>
        <v>#DIV/0!</v>
      </c>
      <c r="AD23" s="9" t="e">
        <f t="shared" si="4"/>
        <v>#DIV/0!</v>
      </c>
      <c r="AE23" s="9" t="e">
        <f t="shared" si="4"/>
        <v>#DIV/0!</v>
      </c>
      <c r="AF23" s="9" t="e">
        <f t="shared" si="4"/>
        <v>#DIV/0!</v>
      </c>
      <c r="AG23" s="9" t="e">
        <f t="shared" si="4"/>
        <v>#DIV/0!</v>
      </c>
      <c r="AH23" s="9" t="e">
        <f t="shared" si="4"/>
        <v>#DIV/0!</v>
      </c>
      <c r="AI23" s="9" t="e">
        <v>#DIV/0!</v>
      </c>
      <c r="AJ23" s="9" t="e">
        <v>#DIV/0!</v>
      </c>
      <c r="AK23" s="9" t="e">
        <v>#DIV/0!</v>
      </c>
      <c r="AL23" s="9" t="e">
        <v>#DIV/0!</v>
      </c>
      <c r="AM23" s="9" t="e">
        <v>#DIV/0!</v>
      </c>
      <c r="AN23" s="9" t="e">
        <v>#DIV/0!</v>
      </c>
      <c r="AO23" s="9" t="e">
        <v>#DIV/0!</v>
      </c>
      <c r="AP23" s="9" t="e">
        <v>#DIV/0!</v>
      </c>
      <c r="AQ23" s="9" t="e">
        <v>#DIV/0!</v>
      </c>
      <c r="AR23" s="9" t="e">
        <v>#DIV/0!</v>
      </c>
      <c r="AS23" s="9" t="e">
        <v>#DIV/0!</v>
      </c>
      <c r="AT23" s="9" t="e">
        <v>#DIV/0!</v>
      </c>
      <c r="AU23" s="9" t="e">
        <v>#DIV/0!</v>
      </c>
      <c r="AV23" s="9" t="e">
        <v>#DIV/0!</v>
      </c>
      <c r="AW23" s="9" t="e">
        <v>#DIV/0!</v>
      </c>
      <c r="AX23" s="9" t="e">
        <f>AX22/AX20</f>
        <v>#DIV/0!</v>
      </c>
      <c r="AY23" s="183" t="e">
        <f>AY22/AY20</f>
        <v>#DIV/0!</v>
      </c>
      <c r="AZ23" s="183" t="e">
        <f t="shared" ref="AZ23:CB23" si="5">AZ22/AZ20</f>
        <v>#DIV/0!</v>
      </c>
      <c r="BA23" s="183" t="e">
        <f t="shared" si="5"/>
        <v>#DIV/0!</v>
      </c>
      <c r="BB23" s="183" t="e">
        <f t="shared" si="5"/>
        <v>#DIV/0!</v>
      </c>
      <c r="BC23" s="183" t="e">
        <f t="shared" si="5"/>
        <v>#DIV/0!</v>
      </c>
      <c r="BD23" s="183" t="e">
        <f t="shared" si="5"/>
        <v>#DIV/0!</v>
      </c>
      <c r="BE23" s="183" t="e">
        <f t="shared" si="5"/>
        <v>#DIV/0!</v>
      </c>
      <c r="BF23" s="183" t="e">
        <f t="shared" si="5"/>
        <v>#DIV/0!</v>
      </c>
      <c r="BG23" s="183" t="e">
        <f t="shared" si="5"/>
        <v>#DIV/0!</v>
      </c>
      <c r="BH23" s="183" t="e">
        <f t="shared" si="5"/>
        <v>#DIV/0!</v>
      </c>
      <c r="BI23" s="183" t="e">
        <f t="shared" si="5"/>
        <v>#DIV/0!</v>
      </c>
      <c r="BJ23" s="183" t="e">
        <f t="shared" si="5"/>
        <v>#DIV/0!</v>
      </c>
      <c r="BK23" s="239" t="e">
        <f t="shared" si="5"/>
        <v>#DIV/0!</v>
      </c>
      <c r="BL23" s="183" t="e">
        <f t="shared" si="5"/>
        <v>#DIV/0!</v>
      </c>
      <c r="BM23" s="183" t="e">
        <f t="shared" si="5"/>
        <v>#DIV/0!</v>
      </c>
      <c r="BN23" s="183" t="e">
        <f t="shared" si="5"/>
        <v>#DIV/0!</v>
      </c>
      <c r="BO23" s="183" t="e">
        <f t="shared" si="5"/>
        <v>#DIV/0!</v>
      </c>
      <c r="BP23" s="183" t="e">
        <f t="shared" si="5"/>
        <v>#DIV/0!</v>
      </c>
      <c r="BQ23" s="183" t="e">
        <f t="shared" si="5"/>
        <v>#DIV/0!</v>
      </c>
      <c r="BR23" s="183" t="e">
        <f t="shared" si="5"/>
        <v>#DIV/0!</v>
      </c>
      <c r="BS23" s="183" t="e">
        <f t="shared" si="5"/>
        <v>#DIV/0!</v>
      </c>
      <c r="BT23" s="183" t="e">
        <f t="shared" si="5"/>
        <v>#DIV/0!</v>
      </c>
      <c r="BU23" s="183" t="e">
        <f t="shared" si="5"/>
        <v>#DIV/0!</v>
      </c>
      <c r="BV23" s="183" t="e">
        <f t="shared" si="5"/>
        <v>#DIV/0!</v>
      </c>
      <c r="BW23" s="183" t="e">
        <f t="shared" si="5"/>
        <v>#DIV/0!</v>
      </c>
      <c r="BX23" s="183" t="e">
        <f t="shared" si="5"/>
        <v>#DIV/0!</v>
      </c>
      <c r="BY23" s="183" t="e">
        <f t="shared" si="5"/>
        <v>#DIV/0!</v>
      </c>
      <c r="BZ23" s="183" t="e">
        <f t="shared" si="5"/>
        <v>#DIV/0!</v>
      </c>
      <c r="CA23" s="183" t="e">
        <f t="shared" si="5"/>
        <v>#DIV/0!</v>
      </c>
      <c r="CB23" s="183" t="e">
        <f t="shared" si="5"/>
        <v>#DIV/0!</v>
      </c>
      <c r="CC23" s="183" t="e">
        <f t="shared" ref="CC23:CH23" si="6">CC22/CC20</f>
        <v>#DIV/0!</v>
      </c>
      <c r="CD23" s="183" t="e">
        <f t="shared" si="6"/>
        <v>#DIV/0!</v>
      </c>
      <c r="CE23" s="183" t="e">
        <f t="shared" si="6"/>
        <v>#DIV/0!</v>
      </c>
      <c r="CF23" s="183" t="e">
        <f t="shared" si="6"/>
        <v>#DIV/0!</v>
      </c>
      <c r="CG23" s="183" t="e">
        <f t="shared" si="6"/>
        <v>#DIV/0!</v>
      </c>
      <c r="CH23" s="183" t="e">
        <f t="shared" si="6"/>
        <v>#DIV/0!</v>
      </c>
      <c r="CI23" s="183">
        <v>2.2598870056497176E-3</v>
      </c>
      <c r="CJ23" s="183">
        <v>0</v>
      </c>
      <c r="CK23" s="183">
        <v>0</v>
      </c>
      <c r="CL23" s="183" t="e">
        <v>#DIV/0!</v>
      </c>
      <c r="CM23" s="183" t="e">
        <v>#DIV/0!</v>
      </c>
      <c r="CN23" s="183" t="e">
        <v>#DIV/0!</v>
      </c>
      <c r="CO23" s="183">
        <v>0</v>
      </c>
      <c r="CP23" s="183">
        <v>0</v>
      </c>
      <c r="CQ23" s="183">
        <v>0</v>
      </c>
      <c r="CR23" s="183">
        <v>0</v>
      </c>
      <c r="CS23" s="183" t="e">
        <v>#DIV/0!</v>
      </c>
      <c r="CT23" s="183">
        <v>0</v>
      </c>
      <c r="CU23" s="183">
        <v>0</v>
      </c>
      <c r="CV23" s="183">
        <v>2.3696682464454978E-3</v>
      </c>
      <c r="CW23" s="183" t="e">
        <v>#DIV/0!</v>
      </c>
      <c r="CX23" s="183" t="e">
        <v>#DIV/0!</v>
      </c>
      <c r="CY23" s="183">
        <v>0</v>
      </c>
      <c r="CZ23" s="183">
        <v>0</v>
      </c>
      <c r="DA23" s="10">
        <f>DA22/DA20</f>
        <v>1.3513513513513514E-2</v>
      </c>
      <c r="DB23" s="10" t="e">
        <f>DB22/DB20</f>
        <v>#DIV/0!</v>
      </c>
      <c r="DC23" s="10" t="e">
        <f t="shared" ref="DC23:EF23" si="7">DC22/DC20</f>
        <v>#DIV/0!</v>
      </c>
      <c r="DD23" s="10" t="e">
        <f t="shared" si="7"/>
        <v>#DIV/0!</v>
      </c>
      <c r="DE23" s="10" t="e">
        <f t="shared" si="7"/>
        <v>#DIV/0!</v>
      </c>
      <c r="DF23" s="10" t="e">
        <f t="shared" si="7"/>
        <v>#DIV/0!</v>
      </c>
      <c r="DG23" s="10">
        <f t="shared" si="7"/>
        <v>2.9126213592233011E-2</v>
      </c>
      <c r="DH23" s="10">
        <f t="shared" si="7"/>
        <v>0</v>
      </c>
      <c r="DI23" s="10" t="e">
        <f t="shared" si="7"/>
        <v>#DIV/0!</v>
      </c>
      <c r="DJ23" s="10" t="e">
        <f t="shared" si="7"/>
        <v>#DIV/0!</v>
      </c>
      <c r="DK23" s="10" t="e">
        <f t="shared" si="7"/>
        <v>#DIV/0!</v>
      </c>
      <c r="DL23" s="10" t="e">
        <f t="shared" si="7"/>
        <v>#DIV/0!</v>
      </c>
      <c r="DM23" s="10" t="e">
        <f t="shared" si="7"/>
        <v>#DIV/0!</v>
      </c>
      <c r="DN23" s="10" t="e">
        <f t="shared" si="7"/>
        <v>#DIV/0!</v>
      </c>
      <c r="DO23" s="10" t="e">
        <f t="shared" si="7"/>
        <v>#DIV/0!</v>
      </c>
      <c r="DP23" s="10" t="e">
        <f t="shared" si="7"/>
        <v>#DIV/0!</v>
      </c>
      <c r="DQ23" s="10" t="e">
        <f t="shared" si="7"/>
        <v>#DIV/0!</v>
      </c>
      <c r="DR23" s="10" t="e">
        <f t="shared" si="7"/>
        <v>#DIV/0!</v>
      </c>
      <c r="DS23" s="10" t="e">
        <f t="shared" si="7"/>
        <v>#DIV/0!</v>
      </c>
      <c r="DT23" s="10" t="e">
        <f t="shared" si="7"/>
        <v>#DIV/0!</v>
      </c>
      <c r="DU23" s="10" t="e">
        <f t="shared" si="7"/>
        <v>#DIV/0!</v>
      </c>
      <c r="DV23" s="10" t="e">
        <f t="shared" si="7"/>
        <v>#DIV/0!</v>
      </c>
      <c r="DW23" s="10" t="e">
        <f t="shared" si="7"/>
        <v>#DIV/0!</v>
      </c>
      <c r="DX23" s="10" t="e">
        <f t="shared" si="7"/>
        <v>#DIV/0!</v>
      </c>
      <c r="DY23" s="10" t="e">
        <f t="shared" si="7"/>
        <v>#DIV/0!</v>
      </c>
      <c r="DZ23" s="10" t="e">
        <f t="shared" si="7"/>
        <v>#DIV/0!</v>
      </c>
      <c r="EA23" s="10" t="e">
        <f t="shared" si="7"/>
        <v>#DIV/0!</v>
      </c>
      <c r="EB23" s="10" t="e">
        <f t="shared" si="7"/>
        <v>#DIV/0!</v>
      </c>
      <c r="EC23" s="10" t="e">
        <f t="shared" si="7"/>
        <v>#DIV/0!</v>
      </c>
      <c r="ED23" s="10" t="e">
        <f t="shared" si="7"/>
        <v>#DIV/0!</v>
      </c>
      <c r="EE23" s="10" t="e">
        <f t="shared" si="7"/>
        <v>#DIV/0!</v>
      </c>
      <c r="EF23" s="10" t="e">
        <f t="shared" si="7"/>
        <v>#DIV/0!</v>
      </c>
    </row>
    <row r="24" spans="1:148" ht="12" customHeight="1">
      <c r="A24" s="11" t="s">
        <v>5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</row>
    <row r="25" spans="1:148" s="8" customFormat="1" ht="17.25" customHeight="1">
      <c r="A25" s="12" t="s">
        <v>6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/>
      <c r="AY25" s="170"/>
      <c r="AZ25" s="170"/>
      <c r="BA25" s="170"/>
      <c r="BB25" s="6"/>
      <c r="BC25" s="170"/>
      <c r="BD25" s="170"/>
      <c r="BE25" s="170"/>
      <c r="BF25" s="170"/>
      <c r="BG25" s="191"/>
      <c r="BH25" s="170"/>
      <c r="BI25" s="170"/>
      <c r="BJ25" s="170"/>
      <c r="BK25" s="6"/>
      <c r="BL25" s="170"/>
      <c r="BM25" s="170"/>
      <c r="BN25" s="170"/>
      <c r="BO25" s="170"/>
      <c r="BP25" s="170"/>
      <c r="BQ25" s="170"/>
      <c r="BR25" s="170"/>
      <c r="BS25" s="170"/>
      <c r="BT25" s="170"/>
      <c r="BU25" s="170"/>
      <c r="BV25" s="170"/>
      <c r="BW25" s="170"/>
      <c r="BX25" s="170"/>
      <c r="BY25" s="170"/>
      <c r="BZ25" s="170"/>
      <c r="CA25" s="170"/>
      <c r="CB25" s="170"/>
      <c r="CC25" s="170"/>
      <c r="CD25" s="170"/>
      <c r="CE25" s="170"/>
      <c r="CF25" s="170"/>
      <c r="CG25" s="170"/>
      <c r="CH25" s="170"/>
      <c r="CI25" s="170">
        <v>0</v>
      </c>
      <c r="CJ25" s="170">
        <v>0</v>
      </c>
      <c r="CK25" s="170">
        <v>0</v>
      </c>
      <c r="CL25" s="170">
        <v>0</v>
      </c>
      <c r="CM25" s="170">
        <v>0</v>
      </c>
      <c r="CN25" s="170">
        <v>0</v>
      </c>
      <c r="CO25" s="170">
        <v>0</v>
      </c>
      <c r="CP25" s="170">
        <v>0</v>
      </c>
      <c r="CQ25" s="170">
        <v>0</v>
      </c>
      <c r="CR25" s="170">
        <v>0</v>
      </c>
      <c r="CS25" s="170">
        <v>0</v>
      </c>
      <c r="CT25" s="170">
        <v>0</v>
      </c>
      <c r="CU25" s="170">
        <v>0</v>
      </c>
      <c r="CV25" s="170">
        <v>0</v>
      </c>
      <c r="CW25" s="170">
        <v>0</v>
      </c>
      <c r="CX25" s="170">
        <v>0</v>
      </c>
      <c r="CY25" s="170">
        <v>0</v>
      </c>
      <c r="CZ25" s="170">
        <v>0</v>
      </c>
      <c r="DA25" s="25">
        <f>SUM(DB25:EF25)</f>
        <v>0</v>
      </c>
      <c r="DB25" s="25">
        <f>AS5C10!F30</f>
        <v>0</v>
      </c>
      <c r="DC25" s="25">
        <f>AS5C10!G30</f>
        <v>0</v>
      </c>
      <c r="DD25" s="25">
        <f>AS5C10!H30</f>
        <v>0</v>
      </c>
      <c r="DE25" s="25">
        <f>AS5C10!I30</f>
        <v>0</v>
      </c>
      <c r="DF25" s="25">
        <f>AS5C10!J30</f>
        <v>0</v>
      </c>
      <c r="DG25" s="25">
        <f>AS5C10!K30</f>
        <v>0</v>
      </c>
      <c r="DH25" s="25">
        <f>AS5C10!L30</f>
        <v>0</v>
      </c>
      <c r="DI25" s="25">
        <f>AS5C10!M30</f>
        <v>0</v>
      </c>
      <c r="DJ25" s="25">
        <f>AS5C10!N30</f>
        <v>0</v>
      </c>
      <c r="DK25" s="25">
        <f>AS5C10!O30</f>
        <v>0</v>
      </c>
      <c r="DL25" s="25">
        <f>AS5C10!P30</f>
        <v>0</v>
      </c>
      <c r="DM25" s="25">
        <f>AS5C10!Q30</f>
        <v>0</v>
      </c>
      <c r="DN25" s="25">
        <f>AS5C10!R30</f>
        <v>0</v>
      </c>
      <c r="DO25" s="25">
        <f>AS5C10!S30</f>
        <v>0</v>
      </c>
      <c r="DP25" s="25">
        <f>AS5C10!T30</f>
        <v>0</v>
      </c>
      <c r="DQ25" s="25">
        <f>AS5C10!U30</f>
        <v>0</v>
      </c>
      <c r="DR25" s="25">
        <f>AS5C10!V30</f>
        <v>0</v>
      </c>
      <c r="DS25" s="25">
        <f>AS5C10!W30</f>
        <v>0</v>
      </c>
      <c r="DT25" s="25">
        <f>AS5C10!X30</f>
        <v>0</v>
      </c>
      <c r="DU25" s="25">
        <f>AS5C10!Y30</f>
        <v>0</v>
      </c>
      <c r="DV25" s="25">
        <f>AS5C10!Z30</f>
        <v>0</v>
      </c>
      <c r="DW25" s="25">
        <f>AS5C10!AA30</f>
        <v>0</v>
      </c>
      <c r="DX25" s="25">
        <f>AS5C10!AB30</f>
        <v>0</v>
      </c>
      <c r="DY25" s="25">
        <f>AS5C10!AC30</f>
        <v>0</v>
      </c>
      <c r="DZ25" s="25">
        <f>AS5C10!AD30</f>
        <v>0</v>
      </c>
      <c r="EA25" s="25">
        <f>AS5C10!AE30</f>
        <v>0</v>
      </c>
      <c r="EB25" s="25">
        <f>AS5C10!AF30</f>
        <v>0</v>
      </c>
      <c r="EC25" s="25">
        <f>AS5C10!AG30</f>
        <v>0</v>
      </c>
      <c r="ED25" s="25">
        <f>AS5C10!AH30</f>
        <v>0</v>
      </c>
      <c r="EE25" s="25">
        <f>AS5C10!AI30</f>
        <v>0</v>
      </c>
      <c r="EF25" s="25">
        <f>'BU X1930'!AJ30</f>
        <v>0</v>
      </c>
    </row>
    <row r="26" spans="1:148" s="8" customFormat="1" ht="17.25" customHeight="1">
      <c r="A26" s="12" t="s">
        <v>7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/>
      <c r="AY26" s="170"/>
      <c r="AZ26" s="170"/>
      <c r="BA26" s="170"/>
      <c r="BB26" s="6"/>
      <c r="BC26" s="170"/>
      <c r="BD26" s="170"/>
      <c r="BE26" s="170"/>
      <c r="BF26" s="170"/>
      <c r="BG26" s="191"/>
      <c r="BH26" s="170"/>
      <c r="BI26" s="170"/>
      <c r="BJ26" s="170"/>
      <c r="BK26" s="6"/>
      <c r="BL26" s="170"/>
      <c r="BM26" s="170"/>
      <c r="BN26" s="170"/>
      <c r="BO26" s="170"/>
      <c r="BP26" s="170"/>
      <c r="BQ26" s="170"/>
      <c r="BR26" s="170"/>
      <c r="BS26" s="170"/>
      <c r="BT26" s="170"/>
      <c r="BU26" s="170"/>
      <c r="BV26" s="170"/>
      <c r="BW26" s="170"/>
      <c r="BX26" s="170"/>
      <c r="BY26" s="170"/>
      <c r="BZ26" s="170"/>
      <c r="CA26" s="170"/>
      <c r="CB26" s="170"/>
      <c r="CC26" s="170"/>
      <c r="CD26" s="170"/>
      <c r="CE26" s="170"/>
      <c r="CF26" s="170"/>
      <c r="CG26" s="170"/>
      <c r="CH26" s="170"/>
      <c r="CI26" s="170">
        <v>3</v>
      </c>
      <c r="CJ26" s="170">
        <v>0</v>
      </c>
      <c r="CK26" s="170">
        <v>0</v>
      </c>
      <c r="CL26" s="170">
        <v>0</v>
      </c>
      <c r="CM26" s="170">
        <v>0</v>
      </c>
      <c r="CN26" s="170">
        <v>0</v>
      </c>
      <c r="CO26" s="170">
        <v>0</v>
      </c>
      <c r="CP26" s="170">
        <v>0</v>
      </c>
      <c r="CQ26" s="170">
        <v>0</v>
      </c>
      <c r="CR26" s="170">
        <v>0</v>
      </c>
      <c r="CS26" s="170">
        <v>0</v>
      </c>
      <c r="CT26" s="170">
        <v>0</v>
      </c>
      <c r="CU26" s="170">
        <v>0</v>
      </c>
      <c r="CV26" s="170">
        <v>1</v>
      </c>
      <c r="CW26" s="170">
        <v>0</v>
      </c>
      <c r="CX26" s="170">
        <v>0</v>
      </c>
      <c r="CY26" s="170">
        <v>0</v>
      </c>
      <c r="CZ26" s="170">
        <v>0</v>
      </c>
      <c r="DA26" s="25">
        <f>SUM(DB26:EF26)</f>
        <v>3</v>
      </c>
      <c r="DB26" s="25">
        <f>AS5C10!F31</f>
        <v>0</v>
      </c>
      <c r="DC26" s="25">
        <f>AS5C10!G31</f>
        <v>0</v>
      </c>
      <c r="DD26" s="25">
        <f>AS5C10!H31</f>
        <v>0</v>
      </c>
      <c r="DE26" s="25">
        <f>AS5C10!I31</f>
        <v>0</v>
      </c>
      <c r="DF26" s="25">
        <f>AS5C10!J31</f>
        <v>0</v>
      </c>
      <c r="DG26" s="25">
        <f>AS5C10!K31</f>
        <v>3</v>
      </c>
      <c r="DH26" s="25">
        <f>AS5C10!L31</f>
        <v>0</v>
      </c>
      <c r="DI26" s="25">
        <f>AS5C10!M31</f>
        <v>0</v>
      </c>
      <c r="DJ26" s="25">
        <f>AS5C10!N31</f>
        <v>0</v>
      </c>
      <c r="DK26" s="25">
        <f>AS5C10!O31</f>
        <v>0</v>
      </c>
      <c r="DL26" s="25">
        <f>AS5C10!P31</f>
        <v>0</v>
      </c>
      <c r="DM26" s="25">
        <f>AS5C10!Q31</f>
        <v>0</v>
      </c>
      <c r="DN26" s="25">
        <f>AS5C10!R31</f>
        <v>0</v>
      </c>
      <c r="DO26" s="25">
        <f>AS5C10!S31</f>
        <v>0</v>
      </c>
      <c r="DP26" s="25">
        <f>AS5C10!T31</f>
        <v>0</v>
      </c>
      <c r="DQ26" s="25">
        <f>AS5C10!U31</f>
        <v>0</v>
      </c>
      <c r="DR26" s="25">
        <f>AS5C10!V31</f>
        <v>0</v>
      </c>
      <c r="DS26" s="25">
        <f>AS5C10!W31</f>
        <v>0</v>
      </c>
      <c r="DT26" s="25">
        <f>AS5C10!X31</f>
        <v>0</v>
      </c>
      <c r="DU26" s="25">
        <f>AS5C10!Y31</f>
        <v>0</v>
      </c>
      <c r="DV26" s="25">
        <f>AS5C10!Z31</f>
        <v>0</v>
      </c>
      <c r="DW26" s="25">
        <f>AS5C10!AA31</f>
        <v>0</v>
      </c>
      <c r="DX26" s="25">
        <f>AS5C10!AB31</f>
        <v>0</v>
      </c>
      <c r="DY26" s="25">
        <f>AS5C10!AC31</f>
        <v>0</v>
      </c>
      <c r="DZ26" s="25">
        <f>AS5C10!AD31</f>
        <v>0</v>
      </c>
      <c r="EA26" s="25">
        <f>AS5C10!AE31</f>
        <v>0</v>
      </c>
      <c r="EB26" s="25">
        <f>AS5C10!AF31</f>
        <v>0</v>
      </c>
      <c r="EC26" s="25">
        <f>AS5C10!AG31</f>
        <v>0</v>
      </c>
      <c r="ED26" s="25">
        <f>AS5C10!AH31</f>
        <v>0</v>
      </c>
      <c r="EE26" s="25">
        <f>AS5C10!AI31</f>
        <v>0</v>
      </c>
      <c r="EF26" s="25">
        <f>'BU X1930'!AJ31</f>
        <v>0</v>
      </c>
    </row>
    <row r="27" spans="1:148" s="8" customFormat="1" ht="17.25" customHeight="1">
      <c r="A27" s="12" t="s">
        <v>8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/>
      <c r="AY27" s="170"/>
      <c r="AZ27" s="170"/>
      <c r="BA27" s="170"/>
      <c r="BB27" s="6"/>
      <c r="BC27" s="170"/>
      <c r="BD27" s="170"/>
      <c r="BE27" s="170"/>
      <c r="BF27" s="170"/>
      <c r="BG27" s="191"/>
      <c r="BH27" s="170"/>
      <c r="BI27" s="170"/>
      <c r="BJ27" s="170"/>
      <c r="BK27" s="6"/>
      <c r="BL27" s="170"/>
      <c r="BM27" s="170"/>
      <c r="BN27" s="170"/>
      <c r="BO27" s="170"/>
      <c r="BP27" s="170"/>
      <c r="BQ27" s="170"/>
      <c r="BR27" s="170"/>
      <c r="BS27" s="170"/>
      <c r="BT27" s="170"/>
      <c r="BU27" s="170"/>
      <c r="BV27" s="170"/>
      <c r="BW27" s="170"/>
      <c r="BX27" s="170"/>
      <c r="BY27" s="170"/>
      <c r="BZ27" s="170"/>
      <c r="CA27" s="170"/>
      <c r="CB27" s="170"/>
      <c r="CC27" s="170"/>
      <c r="CD27" s="170"/>
      <c r="CE27" s="170"/>
      <c r="CF27" s="170"/>
      <c r="CG27" s="170"/>
      <c r="CH27" s="170"/>
      <c r="CI27" s="170">
        <v>0</v>
      </c>
      <c r="CJ27" s="170">
        <v>0</v>
      </c>
      <c r="CK27" s="170">
        <v>0</v>
      </c>
      <c r="CL27" s="170">
        <v>0</v>
      </c>
      <c r="CM27" s="170">
        <v>0</v>
      </c>
      <c r="CN27" s="170">
        <v>0</v>
      </c>
      <c r="CO27" s="170">
        <v>0</v>
      </c>
      <c r="CP27" s="170">
        <v>0</v>
      </c>
      <c r="CQ27" s="170">
        <v>0</v>
      </c>
      <c r="CR27" s="170">
        <v>0</v>
      </c>
      <c r="CS27" s="170">
        <v>0</v>
      </c>
      <c r="CT27" s="170">
        <v>0</v>
      </c>
      <c r="CU27" s="170">
        <v>0</v>
      </c>
      <c r="CV27" s="170">
        <v>0</v>
      </c>
      <c r="CW27" s="170">
        <v>0</v>
      </c>
      <c r="CX27" s="170">
        <v>0</v>
      </c>
      <c r="CY27" s="170">
        <v>0</v>
      </c>
      <c r="CZ27" s="170">
        <v>0</v>
      </c>
      <c r="DA27" s="25">
        <f>SUM(DB27:EF27)</f>
        <v>0</v>
      </c>
      <c r="DB27" s="25">
        <f>AS5C10!F32</f>
        <v>0</v>
      </c>
      <c r="DC27" s="25">
        <f>AS5C10!G32</f>
        <v>0</v>
      </c>
      <c r="DD27" s="25">
        <f>AS5C10!H32</f>
        <v>0</v>
      </c>
      <c r="DE27" s="25">
        <f>AS5C10!I32</f>
        <v>0</v>
      </c>
      <c r="DF27" s="25">
        <f>AS5C10!J32</f>
        <v>0</v>
      </c>
      <c r="DG27" s="25">
        <f>AS5C10!K32</f>
        <v>0</v>
      </c>
      <c r="DH27" s="25">
        <f>AS5C10!L32</f>
        <v>0</v>
      </c>
      <c r="DI27" s="25">
        <f>AS5C10!M32</f>
        <v>0</v>
      </c>
      <c r="DJ27" s="25">
        <f>AS5C10!N32</f>
        <v>0</v>
      </c>
      <c r="DK27" s="25">
        <f>AS5C10!O32</f>
        <v>0</v>
      </c>
      <c r="DL27" s="25">
        <f>AS5C10!P32</f>
        <v>0</v>
      </c>
      <c r="DM27" s="25">
        <f>AS5C10!Q32</f>
        <v>0</v>
      </c>
      <c r="DN27" s="25">
        <f>AS5C10!R32</f>
        <v>0</v>
      </c>
      <c r="DO27" s="25">
        <f>AS5C10!S32</f>
        <v>0</v>
      </c>
      <c r="DP27" s="25">
        <f>AS5C10!T32</f>
        <v>0</v>
      </c>
      <c r="DQ27" s="25">
        <f>AS5C10!U32</f>
        <v>0</v>
      </c>
      <c r="DR27" s="25">
        <f>AS5C10!V32</f>
        <v>0</v>
      </c>
      <c r="DS27" s="25">
        <f>AS5C10!W32</f>
        <v>0</v>
      </c>
      <c r="DT27" s="25">
        <f>AS5C10!X32</f>
        <v>0</v>
      </c>
      <c r="DU27" s="25">
        <f>AS5C10!Y32</f>
        <v>0</v>
      </c>
      <c r="DV27" s="25">
        <f>AS5C10!Z32</f>
        <v>0</v>
      </c>
      <c r="DW27" s="25">
        <f>AS5C10!AA32</f>
        <v>0</v>
      </c>
      <c r="DX27" s="25">
        <f>AS5C10!AB32</f>
        <v>0</v>
      </c>
      <c r="DY27" s="25">
        <f>AS5C10!AC32</f>
        <v>0</v>
      </c>
      <c r="DZ27" s="25">
        <f>AS5C10!AD32</f>
        <v>0</v>
      </c>
      <c r="EA27" s="25">
        <f>AS5C10!AE32</f>
        <v>0</v>
      </c>
      <c r="EB27" s="25">
        <f>AS5C10!AF32</f>
        <v>0</v>
      </c>
      <c r="EC27" s="25">
        <f>AS5C10!AG32</f>
        <v>0</v>
      </c>
      <c r="ED27" s="25">
        <f>AS5C10!AH32</f>
        <v>0</v>
      </c>
      <c r="EE27" s="25">
        <f>AS5C10!AI32</f>
        <v>0</v>
      </c>
      <c r="EF27" s="25">
        <f>'BU X1930'!AI32</f>
        <v>0</v>
      </c>
    </row>
    <row r="28" spans="1:148" s="8" customFormat="1" ht="17.25" customHeight="1">
      <c r="A28" s="12" t="s">
        <v>9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/>
      <c r="AY28" s="170"/>
      <c r="AZ28" s="170"/>
      <c r="BA28" s="170"/>
      <c r="BB28" s="6"/>
      <c r="BC28" s="170"/>
      <c r="BD28" s="170"/>
      <c r="BE28" s="170"/>
      <c r="BF28" s="170"/>
      <c r="BG28" s="191"/>
      <c r="BH28" s="170"/>
      <c r="BI28" s="170"/>
      <c r="BJ28" s="170"/>
      <c r="BK28" s="6"/>
      <c r="BL28" s="170"/>
      <c r="BM28" s="170"/>
      <c r="BN28" s="170"/>
      <c r="BO28" s="170"/>
      <c r="BP28" s="170"/>
      <c r="BQ28" s="170"/>
      <c r="BR28" s="170"/>
      <c r="BS28" s="170"/>
      <c r="BT28" s="170"/>
      <c r="BU28" s="170"/>
      <c r="BV28" s="170"/>
      <c r="BW28" s="170"/>
      <c r="BX28" s="170"/>
      <c r="BY28" s="170"/>
      <c r="BZ28" s="170"/>
      <c r="CA28" s="170"/>
      <c r="CB28" s="170"/>
      <c r="CC28" s="170"/>
      <c r="CD28" s="170"/>
      <c r="CE28" s="170"/>
      <c r="CF28" s="170"/>
      <c r="CG28" s="170"/>
      <c r="CH28" s="170"/>
      <c r="CI28" s="170">
        <v>1</v>
      </c>
      <c r="CJ28" s="170">
        <v>0</v>
      </c>
      <c r="CK28" s="170">
        <v>0</v>
      </c>
      <c r="CL28" s="170">
        <v>0</v>
      </c>
      <c r="CM28" s="170">
        <v>0</v>
      </c>
      <c r="CN28" s="170">
        <v>0</v>
      </c>
      <c r="CO28" s="170">
        <v>0</v>
      </c>
      <c r="CP28" s="170">
        <v>0</v>
      </c>
      <c r="CQ28" s="170">
        <v>0</v>
      </c>
      <c r="CR28" s="170">
        <v>0</v>
      </c>
      <c r="CS28" s="170">
        <v>0</v>
      </c>
      <c r="CT28" s="170">
        <v>0</v>
      </c>
      <c r="CU28" s="170">
        <v>0</v>
      </c>
      <c r="CV28" s="170">
        <v>0</v>
      </c>
      <c r="CW28" s="170">
        <v>0</v>
      </c>
      <c r="CX28" s="170">
        <v>0</v>
      </c>
      <c r="CY28" s="170">
        <v>0</v>
      </c>
      <c r="CZ28" s="170">
        <v>0</v>
      </c>
      <c r="DA28" s="25">
        <f>SUM(DB28:EF28)</f>
        <v>0</v>
      </c>
      <c r="DB28" s="25">
        <f>AS5C10!F33</f>
        <v>0</v>
      </c>
      <c r="DC28" s="25">
        <f>AS5C10!G33</f>
        <v>0</v>
      </c>
      <c r="DD28" s="25">
        <f>AS5C10!H33</f>
        <v>0</v>
      </c>
      <c r="DE28" s="25">
        <f>AS5C10!I33</f>
        <v>0</v>
      </c>
      <c r="DF28" s="25">
        <f>AS5C10!J33</f>
        <v>0</v>
      </c>
      <c r="DG28" s="25">
        <f>AS5C10!K33</f>
        <v>0</v>
      </c>
      <c r="DH28" s="25">
        <f>AS5C10!L33</f>
        <v>0</v>
      </c>
      <c r="DI28" s="25">
        <f>AS5C10!M33</f>
        <v>0</v>
      </c>
      <c r="DJ28" s="25">
        <f>AS5C10!N33</f>
        <v>0</v>
      </c>
      <c r="DK28" s="25">
        <f>AS5C10!O33</f>
        <v>0</v>
      </c>
      <c r="DL28" s="25">
        <f>AS5C10!P33</f>
        <v>0</v>
      </c>
      <c r="DM28" s="25">
        <f>AS5C10!Q33</f>
        <v>0</v>
      </c>
      <c r="DN28" s="25">
        <f>AS5C10!R33</f>
        <v>0</v>
      </c>
      <c r="DO28" s="25">
        <f>AS5C10!S33</f>
        <v>0</v>
      </c>
      <c r="DP28" s="25">
        <f>AS5C10!T33</f>
        <v>0</v>
      </c>
      <c r="DQ28" s="25">
        <f>AS5C10!U33</f>
        <v>0</v>
      </c>
      <c r="DR28" s="25">
        <f>AS5C10!V33</f>
        <v>0</v>
      </c>
      <c r="DS28" s="25">
        <f>AS5C10!W33</f>
        <v>0</v>
      </c>
      <c r="DT28" s="25">
        <f>AS5C10!X33</f>
        <v>0</v>
      </c>
      <c r="DU28" s="25">
        <f>AS5C10!Y33</f>
        <v>0</v>
      </c>
      <c r="DV28" s="25">
        <f>AS5C10!Z33</f>
        <v>0</v>
      </c>
      <c r="DW28" s="25">
        <f>AS5C10!AA33</f>
        <v>0</v>
      </c>
      <c r="DX28" s="25">
        <f>AS5C10!AB33</f>
        <v>0</v>
      </c>
      <c r="DY28" s="25">
        <f>AS5C10!AC33</f>
        <v>0</v>
      </c>
      <c r="DZ28" s="25">
        <f>AS5C10!AD33</f>
        <v>0</v>
      </c>
      <c r="EA28" s="25">
        <f>AS5C10!AE33</f>
        <v>0</v>
      </c>
      <c r="EB28" s="25">
        <f>AS5C10!AF33</f>
        <v>0</v>
      </c>
      <c r="EC28" s="25">
        <f>AS5C10!AG33</f>
        <v>0</v>
      </c>
      <c r="ED28" s="25">
        <f>AS5C10!AH33</f>
        <v>0</v>
      </c>
      <c r="EE28" s="25">
        <f>AS5C10!AI33</f>
        <v>0</v>
      </c>
      <c r="EF28" s="25">
        <f>'BU X1930'!AJ33</f>
        <v>0</v>
      </c>
    </row>
    <row r="29" spans="1:148" s="179" customFormat="1" ht="18" customHeight="1">
      <c r="A29" s="179" t="s">
        <v>214</v>
      </c>
      <c r="Z29" s="182">
        <v>2E-3</v>
      </c>
      <c r="AA29" s="182">
        <v>2E-3</v>
      </c>
      <c r="AB29" s="182">
        <v>2E-3</v>
      </c>
      <c r="AC29" s="182">
        <v>2E-3</v>
      </c>
      <c r="AD29" s="182">
        <v>2E-3</v>
      </c>
      <c r="AE29" s="182">
        <v>2E-3</v>
      </c>
      <c r="AF29" s="182">
        <v>2E-3</v>
      </c>
      <c r="AG29" s="182">
        <v>2E-3</v>
      </c>
      <c r="AH29" s="182">
        <v>2E-3</v>
      </c>
      <c r="AI29" s="182">
        <v>2E-3</v>
      </c>
      <c r="AJ29" s="182">
        <v>2E-3</v>
      </c>
      <c r="AK29" s="182">
        <v>2E-3</v>
      </c>
      <c r="AL29" s="182">
        <v>5.0000000000000001E-3</v>
      </c>
      <c r="AM29" s="182">
        <v>5.0000000000000001E-3</v>
      </c>
      <c r="AN29" s="182">
        <v>5.0000000000000001E-3</v>
      </c>
      <c r="AO29" s="182">
        <v>5.0000000000000001E-3</v>
      </c>
      <c r="AP29" s="182">
        <v>5.0000000000000001E-3</v>
      </c>
      <c r="AQ29" s="182">
        <v>5.0000000000000001E-3</v>
      </c>
      <c r="AR29" s="182">
        <v>5.0000000000000001E-3</v>
      </c>
      <c r="AS29" s="182">
        <v>5.0000000000000001E-3</v>
      </c>
      <c r="AT29" s="182">
        <v>5.0000000000000001E-3</v>
      </c>
      <c r="AU29" s="182">
        <v>5.0000000000000001E-3</v>
      </c>
      <c r="AV29" s="182">
        <v>5.0000000000000001E-3</v>
      </c>
      <c r="AW29" s="182">
        <v>5.0000000000000001E-3</v>
      </c>
      <c r="AX29" s="182">
        <v>2E-3</v>
      </c>
      <c r="AY29" s="182">
        <v>2E-3</v>
      </c>
      <c r="AZ29" s="182">
        <v>2E-3</v>
      </c>
      <c r="BA29" s="182">
        <v>2E-3</v>
      </c>
      <c r="BB29" s="182">
        <v>2E-3</v>
      </c>
      <c r="BC29" s="182">
        <v>2E-3</v>
      </c>
      <c r="BD29" s="182">
        <v>2E-3</v>
      </c>
      <c r="BE29" s="182">
        <v>2E-3</v>
      </c>
      <c r="BF29" s="182">
        <v>2E-3</v>
      </c>
      <c r="BG29" s="182">
        <v>2E-3</v>
      </c>
      <c r="BH29" s="182">
        <v>2E-3</v>
      </c>
      <c r="BI29" s="182">
        <v>2E-3</v>
      </c>
      <c r="BJ29" s="182">
        <v>2E-3</v>
      </c>
      <c r="BK29" s="182">
        <v>2E-3</v>
      </c>
      <c r="BL29" s="182">
        <v>2E-3</v>
      </c>
      <c r="BM29" s="182">
        <v>5.0000000000000001E-4</v>
      </c>
      <c r="BN29" s="182">
        <v>5.0000000000000001E-4</v>
      </c>
      <c r="BO29" s="182">
        <v>5.0000000000000001E-4</v>
      </c>
      <c r="BP29" s="182">
        <v>5.0000000000000001E-4</v>
      </c>
      <c r="BQ29" s="182">
        <v>5.0000000000000001E-4</v>
      </c>
      <c r="BR29" s="182">
        <v>5.0000000000000001E-4</v>
      </c>
      <c r="BS29" s="182">
        <v>5.0000000000000001E-4</v>
      </c>
      <c r="BT29" s="182">
        <v>5.0000000000000001E-4</v>
      </c>
      <c r="BU29" s="182">
        <v>5.0000000000000001E-4</v>
      </c>
      <c r="BV29" s="182">
        <v>5.0000000000000001E-4</v>
      </c>
      <c r="BW29" s="182">
        <v>5.0000000000000001E-4</v>
      </c>
      <c r="BX29" s="182">
        <v>5.0000000000000001E-4</v>
      </c>
      <c r="BY29" s="182">
        <v>5.0000000000000001E-4</v>
      </c>
      <c r="BZ29" s="182">
        <v>5.0000000000000001E-4</v>
      </c>
      <c r="CA29" s="182">
        <v>5.0000000000000001E-4</v>
      </c>
      <c r="CB29" s="182">
        <v>5.0000000000000001E-4</v>
      </c>
      <c r="CC29" s="182">
        <v>5.0000000000000001E-4</v>
      </c>
      <c r="CD29" s="182">
        <v>5.0000000000000001E-4</v>
      </c>
      <c r="CE29" s="182">
        <v>5.0000000000000001E-4</v>
      </c>
      <c r="CF29" s="182">
        <v>5.0000000000000001E-4</v>
      </c>
      <c r="CG29" s="182">
        <v>5.0000000000000001E-4</v>
      </c>
      <c r="CH29" s="182">
        <v>5.0000000000000001E-4</v>
      </c>
      <c r="CI29" s="182">
        <v>5.0000000000000001E-4</v>
      </c>
      <c r="CJ29" s="182">
        <v>5.0000000000000001E-4</v>
      </c>
      <c r="CK29" s="182">
        <v>5.0000000000000001E-4</v>
      </c>
      <c r="CL29" s="182">
        <v>5.0000000000000001E-4</v>
      </c>
      <c r="CM29" s="182">
        <v>5.0000000000000001E-4</v>
      </c>
      <c r="CN29" s="182">
        <v>5.0000000000000001E-4</v>
      </c>
      <c r="CO29" s="182">
        <v>5.0000000000000001E-4</v>
      </c>
      <c r="CP29" s="182">
        <v>5.0000000000000001E-4</v>
      </c>
      <c r="CQ29" s="182">
        <v>5.0000000000000001E-4</v>
      </c>
      <c r="CR29" s="182">
        <v>5.0000000000000001E-4</v>
      </c>
      <c r="CS29" s="182">
        <v>5.0000000000000001E-4</v>
      </c>
      <c r="CT29" s="182">
        <v>5.0000000000000001E-4</v>
      </c>
      <c r="CU29" s="182">
        <v>5.0000000000000001E-4</v>
      </c>
      <c r="CV29" s="182">
        <v>5.0000000000000001E-4</v>
      </c>
      <c r="CW29" s="182">
        <v>5.0000000000000001E-4</v>
      </c>
      <c r="CX29" s="182">
        <v>5.0000000000000001E-4</v>
      </c>
      <c r="CY29" s="182">
        <v>5.0000000000000001E-4</v>
      </c>
      <c r="CZ29" s="182">
        <v>5.0000000000000001E-4</v>
      </c>
      <c r="DA29" s="182">
        <v>5.0000000000000001E-4</v>
      </c>
      <c r="DB29" s="182">
        <v>5.0000000000000001E-4</v>
      </c>
      <c r="DC29" s="182">
        <v>5.0000000000000001E-4</v>
      </c>
      <c r="DD29" s="182">
        <v>5.0000000000000001E-4</v>
      </c>
      <c r="DE29" s="182">
        <v>5.0000000000000001E-4</v>
      </c>
      <c r="DF29" s="182">
        <v>5.0000000000000001E-4</v>
      </c>
      <c r="DG29" s="182">
        <v>5.0000000000000001E-4</v>
      </c>
      <c r="DH29" s="182">
        <v>5.0000000000000001E-4</v>
      </c>
      <c r="DI29" s="182">
        <v>5.0000000000000001E-4</v>
      </c>
      <c r="DJ29" s="182">
        <v>5.0000000000000001E-4</v>
      </c>
      <c r="DK29" s="182">
        <v>5.0000000000000001E-4</v>
      </c>
      <c r="DL29" s="182">
        <v>5.0000000000000001E-4</v>
      </c>
      <c r="DM29" s="182">
        <v>5.0000000000000001E-4</v>
      </c>
      <c r="DN29" s="182">
        <v>5.0000000000000001E-4</v>
      </c>
      <c r="DO29" s="182">
        <v>5.0000000000000001E-4</v>
      </c>
      <c r="DP29" s="182">
        <v>5.0000000000000001E-4</v>
      </c>
      <c r="DQ29" s="182">
        <v>5.0000000000000001E-4</v>
      </c>
      <c r="DR29" s="182">
        <v>5.0000000000000001E-4</v>
      </c>
      <c r="DS29" s="182">
        <v>5.0000000000000001E-4</v>
      </c>
      <c r="DT29" s="182">
        <v>5.0000000000000001E-4</v>
      </c>
      <c r="DU29" s="182">
        <v>5.0000000000000001E-4</v>
      </c>
      <c r="DV29" s="182">
        <v>5.0000000000000001E-4</v>
      </c>
      <c r="DW29" s="182">
        <v>5.0000000000000001E-4</v>
      </c>
      <c r="DX29" s="182">
        <v>5.0000000000000001E-4</v>
      </c>
      <c r="DY29" s="182">
        <v>5.0000000000000001E-4</v>
      </c>
      <c r="DZ29" s="182">
        <v>5.0000000000000001E-4</v>
      </c>
      <c r="EA29" s="182">
        <v>5.0000000000000001E-4</v>
      </c>
      <c r="EB29" s="182">
        <v>5.0000000000000001E-4</v>
      </c>
      <c r="EC29" s="182">
        <v>5.0000000000000001E-4</v>
      </c>
      <c r="ED29" s="182">
        <v>5.0000000000000001E-4</v>
      </c>
      <c r="EE29" s="182">
        <v>5.0000000000000001E-4</v>
      </c>
      <c r="EF29" s="182">
        <v>5.0000000000000001E-4</v>
      </c>
      <c r="EG29" s="180"/>
      <c r="EH29" s="180"/>
      <c r="EI29" s="180"/>
      <c r="EJ29" s="180"/>
      <c r="EK29" s="180"/>
      <c r="EL29" s="180"/>
      <c r="EM29" s="180"/>
      <c r="EN29" s="180"/>
      <c r="EO29" s="180"/>
      <c r="EP29" s="180"/>
      <c r="EQ29" s="180"/>
      <c r="ER29" s="180"/>
    </row>
    <row r="30" spans="1:148" ht="27" customHeight="1">
      <c r="A30" s="284" t="s">
        <v>354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284"/>
      <c r="T30" s="284"/>
      <c r="U30" s="284"/>
      <c r="V30" s="284"/>
      <c r="W30" s="284"/>
      <c r="X30" s="284"/>
      <c r="Y30" s="284"/>
      <c r="Z30" s="284"/>
      <c r="AA30" s="284"/>
      <c r="AB30" s="284"/>
      <c r="AC30" s="284"/>
      <c r="AD30" s="284"/>
      <c r="AE30" s="284"/>
      <c r="AF30" s="284"/>
      <c r="AG30" s="284"/>
      <c r="AH30" s="284"/>
      <c r="AI30" s="284"/>
      <c r="AJ30" s="284"/>
      <c r="AK30" s="284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284"/>
      <c r="BZ30" s="284"/>
      <c r="CA30" s="284"/>
      <c r="CB30" s="284"/>
      <c r="CC30" s="284"/>
      <c r="CD30" s="284"/>
      <c r="CE30" s="284"/>
      <c r="CF30" s="284"/>
      <c r="CG30" s="284"/>
      <c r="CH30" s="284"/>
      <c r="CI30" s="284"/>
      <c r="CJ30" s="284"/>
      <c r="CK30" s="284"/>
      <c r="CL30" s="284"/>
      <c r="CM30" s="284"/>
      <c r="CN30" s="284"/>
      <c r="CO30" s="284"/>
      <c r="CP30" s="284"/>
      <c r="CQ30" s="284"/>
      <c r="CR30" s="284"/>
      <c r="CS30" s="284"/>
      <c r="CT30" s="284"/>
      <c r="CU30" s="284"/>
      <c r="CV30" s="284"/>
      <c r="CW30" s="284"/>
      <c r="CX30" s="284"/>
      <c r="CY30" s="284"/>
      <c r="CZ30" s="284"/>
      <c r="DA30" s="284"/>
      <c r="DB30" s="284"/>
      <c r="DC30" s="284"/>
      <c r="DD30" s="284"/>
      <c r="DE30" s="284"/>
      <c r="DF30" s="284"/>
      <c r="DG30" s="284"/>
      <c r="DH30" s="284"/>
      <c r="DI30" s="284"/>
      <c r="DJ30" s="284"/>
      <c r="DK30" s="284"/>
      <c r="DL30" s="284"/>
      <c r="DM30" s="284"/>
      <c r="DN30" s="284"/>
      <c r="DO30" s="284"/>
      <c r="DP30" s="284"/>
      <c r="DQ30" s="284"/>
      <c r="DR30" s="284"/>
      <c r="DS30" s="284"/>
      <c r="DT30" s="284"/>
      <c r="DU30" s="284"/>
      <c r="DV30" s="284"/>
      <c r="DW30" s="284"/>
      <c r="DX30" s="284"/>
      <c r="DY30" s="284"/>
      <c r="DZ30" s="284"/>
      <c r="EA30" s="284"/>
      <c r="EB30" s="284"/>
      <c r="EC30" s="284"/>
      <c r="ED30" s="284"/>
      <c r="EE30" s="284"/>
      <c r="EF30" s="284"/>
    </row>
    <row r="47" spans="1:136" s="4" customFormat="1" ht="17.25" customHeight="1">
      <c r="A47" s="13" t="s">
        <v>0</v>
      </c>
      <c r="B47" s="2" t="s">
        <v>12</v>
      </c>
      <c r="C47" s="2" t="s">
        <v>20</v>
      </c>
      <c r="D47" s="2" t="s">
        <v>21</v>
      </c>
      <c r="E47" s="2" t="s">
        <v>22</v>
      </c>
      <c r="F47" s="2" t="s">
        <v>23</v>
      </c>
      <c r="G47" s="2" t="s">
        <v>24</v>
      </c>
      <c r="H47" s="2" t="s">
        <v>25</v>
      </c>
      <c r="I47" s="2" t="s">
        <v>26</v>
      </c>
      <c r="J47" s="2" t="s">
        <v>27</v>
      </c>
      <c r="K47" s="2" t="s">
        <v>28</v>
      </c>
      <c r="L47" s="2" t="s">
        <v>29</v>
      </c>
      <c r="M47" s="2" t="s">
        <v>30</v>
      </c>
      <c r="N47" s="2" t="s">
        <v>11</v>
      </c>
      <c r="O47" s="2" t="s">
        <v>13</v>
      </c>
      <c r="P47" s="2" t="s">
        <v>14</v>
      </c>
      <c r="Q47" s="2" t="s">
        <v>15</v>
      </c>
      <c r="R47" s="2" t="s">
        <v>16</v>
      </c>
      <c r="S47" s="2" t="s">
        <v>17</v>
      </c>
      <c r="T47" s="2" t="e">
        <f>'SL PMC'!#REF!</f>
        <v>#REF!</v>
      </c>
      <c r="U47" s="2" t="e">
        <f>'SL PMC'!#REF!</f>
        <v>#REF!</v>
      </c>
      <c r="V47" s="2" t="e">
        <f>'SL PMC'!#REF!</f>
        <v>#REF!</v>
      </c>
      <c r="W47" s="2" t="e">
        <f>'SL PMC'!#REF!</f>
        <v>#REF!</v>
      </c>
      <c r="X47" s="2" t="e">
        <f>'SL PMC'!#REF!</f>
        <v>#REF!</v>
      </c>
      <c r="Y47" s="2" t="e">
        <f>'SL PMC'!#REF!</f>
        <v>#REF!</v>
      </c>
      <c r="Z47" s="2" t="e">
        <f>'SL PMC'!#REF!</f>
        <v>#REF!</v>
      </c>
      <c r="AA47" s="2" t="e">
        <f>'SL PMC'!#REF!</f>
        <v>#REF!</v>
      </c>
      <c r="AB47" s="2" t="e">
        <f>'SL PMC'!#REF!</f>
        <v>#REF!</v>
      </c>
      <c r="AC47" s="2" t="e">
        <f>'SL PMC'!#REF!</f>
        <v>#REF!</v>
      </c>
      <c r="AD47" s="2" t="e">
        <f>'SL PMC'!#REF!</f>
        <v>#REF!</v>
      </c>
      <c r="AE47" s="2" t="e">
        <f>'SL PMC'!#REF!</f>
        <v>#REF!</v>
      </c>
      <c r="AF47" s="2" t="e">
        <f>'SL PMC'!#REF!</f>
        <v>#REF!</v>
      </c>
      <c r="AG47" s="2" t="e">
        <f>'SL PMC'!#REF!</f>
        <v>#REF!</v>
      </c>
      <c r="AH47" s="2" t="e">
        <f>'SL PMC'!#REF!</f>
        <v>#REF!</v>
      </c>
      <c r="AI47" s="2" t="e">
        <f>'SL PMC'!#REF!</f>
        <v>#REF!</v>
      </c>
      <c r="AJ47" s="2" t="e">
        <f>'SL PMC'!#REF!</f>
        <v>#REF!</v>
      </c>
      <c r="AK47" s="2" t="e">
        <f>'SL PMC'!#REF!</f>
        <v>#REF!</v>
      </c>
      <c r="AL47" s="2" t="e">
        <f>'SL PMC'!#REF!</f>
        <v>#REF!</v>
      </c>
      <c r="AM47" s="2" t="e">
        <f>'SL PMC'!#REF!</f>
        <v>#REF!</v>
      </c>
      <c r="AN47" s="2" t="e">
        <f>'SL PMC'!#REF!</f>
        <v>#REF!</v>
      </c>
      <c r="AO47" s="2" t="e">
        <f>'SL PMC'!#REF!</f>
        <v>#REF!</v>
      </c>
      <c r="AP47" s="2" t="e">
        <f>'SL PMC'!#REF!</f>
        <v>#REF!</v>
      </c>
      <c r="AQ47" s="2" t="e">
        <f>'SL PMC'!#REF!</f>
        <v>#REF!</v>
      </c>
      <c r="AR47" s="2" t="e">
        <f>'SL PMC'!#REF!</f>
        <v>#REF!</v>
      </c>
      <c r="AS47" s="2" t="s">
        <v>190</v>
      </c>
      <c r="AT47" s="2" t="s">
        <v>195</v>
      </c>
      <c r="AU47" s="2" t="s">
        <v>197</v>
      </c>
      <c r="AV47" s="2" t="s">
        <v>199</v>
      </c>
      <c r="AW47" s="139" t="e">
        <f>'SL PMC'!#REF!</f>
        <v>#REF!</v>
      </c>
      <c r="AX47" s="184" t="str">
        <f t="shared" ref="AX47:BH47" si="8">AX19</f>
        <v>Jan'21</v>
      </c>
      <c r="AY47" s="184" t="str">
        <f t="shared" si="8"/>
        <v>Feb'21</v>
      </c>
      <c r="AZ47" s="184" t="str">
        <f t="shared" si="8"/>
        <v>Mar'21</v>
      </c>
      <c r="BA47" s="184" t="str">
        <f t="shared" si="8"/>
        <v>Apr'21</v>
      </c>
      <c r="BB47" s="184" t="str">
        <f t="shared" si="8"/>
        <v>May'21</v>
      </c>
      <c r="BC47" s="184" t="str">
        <f t="shared" si="8"/>
        <v>Jun'21</v>
      </c>
      <c r="BD47" s="184" t="str">
        <f t="shared" si="8"/>
        <v>Jul'21</v>
      </c>
      <c r="BE47" s="184" t="str">
        <f t="shared" si="8"/>
        <v>Aug'21</v>
      </c>
      <c r="BF47" s="184" t="str">
        <f t="shared" si="8"/>
        <v>Sep'21</v>
      </c>
      <c r="BG47" s="184" t="str">
        <f t="shared" si="8"/>
        <v>Oct'21</v>
      </c>
      <c r="BH47" s="184" t="str">
        <f t="shared" si="8"/>
        <v>Nov'21</v>
      </c>
      <c r="BI47" s="184" t="str">
        <f t="shared" ref="BI47:BJ47" si="9">BI19</f>
        <v>Dec'21</v>
      </c>
      <c r="BJ47" s="184" t="str">
        <f t="shared" si="9"/>
        <v>Jan'22</v>
      </c>
      <c r="BK47" s="139" t="str">
        <f>BK19</f>
        <v>Feb'22</v>
      </c>
      <c r="BL47" s="184" t="str">
        <f t="shared" ref="BL47:BR47" si="10">BL19</f>
        <v>Mar'22</v>
      </c>
      <c r="BM47" s="184" t="str">
        <f t="shared" si="10"/>
        <v>Apr'22</v>
      </c>
      <c r="BN47" s="184" t="str">
        <f t="shared" si="10"/>
        <v>May'22</v>
      </c>
      <c r="BO47" s="184" t="str">
        <f t="shared" si="10"/>
        <v>Jun'22</v>
      </c>
      <c r="BP47" s="184" t="str">
        <f t="shared" si="10"/>
        <v>Jul'22</v>
      </c>
      <c r="BQ47" s="184" t="str">
        <f t="shared" si="10"/>
        <v>Aug'22</v>
      </c>
      <c r="BR47" s="184" t="str">
        <f t="shared" si="10"/>
        <v>Sep'22</v>
      </c>
      <c r="BS47" s="184" t="s">
        <v>264</v>
      </c>
      <c r="BT47" s="184" t="s">
        <v>265</v>
      </c>
      <c r="BU47" s="184" t="s">
        <v>266</v>
      </c>
      <c r="BV47" s="184" t="s">
        <v>267</v>
      </c>
      <c r="BW47" s="184" t="s">
        <v>270</v>
      </c>
      <c r="BX47" s="184" t="s">
        <v>272</v>
      </c>
      <c r="BY47" s="184" t="s">
        <v>276</v>
      </c>
      <c r="BZ47" s="184" t="s">
        <v>277</v>
      </c>
      <c r="CA47" s="184" t="s">
        <v>279</v>
      </c>
      <c r="CB47" s="184" t="s">
        <v>281</v>
      </c>
      <c r="CC47" s="184" t="s">
        <v>282</v>
      </c>
      <c r="CD47" s="184" t="s">
        <v>288</v>
      </c>
      <c r="CE47" s="184" t="s">
        <v>289</v>
      </c>
      <c r="CF47" s="184" t="s">
        <v>292</v>
      </c>
      <c r="CG47" s="184" t="s">
        <v>294</v>
      </c>
      <c r="CH47" s="184" t="s">
        <v>297</v>
      </c>
      <c r="CI47" s="184" t="s">
        <v>301</v>
      </c>
      <c r="CJ47" s="184" t="s">
        <v>303</v>
      </c>
      <c r="CK47" s="184" t="s">
        <v>308</v>
      </c>
      <c r="CL47" s="184" t="s">
        <v>310</v>
      </c>
      <c r="CM47" s="184" t="s">
        <v>311</v>
      </c>
      <c r="CN47" s="184" t="s">
        <v>313</v>
      </c>
      <c r="CO47" s="184" t="s">
        <v>319</v>
      </c>
      <c r="CP47" s="184" t="s">
        <v>322</v>
      </c>
      <c r="CQ47" s="184" t="s">
        <v>325</v>
      </c>
      <c r="CR47" s="184" t="s">
        <v>330</v>
      </c>
      <c r="CS47" s="184" t="s">
        <v>332</v>
      </c>
      <c r="CT47" s="184" t="s">
        <v>297</v>
      </c>
      <c r="CU47" s="184" t="s">
        <v>339</v>
      </c>
      <c r="CV47" s="184" t="s">
        <v>349</v>
      </c>
      <c r="CW47" s="184" t="s">
        <v>350</v>
      </c>
      <c r="CX47" s="184" t="s">
        <v>351</v>
      </c>
      <c r="CY47" s="184" t="s">
        <v>357</v>
      </c>
      <c r="CZ47" s="184" t="s">
        <v>360</v>
      </c>
      <c r="DA47" s="106" t="str">
        <f>DA76</f>
        <v>Aug'25</v>
      </c>
      <c r="DB47" s="3">
        <v>1</v>
      </c>
      <c r="DC47" s="3">
        <v>2</v>
      </c>
      <c r="DD47" s="3">
        <v>3</v>
      </c>
      <c r="DE47" s="3">
        <v>4</v>
      </c>
      <c r="DF47" s="3">
        <v>5</v>
      </c>
      <c r="DG47" s="3">
        <v>6</v>
      </c>
      <c r="DH47" s="3">
        <v>7</v>
      </c>
      <c r="DI47" s="3">
        <v>8</v>
      </c>
      <c r="DJ47" s="3">
        <v>9</v>
      </c>
      <c r="DK47" s="3">
        <v>10</v>
      </c>
      <c r="DL47" s="3">
        <v>11</v>
      </c>
      <c r="DM47" s="3">
        <v>12</v>
      </c>
      <c r="DN47" s="3">
        <v>13</v>
      </c>
      <c r="DO47" s="3">
        <v>14</v>
      </c>
      <c r="DP47" s="3">
        <v>15</v>
      </c>
      <c r="DQ47" s="3">
        <v>16</v>
      </c>
      <c r="DR47" s="3">
        <v>17</v>
      </c>
      <c r="DS47" s="3">
        <v>18</v>
      </c>
      <c r="DT47" s="3">
        <v>19</v>
      </c>
      <c r="DU47" s="3">
        <v>20</v>
      </c>
      <c r="DV47" s="3">
        <v>21</v>
      </c>
      <c r="DW47" s="3">
        <v>22</v>
      </c>
      <c r="DX47" s="3">
        <v>23</v>
      </c>
      <c r="DY47" s="3">
        <v>24</v>
      </c>
      <c r="DZ47" s="3">
        <v>25</v>
      </c>
      <c r="EA47" s="3">
        <v>26</v>
      </c>
      <c r="EB47" s="3">
        <v>27</v>
      </c>
      <c r="EC47" s="3">
        <v>28</v>
      </c>
      <c r="ED47" s="3">
        <v>29</v>
      </c>
      <c r="EE47" s="3">
        <v>30</v>
      </c>
      <c r="EF47" s="3">
        <v>31</v>
      </c>
    </row>
    <row r="48" spans="1:136" s="8" customFormat="1" ht="17.25" customHeight="1">
      <c r="A48" s="5" t="s">
        <v>1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>
        <v>627</v>
      </c>
      <c r="CI48" s="6">
        <v>1460</v>
      </c>
      <c r="CJ48" s="6">
        <v>118</v>
      </c>
      <c r="CK48" s="6">
        <v>1416</v>
      </c>
      <c r="CL48" s="6">
        <v>1590</v>
      </c>
      <c r="CM48" s="6">
        <v>972</v>
      </c>
      <c r="CN48" s="6">
        <v>226</v>
      </c>
      <c r="CO48" s="6">
        <v>248</v>
      </c>
      <c r="CP48" s="6">
        <v>533</v>
      </c>
      <c r="CQ48" s="6">
        <v>71</v>
      </c>
      <c r="CR48" s="6">
        <v>181</v>
      </c>
      <c r="CS48" s="6">
        <v>128</v>
      </c>
      <c r="CT48" s="6">
        <v>458</v>
      </c>
      <c r="CU48" s="6">
        <v>2071</v>
      </c>
      <c r="CV48" s="6">
        <v>849</v>
      </c>
      <c r="CW48" s="6">
        <v>1819</v>
      </c>
      <c r="CX48" s="6">
        <v>2479</v>
      </c>
      <c r="CY48" s="6">
        <v>1039</v>
      </c>
      <c r="CZ48" s="6">
        <v>2022</v>
      </c>
      <c r="DA48" s="7">
        <f>SUM(DB48:EF48)</f>
        <v>1903</v>
      </c>
      <c r="DB48" s="7">
        <f>AS5C21!F13</f>
        <v>0</v>
      </c>
      <c r="DC48" s="7">
        <f>AS5C21!G13</f>
        <v>0</v>
      </c>
      <c r="DD48" s="7">
        <f>AS5C21!H13</f>
        <v>0</v>
      </c>
      <c r="DE48" s="7">
        <f>AS5C21!I13</f>
        <v>0</v>
      </c>
      <c r="DF48" s="7">
        <f>AS5C21!J13</f>
        <v>453</v>
      </c>
      <c r="DG48" s="7">
        <f>AS5C21!K13</f>
        <v>0</v>
      </c>
      <c r="DH48" s="7">
        <f>AS5C21!L13</f>
        <v>298</v>
      </c>
      <c r="DI48" s="7">
        <f>AS5C21!M13</f>
        <v>153</v>
      </c>
      <c r="DJ48" s="7">
        <f>AS5C21!N13</f>
        <v>0</v>
      </c>
      <c r="DK48" s="7">
        <f>AS5C21!O13</f>
        <v>0</v>
      </c>
      <c r="DL48" s="7">
        <f>AS5C21!P13</f>
        <v>0</v>
      </c>
      <c r="DM48" s="7">
        <f>AS5C21!Q13</f>
        <v>0</v>
      </c>
      <c r="DN48" s="7">
        <f>AS5C21!R13</f>
        <v>443</v>
      </c>
      <c r="DO48" s="7">
        <f>AS5C21!S13</f>
        <v>0</v>
      </c>
      <c r="DP48" s="7">
        <f>AS5C21!T13</f>
        <v>0</v>
      </c>
      <c r="DQ48" s="7">
        <f>AS5C21!U13</f>
        <v>0</v>
      </c>
      <c r="DR48" s="7">
        <f>AS5C21!V13</f>
        <v>0</v>
      </c>
      <c r="DS48" s="7">
        <f>AS5C21!W13</f>
        <v>0</v>
      </c>
      <c r="DT48" s="7">
        <f>AS5C21!X13</f>
        <v>556</v>
      </c>
      <c r="DU48" s="7">
        <f>AS5C21!Y13</f>
        <v>0</v>
      </c>
      <c r="DV48" s="7">
        <f>AS5C21!Z13</f>
        <v>0</v>
      </c>
      <c r="DW48" s="7">
        <f>AS5C21!AA13</f>
        <v>0</v>
      </c>
      <c r="DX48" s="7">
        <f>AS5C21!AB13</f>
        <v>0</v>
      </c>
      <c r="DY48" s="7">
        <f>AS5C21!AC13</f>
        <v>0</v>
      </c>
      <c r="DZ48" s="7">
        <f>AS5C21!AD13</f>
        <v>0</v>
      </c>
      <c r="EA48" s="7">
        <f>AS5C21!AE13</f>
        <v>0</v>
      </c>
      <c r="EB48" s="7">
        <f>AS5C21!AF13</f>
        <v>0</v>
      </c>
      <c r="EC48" s="7">
        <f>AS5C21!AG13</f>
        <v>0</v>
      </c>
      <c r="ED48" s="7">
        <f>AS5C21!AH13</f>
        <v>0</v>
      </c>
      <c r="EE48" s="7">
        <f>AS5C21!AI13</f>
        <v>0</v>
      </c>
      <c r="EF48" s="7">
        <f>AS5C21!AJ13</f>
        <v>0</v>
      </c>
    </row>
    <row r="49" spans="1:148" s="8" customFormat="1" ht="17.25" customHeight="1">
      <c r="A49" s="5" t="s">
        <v>2</v>
      </c>
      <c r="B49" s="6">
        <f>B48-B50</f>
        <v>0</v>
      </c>
      <c r="C49" s="6">
        <f t="shared" ref="C49:BN49" si="11">C48-C50</f>
        <v>0</v>
      </c>
      <c r="D49" s="6">
        <f t="shared" si="11"/>
        <v>0</v>
      </c>
      <c r="E49" s="6">
        <f t="shared" si="11"/>
        <v>0</v>
      </c>
      <c r="F49" s="6">
        <f t="shared" si="11"/>
        <v>0</v>
      </c>
      <c r="G49" s="6">
        <f t="shared" si="11"/>
        <v>0</v>
      </c>
      <c r="H49" s="6">
        <f t="shared" si="11"/>
        <v>0</v>
      </c>
      <c r="I49" s="6">
        <f t="shared" si="11"/>
        <v>0</v>
      </c>
      <c r="J49" s="6">
        <f t="shared" si="11"/>
        <v>0</v>
      </c>
      <c r="K49" s="6">
        <f t="shared" si="11"/>
        <v>0</v>
      </c>
      <c r="L49" s="6">
        <f t="shared" si="11"/>
        <v>0</v>
      </c>
      <c r="M49" s="6">
        <f t="shared" si="11"/>
        <v>0</v>
      </c>
      <c r="N49" s="6">
        <f t="shared" si="11"/>
        <v>0</v>
      </c>
      <c r="O49" s="6">
        <f t="shared" si="11"/>
        <v>0</v>
      </c>
      <c r="P49" s="6">
        <f t="shared" si="11"/>
        <v>0</v>
      </c>
      <c r="Q49" s="6">
        <f t="shared" si="11"/>
        <v>0</v>
      </c>
      <c r="R49" s="6">
        <f t="shared" si="11"/>
        <v>0</v>
      </c>
      <c r="S49" s="6">
        <f t="shared" si="11"/>
        <v>0</v>
      </c>
      <c r="T49" s="6">
        <f t="shared" si="11"/>
        <v>0</v>
      </c>
      <c r="U49" s="6">
        <f t="shared" si="11"/>
        <v>0</v>
      </c>
      <c r="V49" s="6">
        <f t="shared" si="11"/>
        <v>0</v>
      </c>
      <c r="W49" s="6">
        <f t="shared" si="11"/>
        <v>0</v>
      </c>
      <c r="X49" s="6">
        <f t="shared" si="11"/>
        <v>0</v>
      </c>
      <c r="Y49" s="6">
        <f t="shared" si="11"/>
        <v>0</v>
      </c>
      <c r="Z49" s="6">
        <f t="shared" si="11"/>
        <v>0</v>
      </c>
      <c r="AA49" s="6">
        <f t="shared" si="11"/>
        <v>0</v>
      </c>
      <c r="AB49" s="6">
        <f t="shared" si="11"/>
        <v>0</v>
      </c>
      <c r="AC49" s="6">
        <f t="shared" si="11"/>
        <v>0</v>
      </c>
      <c r="AD49" s="6">
        <f t="shared" si="11"/>
        <v>0</v>
      </c>
      <c r="AE49" s="6">
        <f t="shared" si="11"/>
        <v>0</v>
      </c>
      <c r="AF49" s="6">
        <f t="shared" si="11"/>
        <v>0</v>
      </c>
      <c r="AG49" s="6">
        <f t="shared" si="11"/>
        <v>0</v>
      </c>
      <c r="AH49" s="6">
        <f t="shared" si="11"/>
        <v>0</v>
      </c>
      <c r="AI49" s="6">
        <f t="shared" si="11"/>
        <v>0</v>
      </c>
      <c r="AJ49" s="6">
        <f t="shared" si="11"/>
        <v>0</v>
      </c>
      <c r="AK49" s="6">
        <f t="shared" si="11"/>
        <v>0</v>
      </c>
      <c r="AL49" s="6">
        <f t="shared" si="11"/>
        <v>0</v>
      </c>
      <c r="AM49" s="6">
        <f t="shared" si="11"/>
        <v>0</v>
      </c>
      <c r="AN49" s="6">
        <f t="shared" si="11"/>
        <v>0</v>
      </c>
      <c r="AO49" s="6">
        <f t="shared" si="11"/>
        <v>0</v>
      </c>
      <c r="AP49" s="6">
        <f t="shared" si="11"/>
        <v>0</v>
      </c>
      <c r="AQ49" s="6">
        <f t="shared" si="11"/>
        <v>0</v>
      </c>
      <c r="AR49" s="6">
        <f t="shared" si="11"/>
        <v>0</v>
      </c>
      <c r="AS49" s="6">
        <f t="shared" si="11"/>
        <v>0</v>
      </c>
      <c r="AT49" s="6">
        <f t="shared" si="11"/>
        <v>0</v>
      </c>
      <c r="AU49" s="6">
        <f t="shared" si="11"/>
        <v>0</v>
      </c>
      <c r="AV49" s="6">
        <f t="shared" si="11"/>
        <v>0</v>
      </c>
      <c r="AW49" s="6">
        <f t="shared" si="11"/>
        <v>0</v>
      </c>
      <c r="AX49" s="6">
        <f t="shared" si="11"/>
        <v>0</v>
      </c>
      <c r="AY49" s="6">
        <f t="shared" si="11"/>
        <v>0</v>
      </c>
      <c r="AZ49" s="6">
        <f t="shared" si="11"/>
        <v>0</v>
      </c>
      <c r="BA49" s="6">
        <f t="shared" si="11"/>
        <v>0</v>
      </c>
      <c r="BB49" s="6">
        <f t="shared" si="11"/>
        <v>0</v>
      </c>
      <c r="BC49" s="6">
        <f t="shared" si="11"/>
        <v>0</v>
      </c>
      <c r="BD49" s="6">
        <f t="shared" si="11"/>
        <v>0</v>
      </c>
      <c r="BE49" s="6">
        <f t="shared" si="11"/>
        <v>0</v>
      </c>
      <c r="BF49" s="6">
        <f t="shared" si="11"/>
        <v>0</v>
      </c>
      <c r="BG49" s="6">
        <f t="shared" si="11"/>
        <v>0</v>
      </c>
      <c r="BH49" s="6">
        <f t="shared" si="11"/>
        <v>0</v>
      </c>
      <c r="BI49" s="6">
        <f t="shared" si="11"/>
        <v>0</v>
      </c>
      <c r="BJ49" s="6">
        <f t="shared" si="11"/>
        <v>0</v>
      </c>
      <c r="BK49" s="6">
        <f t="shared" si="11"/>
        <v>0</v>
      </c>
      <c r="BL49" s="6">
        <f t="shared" si="11"/>
        <v>0</v>
      </c>
      <c r="BM49" s="6">
        <f t="shared" si="11"/>
        <v>0</v>
      </c>
      <c r="BN49" s="6">
        <f t="shared" si="11"/>
        <v>0</v>
      </c>
      <c r="BO49" s="6">
        <f t="shared" ref="BO49:BP49" si="12">BO48-BO50</f>
        <v>0</v>
      </c>
      <c r="BP49" s="6">
        <f t="shared" si="12"/>
        <v>0</v>
      </c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>
        <f>CH48-CH50</f>
        <v>625</v>
      </c>
      <c r="CI49" s="6">
        <v>1459</v>
      </c>
      <c r="CJ49" s="6">
        <v>118</v>
      </c>
      <c r="CK49" s="6">
        <v>1416</v>
      </c>
      <c r="CL49" s="6">
        <v>1590</v>
      </c>
      <c r="CM49" s="6">
        <v>972</v>
      </c>
      <c r="CN49" s="6">
        <v>226</v>
      </c>
      <c r="CO49" s="6">
        <v>248</v>
      </c>
      <c r="CP49" s="6">
        <v>533</v>
      </c>
      <c r="CQ49" s="6">
        <v>71</v>
      </c>
      <c r="CR49" s="6">
        <v>181</v>
      </c>
      <c r="CS49" s="6">
        <v>128</v>
      </c>
      <c r="CT49" s="6">
        <v>458</v>
      </c>
      <c r="CU49" s="6">
        <v>2045</v>
      </c>
      <c r="CV49" s="6">
        <v>849</v>
      </c>
      <c r="CW49" s="6">
        <v>1819</v>
      </c>
      <c r="CX49" s="6">
        <v>2458</v>
      </c>
      <c r="CY49" s="6">
        <v>1038</v>
      </c>
      <c r="CZ49" s="6">
        <v>2021</v>
      </c>
      <c r="DA49" s="7">
        <f>DA48-DA50</f>
        <v>1903</v>
      </c>
      <c r="DB49" s="7">
        <f t="shared" ref="DB49:EF49" si="13">DB48-DB50</f>
        <v>0</v>
      </c>
      <c r="DC49" s="7">
        <f t="shared" si="13"/>
        <v>0</v>
      </c>
      <c r="DD49" s="7">
        <f t="shared" si="13"/>
        <v>0</v>
      </c>
      <c r="DE49" s="7">
        <f t="shared" si="13"/>
        <v>0</v>
      </c>
      <c r="DF49" s="7">
        <f t="shared" si="13"/>
        <v>453</v>
      </c>
      <c r="DG49" s="7">
        <f t="shared" si="13"/>
        <v>0</v>
      </c>
      <c r="DH49" s="7">
        <f t="shared" si="13"/>
        <v>298</v>
      </c>
      <c r="DI49" s="7">
        <f t="shared" si="13"/>
        <v>153</v>
      </c>
      <c r="DJ49" s="7">
        <f t="shared" si="13"/>
        <v>0</v>
      </c>
      <c r="DK49" s="7">
        <f t="shared" si="13"/>
        <v>0</v>
      </c>
      <c r="DL49" s="7">
        <f t="shared" si="13"/>
        <v>0</v>
      </c>
      <c r="DM49" s="7">
        <f t="shared" si="13"/>
        <v>0</v>
      </c>
      <c r="DN49" s="7">
        <f t="shared" si="13"/>
        <v>443</v>
      </c>
      <c r="DO49" s="7">
        <f t="shared" si="13"/>
        <v>0</v>
      </c>
      <c r="DP49" s="7">
        <f t="shared" si="13"/>
        <v>0</v>
      </c>
      <c r="DQ49" s="7">
        <f t="shared" si="13"/>
        <v>0</v>
      </c>
      <c r="DR49" s="7">
        <f t="shared" si="13"/>
        <v>0</v>
      </c>
      <c r="DS49" s="7">
        <f t="shared" si="13"/>
        <v>0</v>
      </c>
      <c r="DT49" s="7">
        <f t="shared" si="13"/>
        <v>556</v>
      </c>
      <c r="DU49" s="7">
        <f t="shared" si="13"/>
        <v>0</v>
      </c>
      <c r="DV49" s="7">
        <f t="shared" si="13"/>
        <v>0</v>
      </c>
      <c r="DW49" s="7">
        <f t="shared" si="13"/>
        <v>0</v>
      </c>
      <c r="DX49" s="7">
        <f t="shared" si="13"/>
        <v>0</v>
      </c>
      <c r="DY49" s="7">
        <f t="shared" si="13"/>
        <v>0</v>
      </c>
      <c r="DZ49" s="7">
        <f t="shared" si="13"/>
        <v>0</v>
      </c>
      <c r="EA49" s="7">
        <f t="shared" si="13"/>
        <v>0</v>
      </c>
      <c r="EB49" s="7">
        <f t="shared" si="13"/>
        <v>0</v>
      </c>
      <c r="EC49" s="7">
        <f t="shared" si="13"/>
        <v>0</v>
      </c>
      <c r="ED49" s="7">
        <f t="shared" si="13"/>
        <v>0</v>
      </c>
      <c r="EE49" s="7">
        <f t="shared" si="13"/>
        <v>0</v>
      </c>
      <c r="EF49" s="7">
        <f t="shared" si="13"/>
        <v>0</v>
      </c>
    </row>
    <row r="50" spans="1:148" s="8" customFormat="1" ht="17.25" customHeight="1">
      <c r="A50" s="5" t="s">
        <v>3</v>
      </c>
      <c r="B50" s="6">
        <f>SUM(B53:B56)</f>
        <v>0</v>
      </c>
      <c r="C50" s="6">
        <f t="shared" ref="C50:BN50" si="14">SUM(C53:C56)</f>
        <v>0</v>
      </c>
      <c r="D50" s="6">
        <f t="shared" si="14"/>
        <v>0</v>
      </c>
      <c r="E50" s="6">
        <f t="shared" si="14"/>
        <v>0</v>
      </c>
      <c r="F50" s="6">
        <f t="shared" si="14"/>
        <v>0</v>
      </c>
      <c r="G50" s="6">
        <f t="shared" si="14"/>
        <v>0</v>
      </c>
      <c r="H50" s="6">
        <f t="shared" si="14"/>
        <v>0</v>
      </c>
      <c r="I50" s="6">
        <f t="shared" si="14"/>
        <v>0</v>
      </c>
      <c r="J50" s="6">
        <f t="shared" si="14"/>
        <v>0</v>
      </c>
      <c r="K50" s="6">
        <f t="shared" si="14"/>
        <v>0</v>
      </c>
      <c r="L50" s="6">
        <f t="shared" si="14"/>
        <v>0</v>
      </c>
      <c r="M50" s="6">
        <f t="shared" si="14"/>
        <v>0</v>
      </c>
      <c r="N50" s="6">
        <f t="shared" si="14"/>
        <v>0</v>
      </c>
      <c r="O50" s="6">
        <f t="shared" si="14"/>
        <v>0</v>
      </c>
      <c r="P50" s="6">
        <f t="shared" si="14"/>
        <v>0</v>
      </c>
      <c r="Q50" s="6">
        <f t="shared" si="14"/>
        <v>0</v>
      </c>
      <c r="R50" s="6">
        <f t="shared" si="14"/>
        <v>0</v>
      </c>
      <c r="S50" s="6">
        <f t="shared" si="14"/>
        <v>0</v>
      </c>
      <c r="T50" s="6">
        <f t="shared" si="14"/>
        <v>0</v>
      </c>
      <c r="U50" s="6">
        <f t="shared" si="14"/>
        <v>0</v>
      </c>
      <c r="V50" s="6">
        <f t="shared" si="14"/>
        <v>0</v>
      </c>
      <c r="W50" s="6">
        <f t="shared" si="14"/>
        <v>0</v>
      </c>
      <c r="X50" s="6">
        <f t="shared" si="14"/>
        <v>0</v>
      </c>
      <c r="Y50" s="6">
        <f t="shared" si="14"/>
        <v>0</v>
      </c>
      <c r="Z50" s="6">
        <f t="shared" si="14"/>
        <v>0</v>
      </c>
      <c r="AA50" s="6">
        <f t="shared" si="14"/>
        <v>0</v>
      </c>
      <c r="AB50" s="6">
        <f t="shared" si="14"/>
        <v>0</v>
      </c>
      <c r="AC50" s="6">
        <f t="shared" si="14"/>
        <v>0</v>
      </c>
      <c r="AD50" s="6">
        <f t="shared" si="14"/>
        <v>0</v>
      </c>
      <c r="AE50" s="6">
        <f t="shared" si="14"/>
        <v>0</v>
      </c>
      <c r="AF50" s="6">
        <f t="shared" si="14"/>
        <v>0</v>
      </c>
      <c r="AG50" s="6">
        <f t="shared" si="14"/>
        <v>0</v>
      </c>
      <c r="AH50" s="6">
        <f t="shared" si="14"/>
        <v>0</v>
      </c>
      <c r="AI50" s="6">
        <f t="shared" si="14"/>
        <v>0</v>
      </c>
      <c r="AJ50" s="6">
        <f t="shared" si="14"/>
        <v>0</v>
      </c>
      <c r="AK50" s="6">
        <f t="shared" si="14"/>
        <v>0</v>
      </c>
      <c r="AL50" s="6">
        <f t="shared" si="14"/>
        <v>0</v>
      </c>
      <c r="AM50" s="6">
        <f t="shared" si="14"/>
        <v>0</v>
      </c>
      <c r="AN50" s="6">
        <f t="shared" si="14"/>
        <v>0</v>
      </c>
      <c r="AO50" s="6">
        <f t="shared" si="14"/>
        <v>0</v>
      </c>
      <c r="AP50" s="6">
        <f t="shared" si="14"/>
        <v>0</v>
      </c>
      <c r="AQ50" s="6">
        <f t="shared" si="14"/>
        <v>0</v>
      </c>
      <c r="AR50" s="6">
        <f t="shared" si="14"/>
        <v>0</v>
      </c>
      <c r="AS50" s="6">
        <f t="shared" si="14"/>
        <v>0</v>
      </c>
      <c r="AT50" s="6">
        <f t="shared" si="14"/>
        <v>0</v>
      </c>
      <c r="AU50" s="6">
        <f t="shared" si="14"/>
        <v>0</v>
      </c>
      <c r="AV50" s="6">
        <f t="shared" si="14"/>
        <v>0</v>
      </c>
      <c r="AW50" s="6">
        <f t="shared" si="14"/>
        <v>0</v>
      </c>
      <c r="AX50" s="6">
        <f t="shared" si="14"/>
        <v>0</v>
      </c>
      <c r="AY50" s="6">
        <f t="shared" si="14"/>
        <v>0</v>
      </c>
      <c r="AZ50" s="6">
        <f t="shared" si="14"/>
        <v>0</v>
      </c>
      <c r="BA50" s="6">
        <f t="shared" si="14"/>
        <v>0</v>
      </c>
      <c r="BB50" s="6">
        <f t="shared" si="14"/>
        <v>0</v>
      </c>
      <c r="BC50" s="6">
        <f t="shared" si="14"/>
        <v>0</v>
      </c>
      <c r="BD50" s="6">
        <f t="shared" si="14"/>
        <v>0</v>
      </c>
      <c r="BE50" s="6">
        <f t="shared" si="14"/>
        <v>0</v>
      </c>
      <c r="BF50" s="6">
        <f t="shared" si="14"/>
        <v>0</v>
      </c>
      <c r="BG50" s="6">
        <f t="shared" si="14"/>
        <v>0</v>
      </c>
      <c r="BH50" s="6">
        <f t="shared" si="14"/>
        <v>0</v>
      </c>
      <c r="BI50" s="6">
        <f t="shared" si="14"/>
        <v>0</v>
      </c>
      <c r="BJ50" s="6">
        <f t="shared" si="14"/>
        <v>0</v>
      </c>
      <c r="BK50" s="6">
        <f t="shared" si="14"/>
        <v>0</v>
      </c>
      <c r="BL50" s="6">
        <f t="shared" si="14"/>
        <v>0</v>
      </c>
      <c r="BM50" s="6">
        <f t="shared" si="14"/>
        <v>0</v>
      </c>
      <c r="BN50" s="6">
        <f t="shared" si="14"/>
        <v>0</v>
      </c>
      <c r="BO50" s="6">
        <f t="shared" ref="BO50:BP50" si="15">SUM(BO53:BO56)</f>
        <v>0</v>
      </c>
      <c r="BP50" s="6">
        <f t="shared" si="15"/>
        <v>0</v>
      </c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>
        <f>SUM(CH53:CH56)</f>
        <v>2</v>
      </c>
      <c r="CI50" s="6">
        <v>1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26</v>
      </c>
      <c r="CV50" s="6">
        <v>0</v>
      </c>
      <c r="CW50" s="6">
        <v>0</v>
      </c>
      <c r="CX50" s="6">
        <v>21</v>
      </c>
      <c r="CY50" s="6">
        <v>1</v>
      </c>
      <c r="CZ50" s="6">
        <v>1</v>
      </c>
      <c r="DA50" s="7">
        <f>SUM(DA53:DA56)</f>
        <v>0</v>
      </c>
      <c r="DB50" s="7">
        <f>SUM(DB53:DB56)</f>
        <v>0</v>
      </c>
      <c r="DC50" s="7">
        <f t="shared" ref="DC50:EF50" si="16">SUM(DC53:DC56)</f>
        <v>0</v>
      </c>
      <c r="DD50" s="7">
        <f t="shared" si="16"/>
        <v>0</v>
      </c>
      <c r="DE50" s="7">
        <f t="shared" si="16"/>
        <v>0</v>
      </c>
      <c r="DF50" s="7">
        <f t="shared" si="16"/>
        <v>0</v>
      </c>
      <c r="DG50" s="7">
        <f t="shared" si="16"/>
        <v>0</v>
      </c>
      <c r="DH50" s="7">
        <f t="shared" si="16"/>
        <v>0</v>
      </c>
      <c r="DI50" s="7">
        <f t="shared" si="16"/>
        <v>0</v>
      </c>
      <c r="DJ50" s="7">
        <f t="shared" si="16"/>
        <v>0</v>
      </c>
      <c r="DK50" s="7">
        <f t="shared" si="16"/>
        <v>0</v>
      </c>
      <c r="DL50" s="7">
        <f t="shared" si="16"/>
        <v>0</v>
      </c>
      <c r="DM50" s="7">
        <f t="shared" si="16"/>
        <v>0</v>
      </c>
      <c r="DN50" s="7">
        <f t="shared" si="16"/>
        <v>0</v>
      </c>
      <c r="DO50" s="7">
        <f t="shared" si="16"/>
        <v>0</v>
      </c>
      <c r="DP50" s="7">
        <f t="shared" si="16"/>
        <v>0</v>
      </c>
      <c r="DQ50" s="7">
        <f t="shared" si="16"/>
        <v>0</v>
      </c>
      <c r="DR50" s="7">
        <f t="shared" si="16"/>
        <v>0</v>
      </c>
      <c r="DS50" s="7">
        <f t="shared" si="16"/>
        <v>0</v>
      </c>
      <c r="DT50" s="7">
        <f t="shared" si="16"/>
        <v>0</v>
      </c>
      <c r="DU50" s="7">
        <f t="shared" si="16"/>
        <v>0</v>
      </c>
      <c r="DV50" s="7">
        <f t="shared" si="16"/>
        <v>0</v>
      </c>
      <c r="DW50" s="7">
        <f t="shared" si="16"/>
        <v>0</v>
      </c>
      <c r="DX50" s="7">
        <f t="shared" si="16"/>
        <v>0</v>
      </c>
      <c r="DY50" s="7">
        <f t="shared" si="16"/>
        <v>0</v>
      </c>
      <c r="DZ50" s="7">
        <f t="shared" si="16"/>
        <v>0</v>
      </c>
      <c r="EA50" s="7">
        <f t="shared" si="16"/>
        <v>0</v>
      </c>
      <c r="EB50" s="7">
        <f t="shared" si="16"/>
        <v>0</v>
      </c>
      <c r="EC50" s="7">
        <f t="shared" si="16"/>
        <v>0</v>
      </c>
      <c r="ED50" s="7">
        <f t="shared" si="16"/>
        <v>0</v>
      </c>
      <c r="EE50" s="7">
        <f t="shared" si="16"/>
        <v>0</v>
      </c>
      <c r="EF50" s="7">
        <f t="shared" si="16"/>
        <v>0</v>
      </c>
    </row>
    <row r="51" spans="1:148" s="8" customFormat="1" ht="17.25" customHeight="1">
      <c r="A51" s="5" t="s">
        <v>10</v>
      </c>
      <c r="B51" s="9" t="e">
        <f>B50/B48</f>
        <v>#DIV/0!</v>
      </c>
      <c r="C51" s="9" t="e">
        <f t="shared" ref="C51:BN51" si="17">C50/C48</f>
        <v>#DIV/0!</v>
      </c>
      <c r="D51" s="9" t="e">
        <f t="shared" si="17"/>
        <v>#DIV/0!</v>
      </c>
      <c r="E51" s="9" t="e">
        <f t="shared" si="17"/>
        <v>#DIV/0!</v>
      </c>
      <c r="F51" s="9" t="e">
        <f t="shared" si="17"/>
        <v>#DIV/0!</v>
      </c>
      <c r="G51" s="9" t="e">
        <f t="shared" si="17"/>
        <v>#DIV/0!</v>
      </c>
      <c r="H51" s="9" t="e">
        <f t="shared" si="17"/>
        <v>#DIV/0!</v>
      </c>
      <c r="I51" s="9" t="e">
        <f t="shared" si="17"/>
        <v>#DIV/0!</v>
      </c>
      <c r="J51" s="9" t="e">
        <f t="shared" si="17"/>
        <v>#DIV/0!</v>
      </c>
      <c r="K51" s="9" t="e">
        <f t="shared" si="17"/>
        <v>#DIV/0!</v>
      </c>
      <c r="L51" s="9" t="e">
        <f t="shared" si="17"/>
        <v>#DIV/0!</v>
      </c>
      <c r="M51" s="9" t="e">
        <f t="shared" si="17"/>
        <v>#DIV/0!</v>
      </c>
      <c r="N51" s="9" t="e">
        <f t="shared" si="17"/>
        <v>#DIV/0!</v>
      </c>
      <c r="O51" s="9" t="e">
        <f t="shared" si="17"/>
        <v>#DIV/0!</v>
      </c>
      <c r="P51" s="9" t="e">
        <f t="shared" si="17"/>
        <v>#DIV/0!</v>
      </c>
      <c r="Q51" s="9" t="e">
        <f t="shared" si="17"/>
        <v>#DIV/0!</v>
      </c>
      <c r="R51" s="9" t="e">
        <f t="shared" si="17"/>
        <v>#DIV/0!</v>
      </c>
      <c r="S51" s="9" t="e">
        <f t="shared" si="17"/>
        <v>#DIV/0!</v>
      </c>
      <c r="T51" s="9" t="e">
        <f t="shared" si="17"/>
        <v>#DIV/0!</v>
      </c>
      <c r="U51" s="9" t="e">
        <f t="shared" si="17"/>
        <v>#DIV/0!</v>
      </c>
      <c r="V51" s="9" t="e">
        <f t="shared" si="17"/>
        <v>#DIV/0!</v>
      </c>
      <c r="W51" s="9" t="e">
        <f t="shared" si="17"/>
        <v>#DIV/0!</v>
      </c>
      <c r="X51" s="9" t="e">
        <f t="shared" si="17"/>
        <v>#DIV/0!</v>
      </c>
      <c r="Y51" s="9" t="e">
        <f t="shared" si="17"/>
        <v>#DIV/0!</v>
      </c>
      <c r="Z51" s="9" t="e">
        <f t="shared" si="17"/>
        <v>#DIV/0!</v>
      </c>
      <c r="AA51" s="9" t="e">
        <f t="shared" si="17"/>
        <v>#DIV/0!</v>
      </c>
      <c r="AB51" s="9" t="e">
        <f t="shared" si="17"/>
        <v>#DIV/0!</v>
      </c>
      <c r="AC51" s="9" t="e">
        <f t="shared" si="17"/>
        <v>#DIV/0!</v>
      </c>
      <c r="AD51" s="9" t="e">
        <f t="shared" si="17"/>
        <v>#DIV/0!</v>
      </c>
      <c r="AE51" s="9" t="e">
        <f t="shared" si="17"/>
        <v>#DIV/0!</v>
      </c>
      <c r="AF51" s="9" t="e">
        <f t="shared" si="17"/>
        <v>#DIV/0!</v>
      </c>
      <c r="AG51" s="9" t="e">
        <f t="shared" si="17"/>
        <v>#DIV/0!</v>
      </c>
      <c r="AH51" s="9" t="e">
        <f t="shared" si="17"/>
        <v>#DIV/0!</v>
      </c>
      <c r="AI51" s="9" t="e">
        <f t="shared" si="17"/>
        <v>#DIV/0!</v>
      </c>
      <c r="AJ51" s="9" t="e">
        <f t="shared" si="17"/>
        <v>#DIV/0!</v>
      </c>
      <c r="AK51" s="9" t="e">
        <f t="shared" si="17"/>
        <v>#DIV/0!</v>
      </c>
      <c r="AL51" s="9" t="e">
        <f t="shared" si="17"/>
        <v>#DIV/0!</v>
      </c>
      <c r="AM51" s="9" t="e">
        <f t="shared" si="17"/>
        <v>#DIV/0!</v>
      </c>
      <c r="AN51" s="9" t="e">
        <f t="shared" si="17"/>
        <v>#DIV/0!</v>
      </c>
      <c r="AO51" s="9" t="e">
        <f t="shared" si="17"/>
        <v>#DIV/0!</v>
      </c>
      <c r="AP51" s="9" t="e">
        <f t="shared" si="17"/>
        <v>#DIV/0!</v>
      </c>
      <c r="AQ51" s="9" t="e">
        <f t="shared" si="17"/>
        <v>#DIV/0!</v>
      </c>
      <c r="AR51" s="9" t="e">
        <f t="shared" si="17"/>
        <v>#DIV/0!</v>
      </c>
      <c r="AS51" s="9" t="e">
        <f t="shared" si="17"/>
        <v>#DIV/0!</v>
      </c>
      <c r="AT51" s="9" t="e">
        <f t="shared" si="17"/>
        <v>#DIV/0!</v>
      </c>
      <c r="AU51" s="9" t="e">
        <f t="shared" si="17"/>
        <v>#DIV/0!</v>
      </c>
      <c r="AV51" s="9" t="e">
        <f t="shared" si="17"/>
        <v>#DIV/0!</v>
      </c>
      <c r="AW51" s="9" t="e">
        <f t="shared" si="17"/>
        <v>#DIV/0!</v>
      </c>
      <c r="AX51" s="9" t="e">
        <f t="shared" si="17"/>
        <v>#DIV/0!</v>
      </c>
      <c r="AY51" s="9" t="e">
        <f t="shared" si="17"/>
        <v>#DIV/0!</v>
      </c>
      <c r="AZ51" s="9" t="e">
        <f t="shared" si="17"/>
        <v>#DIV/0!</v>
      </c>
      <c r="BA51" s="9" t="e">
        <f t="shared" si="17"/>
        <v>#DIV/0!</v>
      </c>
      <c r="BB51" s="9" t="e">
        <f t="shared" si="17"/>
        <v>#DIV/0!</v>
      </c>
      <c r="BC51" s="9" t="e">
        <f t="shared" si="17"/>
        <v>#DIV/0!</v>
      </c>
      <c r="BD51" s="9" t="e">
        <f t="shared" si="17"/>
        <v>#DIV/0!</v>
      </c>
      <c r="BE51" s="9" t="e">
        <f t="shared" si="17"/>
        <v>#DIV/0!</v>
      </c>
      <c r="BF51" s="9" t="e">
        <f t="shared" si="17"/>
        <v>#DIV/0!</v>
      </c>
      <c r="BG51" s="9" t="e">
        <f t="shared" si="17"/>
        <v>#DIV/0!</v>
      </c>
      <c r="BH51" s="9" t="e">
        <f t="shared" si="17"/>
        <v>#DIV/0!</v>
      </c>
      <c r="BI51" s="9" t="e">
        <f t="shared" si="17"/>
        <v>#DIV/0!</v>
      </c>
      <c r="BJ51" s="9" t="e">
        <f t="shared" si="17"/>
        <v>#DIV/0!</v>
      </c>
      <c r="BK51" s="9" t="e">
        <f t="shared" si="17"/>
        <v>#DIV/0!</v>
      </c>
      <c r="BL51" s="9" t="e">
        <f t="shared" si="17"/>
        <v>#DIV/0!</v>
      </c>
      <c r="BM51" s="9" t="e">
        <f t="shared" si="17"/>
        <v>#DIV/0!</v>
      </c>
      <c r="BN51" s="9" t="e">
        <f t="shared" si="17"/>
        <v>#DIV/0!</v>
      </c>
      <c r="BO51" s="9" t="e">
        <f t="shared" ref="BO51:CB51" si="18">BO50/BO48</f>
        <v>#DIV/0!</v>
      </c>
      <c r="BP51" s="9" t="e">
        <f t="shared" si="18"/>
        <v>#DIV/0!</v>
      </c>
      <c r="BQ51" s="9" t="e">
        <f t="shared" si="18"/>
        <v>#DIV/0!</v>
      </c>
      <c r="BR51" s="9" t="e">
        <f t="shared" si="18"/>
        <v>#DIV/0!</v>
      </c>
      <c r="BS51" s="9" t="e">
        <f t="shared" si="18"/>
        <v>#DIV/0!</v>
      </c>
      <c r="BT51" s="9" t="e">
        <f t="shared" si="18"/>
        <v>#DIV/0!</v>
      </c>
      <c r="BU51" s="9" t="e">
        <f t="shared" si="18"/>
        <v>#DIV/0!</v>
      </c>
      <c r="BV51" s="9" t="e">
        <f t="shared" si="18"/>
        <v>#DIV/0!</v>
      </c>
      <c r="BW51" s="9" t="e">
        <f t="shared" si="18"/>
        <v>#DIV/0!</v>
      </c>
      <c r="BX51" s="9" t="e">
        <f t="shared" si="18"/>
        <v>#DIV/0!</v>
      </c>
      <c r="BY51" s="9" t="e">
        <f t="shared" si="18"/>
        <v>#DIV/0!</v>
      </c>
      <c r="BZ51" s="9" t="e">
        <f t="shared" si="18"/>
        <v>#DIV/0!</v>
      </c>
      <c r="CA51" s="9" t="e">
        <f t="shared" si="18"/>
        <v>#DIV/0!</v>
      </c>
      <c r="CB51" s="9" t="e">
        <f t="shared" si="18"/>
        <v>#DIV/0!</v>
      </c>
      <c r="CC51" s="9" t="e">
        <f t="shared" ref="CC51:CH51" si="19">CC50/CC48</f>
        <v>#DIV/0!</v>
      </c>
      <c r="CD51" s="9" t="e">
        <f t="shared" si="19"/>
        <v>#DIV/0!</v>
      </c>
      <c r="CE51" s="9" t="e">
        <f t="shared" si="19"/>
        <v>#DIV/0!</v>
      </c>
      <c r="CF51" s="9" t="e">
        <f t="shared" si="19"/>
        <v>#DIV/0!</v>
      </c>
      <c r="CG51" s="9" t="e">
        <f t="shared" si="19"/>
        <v>#DIV/0!</v>
      </c>
      <c r="CH51" s="9">
        <f t="shared" si="19"/>
        <v>3.189792663476874E-3</v>
      </c>
      <c r="CI51" s="9">
        <v>6.8493150684931507E-4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1.2554321583775953E-2</v>
      </c>
      <c r="CV51" s="9">
        <v>0</v>
      </c>
      <c r="CW51" s="9">
        <v>0</v>
      </c>
      <c r="CX51" s="9">
        <v>8.4711577248890689E-3</v>
      </c>
      <c r="CY51" s="9">
        <v>9.6246390760346492E-4</v>
      </c>
      <c r="CZ51" s="9">
        <v>4.9455984174085062E-4</v>
      </c>
      <c r="DA51" s="10">
        <f t="shared" ref="DA51" si="20">DA50/DA48</f>
        <v>0</v>
      </c>
      <c r="DB51" s="10" t="e">
        <f>DB50/DB48</f>
        <v>#DIV/0!</v>
      </c>
      <c r="DC51" s="10" t="e">
        <f t="shared" ref="DC51:EF51" si="21">DC50/DC48</f>
        <v>#DIV/0!</v>
      </c>
      <c r="DD51" s="10" t="e">
        <f t="shared" si="21"/>
        <v>#DIV/0!</v>
      </c>
      <c r="DE51" s="10" t="e">
        <f t="shared" si="21"/>
        <v>#DIV/0!</v>
      </c>
      <c r="DF51" s="10">
        <f t="shared" si="21"/>
        <v>0</v>
      </c>
      <c r="DG51" s="10" t="e">
        <f t="shared" si="21"/>
        <v>#DIV/0!</v>
      </c>
      <c r="DH51" s="10">
        <f t="shared" si="21"/>
        <v>0</v>
      </c>
      <c r="DI51" s="10">
        <f t="shared" si="21"/>
        <v>0</v>
      </c>
      <c r="DJ51" s="10" t="e">
        <f t="shared" si="21"/>
        <v>#DIV/0!</v>
      </c>
      <c r="DK51" s="10" t="e">
        <f t="shared" si="21"/>
        <v>#DIV/0!</v>
      </c>
      <c r="DL51" s="10" t="e">
        <f t="shared" si="21"/>
        <v>#DIV/0!</v>
      </c>
      <c r="DM51" s="10" t="e">
        <f t="shared" si="21"/>
        <v>#DIV/0!</v>
      </c>
      <c r="DN51" s="10">
        <f t="shared" si="21"/>
        <v>0</v>
      </c>
      <c r="DO51" s="10" t="e">
        <f t="shared" si="21"/>
        <v>#DIV/0!</v>
      </c>
      <c r="DP51" s="10" t="e">
        <f t="shared" si="21"/>
        <v>#DIV/0!</v>
      </c>
      <c r="DQ51" s="10" t="e">
        <f t="shared" si="21"/>
        <v>#DIV/0!</v>
      </c>
      <c r="DR51" s="10" t="e">
        <f t="shared" si="21"/>
        <v>#DIV/0!</v>
      </c>
      <c r="DS51" s="10" t="e">
        <f t="shared" si="21"/>
        <v>#DIV/0!</v>
      </c>
      <c r="DT51" s="10">
        <f t="shared" si="21"/>
        <v>0</v>
      </c>
      <c r="DU51" s="10" t="e">
        <f t="shared" si="21"/>
        <v>#DIV/0!</v>
      </c>
      <c r="DV51" s="10" t="e">
        <f t="shared" si="21"/>
        <v>#DIV/0!</v>
      </c>
      <c r="DW51" s="10" t="e">
        <f t="shared" si="21"/>
        <v>#DIV/0!</v>
      </c>
      <c r="DX51" s="10" t="e">
        <f t="shared" si="21"/>
        <v>#DIV/0!</v>
      </c>
      <c r="DY51" s="10" t="e">
        <f t="shared" si="21"/>
        <v>#DIV/0!</v>
      </c>
      <c r="DZ51" s="10" t="e">
        <f t="shared" si="21"/>
        <v>#DIV/0!</v>
      </c>
      <c r="EA51" s="10" t="e">
        <f t="shared" si="21"/>
        <v>#DIV/0!</v>
      </c>
      <c r="EB51" s="10" t="e">
        <f t="shared" si="21"/>
        <v>#DIV/0!</v>
      </c>
      <c r="EC51" s="10" t="e">
        <f t="shared" si="21"/>
        <v>#DIV/0!</v>
      </c>
      <c r="ED51" s="10" t="e">
        <f t="shared" si="21"/>
        <v>#DIV/0!</v>
      </c>
      <c r="EE51" s="10" t="e">
        <f t="shared" si="21"/>
        <v>#DIV/0!</v>
      </c>
      <c r="EF51" s="10" t="e">
        <f t="shared" si="21"/>
        <v>#DIV/0!</v>
      </c>
    </row>
    <row r="52" spans="1:148" ht="12" customHeight="1">
      <c r="A52" s="11" t="s">
        <v>5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</row>
    <row r="53" spans="1:148" s="8" customFormat="1" ht="17.25" customHeight="1">
      <c r="A53" s="12" t="s">
        <v>6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20</v>
      </c>
      <c r="CY53" s="6">
        <v>0</v>
      </c>
      <c r="CZ53" s="6">
        <v>0</v>
      </c>
      <c r="DA53" s="25">
        <f>SUM(DB53:EF53)</f>
        <v>0</v>
      </c>
      <c r="DB53" s="25">
        <f>AS5C21!F30</f>
        <v>0</v>
      </c>
      <c r="DC53" s="25">
        <f>AS5C21!G30</f>
        <v>0</v>
      </c>
      <c r="DD53" s="25">
        <f>AS5C21!H30</f>
        <v>0</v>
      </c>
      <c r="DE53" s="25">
        <f>AS5C21!I30</f>
        <v>0</v>
      </c>
      <c r="DF53" s="25">
        <f>AS5C21!J30</f>
        <v>0</v>
      </c>
      <c r="DG53" s="25">
        <f>AS5C21!K30</f>
        <v>0</v>
      </c>
      <c r="DH53" s="25">
        <f>AS5C21!L30</f>
        <v>0</v>
      </c>
      <c r="DI53" s="25">
        <f>AS5C21!M30</f>
        <v>0</v>
      </c>
      <c r="DJ53" s="25">
        <f>AS5C21!N30</f>
        <v>0</v>
      </c>
      <c r="DK53" s="25">
        <f>AS5C21!O30</f>
        <v>0</v>
      </c>
      <c r="DL53" s="25">
        <f>AS5C21!P30</f>
        <v>0</v>
      </c>
      <c r="DM53" s="25">
        <f>AS5C21!Q30</f>
        <v>0</v>
      </c>
      <c r="DN53" s="25">
        <f>AS5C21!R30</f>
        <v>0</v>
      </c>
      <c r="DO53" s="25">
        <f>AS5C21!S30</f>
        <v>0</v>
      </c>
      <c r="DP53" s="25">
        <f>AS5C21!T30</f>
        <v>0</v>
      </c>
      <c r="DQ53" s="25">
        <f>AS5C21!U30</f>
        <v>0</v>
      </c>
      <c r="DR53" s="25">
        <f>AS5C21!V30</f>
        <v>0</v>
      </c>
      <c r="DS53" s="25">
        <f>AS5C21!W30</f>
        <v>0</v>
      </c>
      <c r="DT53" s="25">
        <f>AS5C21!X30</f>
        <v>0</v>
      </c>
      <c r="DU53" s="25">
        <f>AS5C21!Y30</f>
        <v>0</v>
      </c>
      <c r="DV53" s="25">
        <f>AS5C21!Z30</f>
        <v>0</v>
      </c>
      <c r="DW53" s="25">
        <f>AS5C21!AA30</f>
        <v>0</v>
      </c>
      <c r="DX53" s="25">
        <f>AS5C21!AB30</f>
        <v>0</v>
      </c>
      <c r="DY53" s="25">
        <f>AS5C21!AC30</f>
        <v>0</v>
      </c>
      <c r="DZ53" s="25">
        <f>AS5C21!AD30</f>
        <v>0</v>
      </c>
      <c r="EA53" s="25">
        <f>AS5C21!AE30</f>
        <v>0</v>
      </c>
      <c r="EB53" s="25">
        <f>AS5C21!AF30</f>
        <v>0</v>
      </c>
      <c r="EC53" s="25">
        <f>AS5C21!AG30</f>
        <v>0</v>
      </c>
      <c r="ED53" s="25">
        <f>AS5C21!AH30</f>
        <v>0</v>
      </c>
      <c r="EE53" s="25">
        <f>AS5C21!AI30</f>
        <v>0</v>
      </c>
      <c r="EF53" s="25">
        <f>AS5C21!AJ30</f>
        <v>0</v>
      </c>
    </row>
    <row r="54" spans="1:148" s="8" customFormat="1" ht="17.25" customHeight="1">
      <c r="A54" s="12" t="s">
        <v>7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>
        <v>2</v>
      </c>
      <c r="CI54" s="6">
        <v>1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26</v>
      </c>
      <c r="CV54" s="6">
        <v>0</v>
      </c>
      <c r="CW54" s="6">
        <v>0</v>
      </c>
      <c r="CX54" s="6">
        <v>1</v>
      </c>
      <c r="CY54" s="6">
        <v>1</v>
      </c>
      <c r="CZ54" s="6">
        <v>1</v>
      </c>
      <c r="DA54" s="25">
        <f>SUM(DB54:EF54)</f>
        <v>0</v>
      </c>
      <c r="DB54" s="25">
        <f>AS5C21!F31</f>
        <v>0</v>
      </c>
      <c r="DC54" s="25">
        <f>AS5C21!G31</f>
        <v>0</v>
      </c>
      <c r="DD54" s="25">
        <f>AS5C21!H31</f>
        <v>0</v>
      </c>
      <c r="DE54" s="25">
        <f>AS5C21!I31</f>
        <v>0</v>
      </c>
      <c r="DF54" s="25">
        <f>AS5C21!J31</f>
        <v>0</v>
      </c>
      <c r="DG54" s="25">
        <f>AS5C21!K31</f>
        <v>0</v>
      </c>
      <c r="DH54" s="25">
        <f>AS5C21!L31</f>
        <v>0</v>
      </c>
      <c r="DI54" s="25">
        <f>AS5C21!M31</f>
        <v>0</v>
      </c>
      <c r="DJ54" s="25">
        <f>AS5C21!N31</f>
        <v>0</v>
      </c>
      <c r="DK54" s="25">
        <f>AS5C21!O31</f>
        <v>0</v>
      </c>
      <c r="DL54" s="25">
        <f>AS5C21!P31</f>
        <v>0</v>
      </c>
      <c r="DM54" s="25">
        <f>AS5C21!Q31</f>
        <v>0</v>
      </c>
      <c r="DN54" s="25">
        <f>AS5C21!R31</f>
        <v>0</v>
      </c>
      <c r="DO54" s="25">
        <f>AS5C21!S31</f>
        <v>0</v>
      </c>
      <c r="DP54" s="25">
        <f>AS5C21!T31</f>
        <v>0</v>
      </c>
      <c r="DQ54" s="25">
        <f>AS5C21!U31</f>
        <v>0</v>
      </c>
      <c r="DR54" s="25">
        <f>AS5C21!V31</f>
        <v>0</v>
      </c>
      <c r="DS54" s="25">
        <f>AS5C21!W31</f>
        <v>0</v>
      </c>
      <c r="DT54" s="25">
        <f>AS5C21!X31</f>
        <v>0</v>
      </c>
      <c r="DU54" s="25">
        <f>AS5C21!Y31</f>
        <v>0</v>
      </c>
      <c r="DV54" s="25">
        <f>AS5C21!Z31</f>
        <v>0</v>
      </c>
      <c r="DW54" s="25">
        <f>AS5C21!AA31</f>
        <v>0</v>
      </c>
      <c r="DX54" s="25">
        <f>AS5C21!AB31</f>
        <v>0</v>
      </c>
      <c r="DY54" s="25">
        <f>AS5C21!AC31</f>
        <v>0</v>
      </c>
      <c r="DZ54" s="25">
        <f>AS5C21!AD31</f>
        <v>0</v>
      </c>
      <c r="EA54" s="25">
        <f>AS5C21!AE31</f>
        <v>0</v>
      </c>
      <c r="EB54" s="25">
        <f>AS5C21!AF31</f>
        <v>0</v>
      </c>
      <c r="EC54" s="25">
        <f>AS5C21!AG31</f>
        <v>0</v>
      </c>
      <c r="ED54" s="25">
        <f>AS5C21!AH31</f>
        <v>0</v>
      </c>
      <c r="EE54" s="25">
        <f>AS5C21!AI31</f>
        <v>0</v>
      </c>
      <c r="EF54" s="25">
        <f>AS5C21!AJ31</f>
        <v>0</v>
      </c>
    </row>
    <row r="55" spans="1:148" s="8" customFormat="1" ht="17.25" customHeight="1">
      <c r="A55" s="12" t="s">
        <v>8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25">
        <f>SUM(DB55:EF55)</f>
        <v>0</v>
      </c>
      <c r="DB55" s="25">
        <f>AS5C21!F32</f>
        <v>0</v>
      </c>
      <c r="DC55" s="25">
        <f>AS5C21!G32</f>
        <v>0</v>
      </c>
      <c r="DD55" s="25">
        <f>AS5C21!H32</f>
        <v>0</v>
      </c>
      <c r="DE55" s="25">
        <f>AS5C21!I32</f>
        <v>0</v>
      </c>
      <c r="DF55" s="25">
        <f>AS5C21!J32</f>
        <v>0</v>
      </c>
      <c r="DG55" s="25">
        <f>AS5C21!K32</f>
        <v>0</v>
      </c>
      <c r="DH55" s="25">
        <f>AS5C21!L32</f>
        <v>0</v>
      </c>
      <c r="DI55" s="25">
        <f>AS5C21!M32</f>
        <v>0</v>
      </c>
      <c r="DJ55" s="25">
        <f>AS5C21!N32</f>
        <v>0</v>
      </c>
      <c r="DK55" s="25">
        <f>AS5C21!O32</f>
        <v>0</v>
      </c>
      <c r="DL55" s="25">
        <f>AS5C21!P32</f>
        <v>0</v>
      </c>
      <c r="DM55" s="25">
        <f>AS5C21!Q32</f>
        <v>0</v>
      </c>
      <c r="DN55" s="25">
        <f>AS5C21!R32</f>
        <v>0</v>
      </c>
      <c r="DO55" s="25">
        <f>AS5C21!S32</f>
        <v>0</v>
      </c>
      <c r="DP55" s="25">
        <f>AS5C21!T32</f>
        <v>0</v>
      </c>
      <c r="DQ55" s="25">
        <f>AS5C21!U32</f>
        <v>0</v>
      </c>
      <c r="DR55" s="25">
        <f>AS5C21!V32</f>
        <v>0</v>
      </c>
      <c r="DS55" s="25">
        <f>AS5C21!W32</f>
        <v>0</v>
      </c>
      <c r="DT55" s="25">
        <f>AS5C21!X32</f>
        <v>0</v>
      </c>
      <c r="DU55" s="25">
        <f>AS5C21!Y32</f>
        <v>0</v>
      </c>
      <c r="DV55" s="25">
        <f>AS5C21!Z32</f>
        <v>0</v>
      </c>
      <c r="DW55" s="25">
        <f>AS5C21!AA32</f>
        <v>0</v>
      </c>
      <c r="DX55" s="25">
        <f>AS5C21!AB32</f>
        <v>0</v>
      </c>
      <c r="DY55" s="25">
        <f>AS5C21!AC32</f>
        <v>0</v>
      </c>
      <c r="DZ55" s="25">
        <f>AS5C21!AD32</f>
        <v>0</v>
      </c>
      <c r="EA55" s="25">
        <f>AS5C21!AE32</f>
        <v>0</v>
      </c>
      <c r="EB55" s="25">
        <f>AS5C21!AF32</f>
        <v>0</v>
      </c>
      <c r="EC55" s="25">
        <f>AS5C21!AG32</f>
        <v>0</v>
      </c>
      <c r="ED55" s="25">
        <f>AS5C21!AH32</f>
        <v>0</v>
      </c>
      <c r="EE55" s="25">
        <f>AS5C21!AI32</f>
        <v>0</v>
      </c>
      <c r="EF55" s="25">
        <f>AS5C21!AJ32</f>
        <v>0</v>
      </c>
    </row>
    <row r="56" spans="1:148" s="8" customFormat="1" ht="17.25" customHeight="1">
      <c r="A56" s="12" t="s">
        <v>9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25">
        <f>SUM(DB56:EF56)</f>
        <v>0</v>
      </c>
      <c r="DB56" s="25">
        <f>AS5C21!F33</f>
        <v>0</v>
      </c>
      <c r="DC56" s="25">
        <f>AS5C21!G33</f>
        <v>0</v>
      </c>
      <c r="DD56" s="25">
        <f>AS5C21!H33</f>
        <v>0</v>
      </c>
      <c r="DE56" s="25">
        <f>AS5C21!I33</f>
        <v>0</v>
      </c>
      <c r="DF56" s="25">
        <f>AS5C21!J33</f>
        <v>0</v>
      </c>
      <c r="DG56" s="25">
        <f>AS5C21!K33</f>
        <v>0</v>
      </c>
      <c r="DH56" s="25">
        <f>AS5C21!L33</f>
        <v>0</v>
      </c>
      <c r="DI56" s="25">
        <f>AS5C21!M33</f>
        <v>0</v>
      </c>
      <c r="DJ56" s="25">
        <f>AS5C21!N33</f>
        <v>0</v>
      </c>
      <c r="DK56" s="25">
        <f>AS5C21!O33</f>
        <v>0</v>
      </c>
      <c r="DL56" s="25">
        <f>AS5C21!P33</f>
        <v>0</v>
      </c>
      <c r="DM56" s="25">
        <f>AS5C21!Q33</f>
        <v>0</v>
      </c>
      <c r="DN56" s="25">
        <f>AS5C21!R33</f>
        <v>0</v>
      </c>
      <c r="DO56" s="25">
        <f>AS5C21!S33</f>
        <v>0</v>
      </c>
      <c r="DP56" s="25">
        <f>AS5C21!T33</f>
        <v>0</v>
      </c>
      <c r="DQ56" s="25">
        <f>AS5C21!U33</f>
        <v>0</v>
      </c>
      <c r="DR56" s="25">
        <f>AS5C21!V33</f>
        <v>0</v>
      </c>
      <c r="DS56" s="25">
        <f>AS5C21!W33</f>
        <v>0</v>
      </c>
      <c r="DT56" s="25">
        <f>AS5C21!X33</f>
        <v>0</v>
      </c>
      <c r="DU56" s="25">
        <f>AS5C21!Y33</f>
        <v>0</v>
      </c>
      <c r="DV56" s="25">
        <f>AS5C21!Z33</f>
        <v>0</v>
      </c>
      <c r="DW56" s="25">
        <f>AS5C21!AA33</f>
        <v>0</v>
      </c>
      <c r="DX56" s="25">
        <f>AS5C21!AB33</f>
        <v>0</v>
      </c>
      <c r="DY56" s="25">
        <f>AS5C21!AC33</f>
        <v>0</v>
      </c>
      <c r="DZ56" s="25">
        <f>AS5C21!AD33</f>
        <v>0</v>
      </c>
      <c r="EA56" s="25">
        <f>AS5C21!AE33</f>
        <v>0</v>
      </c>
      <c r="EB56" s="25">
        <f>AS5C21!AF33</f>
        <v>0</v>
      </c>
      <c r="EC56" s="25">
        <f>AS5C21!AG33</f>
        <v>0</v>
      </c>
      <c r="ED56" s="25">
        <f>AS5C21!AH33</f>
        <v>0</v>
      </c>
      <c r="EE56" s="25">
        <f>AS5C21!AI33</f>
        <v>0</v>
      </c>
      <c r="EF56" s="25">
        <f>AS5C21!AJ33</f>
        <v>0</v>
      </c>
    </row>
    <row r="57" spans="1:148" s="179" customFormat="1" ht="18" customHeight="1">
      <c r="A57" s="179" t="s">
        <v>214</v>
      </c>
      <c r="Z57" s="182">
        <v>2E-3</v>
      </c>
      <c r="AA57" s="182">
        <v>2E-3</v>
      </c>
      <c r="AB57" s="182">
        <v>2E-3</v>
      </c>
      <c r="AC57" s="182">
        <v>2E-3</v>
      </c>
      <c r="AD57" s="182">
        <v>2E-3</v>
      </c>
      <c r="AE57" s="182">
        <v>2E-3</v>
      </c>
      <c r="AF57" s="182">
        <v>2E-3</v>
      </c>
      <c r="AG57" s="182">
        <v>2E-3</v>
      </c>
      <c r="AH57" s="182">
        <v>2E-3</v>
      </c>
      <c r="AI57" s="182">
        <v>2E-3</v>
      </c>
      <c r="AJ57" s="182">
        <v>2E-3</v>
      </c>
      <c r="AK57" s="182">
        <v>2E-3</v>
      </c>
      <c r="AL57" s="182">
        <v>5.0000000000000001E-3</v>
      </c>
      <c r="AM57" s="182">
        <v>5.0000000000000001E-3</v>
      </c>
      <c r="AN57" s="182">
        <v>5.0000000000000001E-3</v>
      </c>
      <c r="AO57" s="182">
        <v>5.0000000000000001E-3</v>
      </c>
      <c r="AP57" s="182">
        <v>5.0000000000000001E-3</v>
      </c>
      <c r="AQ57" s="182">
        <v>5.0000000000000001E-3</v>
      </c>
      <c r="AR57" s="182">
        <v>5.0000000000000001E-3</v>
      </c>
      <c r="AS57" s="182">
        <v>5.0000000000000001E-3</v>
      </c>
      <c r="AT57" s="182">
        <v>5.0000000000000001E-3</v>
      </c>
      <c r="AU57" s="182">
        <v>5.0000000000000001E-3</v>
      </c>
      <c r="AV57" s="182">
        <v>5.0000000000000001E-3</v>
      </c>
      <c r="AW57" s="182">
        <v>5.0000000000000001E-3</v>
      </c>
      <c r="AX57" s="182">
        <v>2E-3</v>
      </c>
      <c r="AY57" s="182">
        <v>2E-3</v>
      </c>
      <c r="AZ57" s="182">
        <v>2E-3</v>
      </c>
      <c r="BA57" s="182">
        <v>2E-3</v>
      </c>
      <c r="BB57" s="182">
        <v>2E-3</v>
      </c>
      <c r="BC57" s="182">
        <v>2E-3</v>
      </c>
      <c r="BD57" s="182">
        <v>2E-3</v>
      </c>
      <c r="BE57" s="182">
        <v>2E-3</v>
      </c>
      <c r="BF57" s="182">
        <v>2E-3</v>
      </c>
      <c r="BG57" s="182">
        <v>2E-3</v>
      </c>
      <c r="BH57" s="182">
        <v>2E-3</v>
      </c>
      <c r="BI57" s="182">
        <v>2E-3</v>
      </c>
      <c r="BJ57" s="182">
        <v>2E-3</v>
      </c>
      <c r="BK57" s="182">
        <v>2E-3</v>
      </c>
      <c r="BL57" s="182">
        <v>2E-3</v>
      </c>
      <c r="BM57" s="182">
        <v>5.0000000000000001E-4</v>
      </c>
      <c r="BN57" s="182">
        <v>5.0000000000000001E-4</v>
      </c>
      <c r="BO57" s="182">
        <v>5.0000000000000001E-4</v>
      </c>
      <c r="BP57" s="182">
        <v>5.0000000000000001E-4</v>
      </c>
      <c r="BQ57" s="182">
        <v>5.0000000000000001E-4</v>
      </c>
      <c r="BR57" s="182">
        <v>5.0000000000000001E-4</v>
      </c>
      <c r="BS57" s="182">
        <v>5.0000000000000001E-4</v>
      </c>
      <c r="BT57" s="182">
        <v>5.0000000000000001E-4</v>
      </c>
      <c r="BU57" s="182">
        <v>5.0000000000000001E-4</v>
      </c>
      <c r="BV57" s="182">
        <v>5.0000000000000001E-4</v>
      </c>
      <c r="BW57" s="182">
        <v>5.0000000000000001E-4</v>
      </c>
      <c r="BX57" s="182">
        <v>5.0000000000000001E-4</v>
      </c>
      <c r="BY57" s="182">
        <v>5.0000000000000001E-4</v>
      </c>
      <c r="BZ57" s="182">
        <v>5.0000000000000001E-4</v>
      </c>
      <c r="CA57" s="182">
        <v>5.0000000000000001E-4</v>
      </c>
      <c r="CB57" s="182">
        <v>5.0000000000000001E-4</v>
      </c>
      <c r="CC57" s="182">
        <v>5.0000000000000001E-4</v>
      </c>
      <c r="CD57" s="182">
        <v>5.0000000000000001E-4</v>
      </c>
      <c r="CE57" s="182">
        <v>5.0000000000000001E-4</v>
      </c>
      <c r="CF57" s="182">
        <v>5.0000000000000001E-4</v>
      </c>
      <c r="CG57" s="182">
        <v>5.0000000000000001E-4</v>
      </c>
      <c r="CH57" s="182">
        <v>5.0000000000000001E-4</v>
      </c>
      <c r="CI57" s="182">
        <v>5.0000000000000001E-4</v>
      </c>
      <c r="CJ57" s="182">
        <v>5.0000000000000001E-4</v>
      </c>
      <c r="CK57" s="182">
        <v>5.0000000000000001E-4</v>
      </c>
      <c r="CL57" s="182">
        <v>5.0000000000000001E-4</v>
      </c>
      <c r="CM57" s="182">
        <v>5.0000000000000001E-4</v>
      </c>
      <c r="CN57" s="182">
        <v>5.0000000000000001E-4</v>
      </c>
      <c r="CO57" s="182">
        <v>5.0000000000000001E-4</v>
      </c>
      <c r="CP57" s="182">
        <v>5.0000000000000001E-4</v>
      </c>
      <c r="CQ57" s="182">
        <v>5.0000000000000001E-4</v>
      </c>
      <c r="CR57" s="182">
        <v>5.0000000000000001E-4</v>
      </c>
      <c r="CS57" s="182">
        <v>5.0000000000000001E-4</v>
      </c>
      <c r="CT57" s="182">
        <v>5.0000000000000001E-4</v>
      </c>
      <c r="CU57" s="182">
        <v>5.0000000000000001E-4</v>
      </c>
      <c r="CV57" s="182">
        <v>5.0000000000000001E-4</v>
      </c>
      <c r="CW57" s="182">
        <v>5.0000000000000001E-4</v>
      </c>
      <c r="CX57" s="182">
        <v>5.0000000000000001E-4</v>
      </c>
      <c r="CY57" s="182">
        <v>5.0000000000000001E-4</v>
      </c>
      <c r="CZ57" s="182">
        <v>5.0000000000000001E-4</v>
      </c>
      <c r="DA57" s="182">
        <v>5.0000000000000001E-4</v>
      </c>
      <c r="DB57" s="182">
        <v>5.0000000000000001E-4</v>
      </c>
      <c r="DC57" s="182">
        <v>5.0000000000000001E-4</v>
      </c>
      <c r="DD57" s="182">
        <v>5.0000000000000001E-4</v>
      </c>
      <c r="DE57" s="182">
        <v>5.0000000000000001E-4</v>
      </c>
      <c r="DF57" s="182">
        <v>5.0000000000000001E-4</v>
      </c>
      <c r="DG57" s="182">
        <v>5.0000000000000001E-4</v>
      </c>
      <c r="DH57" s="182">
        <v>5.0000000000000001E-4</v>
      </c>
      <c r="DI57" s="182">
        <v>5.0000000000000001E-4</v>
      </c>
      <c r="DJ57" s="182">
        <v>5.0000000000000001E-4</v>
      </c>
      <c r="DK57" s="182">
        <v>5.0000000000000001E-4</v>
      </c>
      <c r="DL57" s="182">
        <v>5.0000000000000001E-4</v>
      </c>
      <c r="DM57" s="182">
        <v>5.0000000000000001E-4</v>
      </c>
      <c r="DN57" s="182">
        <v>5.0000000000000001E-4</v>
      </c>
      <c r="DO57" s="182">
        <v>5.0000000000000001E-4</v>
      </c>
      <c r="DP57" s="182">
        <v>5.0000000000000001E-4</v>
      </c>
      <c r="DQ57" s="182">
        <v>5.0000000000000001E-4</v>
      </c>
      <c r="DR57" s="182">
        <v>5.0000000000000001E-4</v>
      </c>
      <c r="DS57" s="182">
        <v>5.0000000000000001E-4</v>
      </c>
      <c r="DT57" s="182">
        <v>5.0000000000000001E-4</v>
      </c>
      <c r="DU57" s="182">
        <v>5.0000000000000001E-4</v>
      </c>
      <c r="DV57" s="182">
        <v>5.0000000000000001E-4</v>
      </c>
      <c r="DW57" s="182">
        <v>5.0000000000000001E-4</v>
      </c>
      <c r="DX57" s="182">
        <v>5.0000000000000001E-4</v>
      </c>
      <c r="DY57" s="182">
        <v>5.0000000000000001E-4</v>
      </c>
      <c r="DZ57" s="182">
        <v>5.0000000000000001E-4</v>
      </c>
      <c r="EA57" s="182">
        <v>5.0000000000000001E-4</v>
      </c>
      <c r="EB57" s="182">
        <v>5.0000000000000001E-4</v>
      </c>
      <c r="EC57" s="182">
        <v>5.0000000000000001E-4</v>
      </c>
      <c r="ED57" s="182">
        <v>5.0000000000000001E-4</v>
      </c>
      <c r="EE57" s="182">
        <v>5.0000000000000001E-4</v>
      </c>
      <c r="EF57" s="182">
        <v>5.0000000000000001E-4</v>
      </c>
      <c r="EG57" s="180"/>
      <c r="EH57" s="180"/>
      <c r="EI57" s="180"/>
      <c r="EJ57" s="180"/>
      <c r="EK57" s="180"/>
      <c r="EL57" s="180"/>
      <c r="EM57" s="180"/>
      <c r="EN57" s="180"/>
      <c r="EO57" s="180"/>
      <c r="EP57" s="180"/>
      <c r="EQ57" s="180"/>
      <c r="ER57" s="180"/>
    </row>
    <row r="59" spans="1:148" ht="27" customHeight="1">
      <c r="A59" s="283" t="s">
        <v>327</v>
      </c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283"/>
      <c r="V59" s="283"/>
      <c r="W59" s="283"/>
      <c r="X59" s="283"/>
      <c r="Y59" s="283"/>
      <c r="Z59" s="283"/>
      <c r="AA59" s="283"/>
      <c r="AB59" s="283"/>
      <c r="AC59" s="283"/>
      <c r="AD59" s="283"/>
      <c r="AE59" s="283"/>
      <c r="AF59" s="283"/>
      <c r="AG59" s="283"/>
      <c r="AH59" s="283"/>
      <c r="AI59" s="283"/>
      <c r="AJ59" s="283"/>
      <c r="AK59" s="283"/>
      <c r="AL59" s="283"/>
      <c r="AM59" s="283"/>
      <c r="AN59" s="283"/>
      <c r="AO59" s="283"/>
      <c r="AP59" s="283"/>
      <c r="AQ59" s="283"/>
      <c r="AR59" s="283"/>
      <c r="AS59" s="283"/>
      <c r="AT59" s="283"/>
      <c r="AU59" s="283"/>
      <c r="AV59" s="283"/>
      <c r="AW59" s="283"/>
      <c r="AX59" s="283"/>
      <c r="AY59" s="283"/>
      <c r="AZ59" s="283"/>
      <c r="BA59" s="283"/>
      <c r="BB59" s="283"/>
      <c r="BC59" s="283"/>
      <c r="BD59" s="283"/>
      <c r="BE59" s="283"/>
      <c r="BF59" s="283"/>
      <c r="BG59" s="283"/>
      <c r="BH59" s="283"/>
      <c r="BI59" s="283"/>
      <c r="BJ59" s="283"/>
      <c r="BK59" s="283"/>
      <c r="BL59" s="283"/>
      <c r="BM59" s="283"/>
      <c r="BN59" s="283"/>
      <c r="BO59" s="283"/>
      <c r="BP59" s="283"/>
      <c r="BQ59" s="283"/>
      <c r="BR59" s="283"/>
      <c r="BS59" s="283"/>
      <c r="BT59" s="283"/>
      <c r="BU59" s="283"/>
      <c r="BV59" s="283"/>
      <c r="BW59" s="283"/>
      <c r="BX59" s="283"/>
      <c r="BY59" s="283"/>
      <c r="BZ59" s="283"/>
      <c r="CA59" s="283"/>
      <c r="CB59" s="283"/>
      <c r="CC59" s="283"/>
      <c r="CD59" s="283"/>
      <c r="CE59" s="283"/>
      <c r="CF59" s="283"/>
      <c r="CG59" s="283"/>
      <c r="CH59" s="283"/>
      <c r="CI59" s="283"/>
      <c r="CJ59" s="283"/>
      <c r="CK59" s="283"/>
      <c r="CL59" s="283"/>
      <c r="CM59" s="283"/>
      <c r="CN59" s="283"/>
      <c r="CO59" s="283"/>
      <c r="CP59" s="283"/>
      <c r="CQ59" s="283"/>
      <c r="CR59" s="283"/>
      <c r="CS59" s="283"/>
      <c r="CT59" s="283"/>
      <c r="CU59" s="283"/>
      <c r="CV59" s="283"/>
      <c r="CW59" s="283"/>
      <c r="CX59" s="283"/>
      <c r="CY59" s="283"/>
      <c r="CZ59" s="283"/>
      <c r="DA59" s="283"/>
      <c r="DB59" s="283"/>
      <c r="DC59" s="283"/>
      <c r="DD59" s="283"/>
      <c r="DE59" s="283"/>
      <c r="DF59" s="283"/>
      <c r="DG59" s="283"/>
      <c r="DH59" s="283"/>
      <c r="DI59" s="283"/>
      <c r="DJ59" s="283"/>
      <c r="DK59" s="283"/>
      <c r="DL59" s="283"/>
      <c r="DM59" s="283"/>
      <c r="DN59" s="283"/>
      <c r="DO59" s="283"/>
      <c r="DP59" s="283"/>
      <c r="DQ59" s="283"/>
      <c r="DR59" s="283"/>
      <c r="DS59" s="283"/>
      <c r="DT59" s="283"/>
      <c r="DU59" s="283"/>
      <c r="DV59" s="283"/>
      <c r="DW59" s="283"/>
      <c r="DX59" s="283"/>
      <c r="DY59" s="283"/>
      <c r="DZ59" s="283"/>
      <c r="EA59" s="283"/>
      <c r="EB59" s="283"/>
      <c r="EC59" s="283"/>
      <c r="ED59" s="283"/>
      <c r="EE59" s="283"/>
      <c r="EF59" s="283"/>
    </row>
    <row r="76" spans="1:136" s="4" customFormat="1" ht="17.25" customHeight="1">
      <c r="A76" s="13" t="s">
        <v>0</v>
      </c>
      <c r="B76" s="2" t="s">
        <v>12</v>
      </c>
      <c r="C76" s="2" t="s">
        <v>20</v>
      </c>
      <c r="D76" s="2" t="s">
        <v>21</v>
      </c>
      <c r="E76" s="2" t="s">
        <v>22</v>
      </c>
      <c r="F76" s="2" t="s">
        <v>23</v>
      </c>
      <c r="G76" s="2" t="s">
        <v>24</v>
      </c>
      <c r="H76" s="2" t="s">
        <v>25</v>
      </c>
      <c r="I76" s="2" t="s">
        <v>26</v>
      </c>
      <c r="J76" s="2" t="s">
        <v>27</v>
      </c>
      <c r="K76" s="2" t="s">
        <v>28</v>
      </c>
      <c r="L76" s="2" t="s">
        <v>29</v>
      </c>
      <c r="M76" s="2" t="s">
        <v>30</v>
      </c>
      <c r="N76" s="2" t="s">
        <v>11</v>
      </c>
      <c r="O76" s="2" t="s">
        <v>13</v>
      </c>
      <c r="P76" s="2" t="s">
        <v>14</v>
      </c>
      <c r="Q76" s="2" t="s">
        <v>15</v>
      </c>
      <c r="R76" s="2" t="s">
        <v>16</v>
      </c>
      <c r="S76" s="2" t="s">
        <v>17</v>
      </c>
      <c r="T76" s="2" t="s">
        <v>18</v>
      </c>
      <c r="U76" s="2" t="s">
        <v>19</v>
      </c>
      <c r="V76" s="2" t="s">
        <v>109</v>
      </c>
      <c r="W76" s="2" t="s">
        <v>111</v>
      </c>
      <c r="X76" s="2" t="s">
        <v>117</v>
      </c>
      <c r="Y76" s="2" t="s">
        <v>118</v>
      </c>
      <c r="Z76" s="2" t="s">
        <v>120</v>
      </c>
      <c r="AA76" s="2" t="s">
        <v>123</v>
      </c>
      <c r="AB76" s="2" t="s">
        <v>130</v>
      </c>
      <c r="AC76" s="106" t="s">
        <v>134</v>
      </c>
      <c r="AD76" s="106" t="s">
        <v>142</v>
      </c>
      <c r="AE76" s="106" t="s">
        <v>143</v>
      </c>
      <c r="AF76" s="2" t="s">
        <v>148</v>
      </c>
      <c r="AG76" s="2" t="s">
        <v>153</v>
      </c>
      <c r="AH76" s="2" t="s">
        <v>134</v>
      </c>
      <c r="AI76" s="2" t="s">
        <v>156</v>
      </c>
      <c r="AJ76" s="2" t="s">
        <v>157</v>
      </c>
      <c r="AK76" s="2" t="s">
        <v>159</v>
      </c>
      <c r="AL76" s="2" t="s">
        <v>163</v>
      </c>
      <c r="AM76" s="2" t="s">
        <v>166</v>
      </c>
      <c r="AN76" s="2" t="s">
        <v>169</v>
      </c>
      <c r="AO76" s="2" t="s">
        <v>177</v>
      </c>
      <c r="AP76" s="2" t="s">
        <v>182</v>
      </c>
      <c r="AQ76" s="2" t="s">
        <v>186</v>
      </c>
      <c r="AR76" s="2" t="s">
        <v>189</v>
      </c>
      <c r="AS76" s="2" t="s">
        <v>190</v>
      </c>
      <c r="AT76" s="2" t="s">
        <v>195</v>
      </c>
      <c r="AU76" s="2" t="s">
        <v>197</v>
      </c>
      <c r="AV76" s="2" t="s">
        <v>199</v>
      </c>
      <c r="AW76" s="106" t="e">
        <f>#REF!</f>
        <v>#REF!</v>
      </c>
      <c r="AX76" s="106" t="str">
        <f t="shared" ref="AX76:BO76" si="22">AX19</f>
        <v>Jan'21</v>
      </c>
      <c r="AY76" s="106" t="str">
        <f t="shared" si="22"/>
        <v>Feb'21</v>
      </c>
      <c r="AZ76" s="106" t="str">
        <f t="shared" si="22"/>
        <v>Mar'21</v>
      </c>
      <c r="BA76" s="106" t="str">
        <f t="shared" si="22"/>
        <v>Apr'21</v>
      </c>
      <c r="BB76" s="106" t="str">
        <f t="shared" si="22"/>
        <v>May'21</v>
      </c>
      <c r="BC76" s="106" t="str">
        <f t="shared" si="22"/>
        <v>Jun'21</v>
      </c>
      <c r="BD76" s="106" t="str">
        <f t="shared" si="22"/>
        <v>Jul'21</v>
      </c>
      <c r="BE76" s="106" t="str">
        <f t="shared" si="22"/>
        <v>Aug'21</v>
      </c>
      <c r="BF76" s="106" t="str">
        <f t="shared" si="22"/>
        <v>Sep'21</v>
      </c>
      <c r="BG76" s="106" t="str">
        <f t="shared" si="22"/>
        <v>Oct'21</v>
      </c>
      <c r="BH76" s="106" t="str">
        <f t="shared" si="22"/>
        <v>Nov'21</v>
      </c>
      <c r="BI76" s="106" t="str">
        <f t="shared" si="22"/>
        <v>Dec'21</v>
      </c>
      <c r="BJ76" s="106" t="str">
        <f t="shared" si="22"/>
        <v>Jan'22</v>
      </c>
      <c r="BK76" s="106" t="str">
        <f t="shared" si="22"/>
        <v>Feb'22</v>
      </c>
      <c r="BL76" s="106" t="str">
        <f t="shared" si="22"/>
        <v>Mar'22</v>
      </c>
      <c r="BM76" s="106" t="str">
        <f t="shared" si="22"/>
        <v>Apr'22</v>
      </c>
      <c r="BN76" s="106" t="str">
        <f t="shared" si="22"/>
        <v>May'22</v>
      </c>
      <c r="BO76" s="106" t="str">
        <f t="shared" si="22"/>
        <v>Jun'22</v>
      </c>
      <c r="BP76" s="106" t="str">
        <f t="shared" ref="BP76:BS76" si="23">BP19</f>
        <v>Jul'22</v>
      </c>
      <c r="BQ76" s="106" t="str">
        <f t="shared" si="23"/>
        <v>Aug'22</v>
      </c>
      <c r="BR76" s="106" t="str">
        <f t="shared" si="23"/>
        <v>Sep'22</v>
      </c>
      <c r="BS76" s="106" t="str">
        <f t="shared" si="23"/>
        <v>Oct'22</v>
      </c>
      <c r="BT76" s="106" t="s">
        <v>265</v>
      </c>
      <c r="BU76" s="106" t="s">
        <v>266</v>
      </c>
      <c r="BV76" s="106" t="s">
        <v>267</v>
      </c>
      <c r="BW76" s="106" t="s">
        <v>270</v>
      </c>
      <c r="BX76" s="106" t="s">
        <v>272</v>
      </c>
      <c r="BY76" s="106" t="s">
        <v>276</v>
      </c>
      <c r="BZ76" s="106" t="s">
        <v>277</v>
      </c>
      <c r="CA76" s="106" t="s">
        <v>279</v>
      </c>
      <c r="CB76" s="106" t="s">
        <v>281</v>
      </c>
      <c r="CC76" s="106" t="s">
        <v>282</v>
      </c>
      <c r="CD76" s="106" t="s">
        <v>288</v>
      </c>
      <c r="CE76" s="106" t="s">
        <v>289</v>
      </c>
      <c r="CF76" s="106" t="s">
        <v>292</v>
      </c>
      <c r="CG76" s="106" t="s">
        <v>294</v>
      </c>
      <c r="CH76" s="106" t="s">
        <v>297</v>
      </c>
      <c r="CI76" s="106" t="s">
        <v>301</v>
      </c>
      <c r="CJ76" s="106" t="s">
        <v>303</v>
      </c>
      <c r="CK76" s="106" t="s">
        <v>308</v>
      </c>
      <c r="CL76" s="106" t="s">
        <v>310</v>
      </c>
      <c r="CM76" s="106" t="s">
        <v>311</v>
      </c>
      <c r="CN76" s="106" t="s">
        <v>313</v>
      </c>
      <c r="CO76" s="106" t="s">
        <v>319</v>
      </c>
      <c r="CP76" s="106" t="s">
        <v>322</v>
      </c>
      <c r="CQ76" s="106" t="s">
        <v>325</v>
      </c>
      <c r="CR76" s="106" t="s">
        <v>330</v>
      </c>
      <c r="CS76" s="106" t="s">
        <v>332</v>
      </c>
      <c r="CT76" s="106" t="s">
        <v>297</v>
      </c>
      <c r="CU76" s="106" t="s">
        <v>339</v>
      </c>
      <c r="CV76" s="106" t="s">
        <v>349</v>
      </c>
      <c r="CW76" s="106" t="s">
        <v>350</v>
      </c>
      <c r="CX76" s="106" t="s">
        <v>351</v>
      </c>
      <c r="CY76" s="106" t="s">
        <v>357</v>
      </c>
      <c r="CZ76" s="106" t="s">
        <v>360</v>
      </c>
      <c r="DA76" s="106" t="str">
        <f>+'Contam Hub shop'!DM43</f>
        <v>Aug'25</v>
      </c>
      <c r="DB76" s="3">
        <v>1</v>
      </c>
      <c r="DC76" s="3">
        <v>2</v>
      </c>
      <c r="DD76" s="3">
        <v>3</v>
      </c>
      <c r="DE76" s="3">
        <v>4</v>
      </c>
      <c r="DF76" s="3">
        <v>5</v>
      </c>
      <c r="DG76" s="3">
        <v>6</v>
      </c>
      <c r="DH76" s="3">
        <v>7</v>
      </c>
      <c r="DI76" s="3">
        <v>8</v>
      </c>
      <c r="DJ76" s="3">
        <v>9</v>
      </c>
      <c r="DK76" s="3">
        <v>10</v>
      </c>
      <c r="DL76" s="3">
        <v>11</v>
      </c>
      <c r="DM76" s="3">
        <v>12</v>
      </c>
      <c r="DN76" s="3">
        <v>13</v>
      </c>
      <c r="DO76" s="3">
        <v>14</v>
      </c>
      <c r="DP76" s="3">
        <v>15</v>
      </c>
      <c r="DQ76" s="3">
        <v>16</v>
      </c>
      <c r="DR76" s="3">
        <v>17</v>
      </c>
      <c r="DS76" s="3">
        <v>18</v>
      </c>
      <c r="DT76" s="3">
        <v>19</v>
      </c>
      <c r="DU76" s="3">
        <v>20</v>
      </c>
      <c r="DV76" s="3">
        <v>21</v>
      </c>
      <c r="DW76" s="3">
        <v>22</v>
      </c>
      <c r="DX76" s="3">
        <v>23</v>
      </c>
      <c r="DY76" s="3">
        <v>24</v>
      </c>
      <c r="DZ76" s="3">
        <v>25</v>
      </c>
      <c r="EA76" s="3">
        <v>26</v>
      </c>
      <c r="EB76" s="3">
        <v>27</v>
      </c>
      <c r="EC76" s="3">
        <v>28</v>
      </c>
      <c r="ED76" s="3">
        <v>29</v>
      </c>
      <c r="EE76" s="3">
        <v>30</v>
      </c>
      <c r="EF76" s="3">
        <v>31</v>
      </c>
    </row>
    <row r="77" spans="1:136" ht="17.25" customHeight="1">
      <c r="A77" s="140" t="s">
        <v>1</v>
      </c>
      <c r="B77" s="141" t="e">
        <f>SUM(B22,#REF!,#REF!,#REF!,#REF!)</f>
        <v>#REF!</v>
      </c>
      <c r="C77" s="141" t="e">
        <f>SUM(C22,#REF!,#REF!,#REF!,#REF!)</f>
        <v>#REF!</v>
      </c>
      <c r="D77" s="141" t="e">
        <f>SUM(D22,#REF!,#REF!,#REF!,#REF!)</f>
        <v>#REF!</v>
      </c>
      <c r="E77" s="141" t="e">
        <f>SUM(E22,#REF!,#REF!,#REF!,#REF!)</f>
        <v>#REF!</v>
      </c>
      <c r="F77" s="141" t="e">
        <f>SUM(F22,#REF!,#REF!,#REF!,#REF!)</f>
        <v>#REF!</v>
      </c>
      <c r="G77" s="141" t="e">
        <f>SUM(G22,#REF!,#REF!,#REF!,#REF!)</f>
        <v>#REF!</v>
      </c>
      <c r="H77" s="141" t="e">
        <f>SUM(H22,#REF!,#REF!,#REF!,#REF!)</f>
        <v>#REF!</v>
      </c>
      <c r="I77" s="141" t="e">
        <f>SUM(I22,#REF!,#REF!,#REF!,#REF!)</f>
        <v>#REF!</v>
      </c>
      <c r="J77" s="141" t="e">
        <f>SUM(J22,#REF!,#REF!,#REF!,#REF!)</f>
        <v>#REF!</v>
      </c>
      <c r="K77" s="141" t="e">
        <f>SUM(K22,#REF!,#REF!,#REF!,#REF!)</f>
        <v>#REF!</v>
      </c>
      <c r="L77" s="141" t="e">
        <f>SUM(L22,#REF!,#REF!,#REF!,#REF!)</f>
        <v>#REF!</v>
      </c>
      <c r="M77" s="141" t="e">
        <f>SUM(M22,#REF!,#REF!,#REF!,#REF!)</f>
        <v>#REF!</v>
      </c>
      <c r="N77" s="141" t="e">
        <f>SUM(N22,#REF!,#REF!,#REF!,#REF!)</f>
        <v>#REF!</v>
      </c>
      <c r="O77" s="141" t="e">
        <f>SUM(O22,#REF!,#REF!,#REF!,#REF!)</f>
        <v>#REF!</v>
      </c>
      <c r="P77" s="141" t="e">
        <f>SUM(P22,#REF!,#REF!,#REF!,#REF!)</f>
        <v>#REF!</v>
      </c>
      <c r="Q77" s="141" t="e">
        <f>SUM(Q22,#REF!,#REF!,#REF!,#REF!)</f>
        <v>#REF!</v>
      </c>
      <c r="R77" s="141" t="e">
        <f>SUM(R22,#REF!,#REF!,#REF!,#REF!)</f>
        <v>#REF!</v>
      </c>
      <c r="S77" s="141" t="e">
        <f>SUM(S22,#REF!,#REF!,#REF!,#REF!)</f>
        <v>#REF!</v>
      </c>
      <c r="T77" s="141" t="e">
        <f>SUM(T20,#REF!,#REF!,#REF!,#REF!)</f>
        <v>#REF!</v>
      </c>
      <c r="U77" s="141" t="e">
        <f>SUM(U20,#REF!,#REF!,#REF!,#REF!)</f>
        <v>#REF!</v>
      </c>
      <c r="V77" s="141" t="e">
        <f>SUM(V20,#REF!,#REF!,#REF!,#REF!)</f>
        <v>#REF!</v>
      </c>
      <c r="W77" s="141" t="e">
        <f>SUM(W20,#REF!,#REF!,#REF!,#REF!)</f>
        <v>#REF!</v>
      </c>
      <c r="X77" s="141" t="e">
        <f>SUM(X20,#REF!,#REF!,#REF!,#REF!)</f>
        <v>#REF!</v>
      </c>
      <c r="Y77" s="141" t="e">
        <f>SUM(Y20,#REF!,#REF!,#REF!,#REF!)</f>
        <v>#REF!</v>
      </c>
      <c r="Z77" s="141" t="e">
        <f>Z20+#REF!+#REF!+#REF!+#REF!</f>
        <v>#REF!</v>
      </c>
      <c r="AA77" s="141" t="e">
        <f>AA20+#REF!+#REF!+#REF!+#REF!</f>
        <v>#REF!</v>
      </c>
      <c r="AB77" s="141" t="e">
        <f>AB20+#REF!+#REF!+#REF!+#REF!</f>
        <v>#REF!</v>
      </c>
      <c r="AC77" s="141" t="e">
        <f>AC20+#REF!+#REF!+#REF!+#REF!</f>
        <v>#REF!</v>
      </c>
      <c r="AD77" s="141" t="e">
        <f>AD20+#REF!+#REF!+#REF!+#REF!</f>
        <v>#REF!</v>
      </c>
      <c r="AE77" s="141" t="e">
        <f>AE20+#REF!+#REF!+#REF!+#REF!</f>
        <v>#REF!</v>
      </c>
      <c r="AF77" s="141" t="e">
        <f>AF20+#REF!+#REF!+#REF!+#REF!</f>
        <v>#REF!</v>
      </c>
      <c r="AG77" s="141" t="e">
        <f>AG20+#REF!+#REF!+#REF!+#REF!</f>
        <v>#REF!</v>
      </c>
      <c r="AH77" s="141" t="e">
        <f>AH20+#REF!+#REF!+#REF!+#REF!</f>
        <v>#REF!</v>
      </c>
      <c r="AI77" s="141" t="e">
        <f>AI20+#REF!+#REF!+#REF!+#REF!</f>
        <v>#REF!</v>
      </c>
      <c r="AJ77" s="141" t="e">
        <f>AJ20+#REF!+#REF!+#REF!+#REF!</f>
        <v>#REF!</v>
      </c>
      <c r="AK77" s="141" t="e">
        <f>AK20+#REF!+#REF!+#REF!+#REF!</f>
        <v>#REF!</v>
      </c>
      <c r="AL77" s="141" t="e">
        <f>AL20+#REF!+#REF!+#REF!+#REF!</f>
        <v>#REF!</v>
      </c>
      <c r="AM77" s="141" t="e">
        <f>AM20+#REF!+#REF!+#REF!+#REF!</f>
        <v>#REF!</v>
      </c>
      <c r="AN77" s="141" t="e">
        <f>AN20+#REF!+#REF!+#REF!+#REF!</f>
        <v>#REF!</v>
      </c>
      <c r="AO77" s="141" t="e">
        <f>AO20+#REF!+#REF!+#REF!+#REF!</f>
        <v>#REF!</v>
      </c>
      <c r="AP77" s="141" t="e">
        <f>AP20+#REF!+#REF!+#REF!+#REF!</f>
        <v>#REF!</v>
      </c>
      <c r="AQ77" s="141" t="e">
        <f>AQ20+#REF!+#REF!+#REF!+#REF!</f>
        <v>#REF!</v>
      </c>
      <c r="AR77" s="141" t="e">
        <f>AR20+#REF!+#REF!+#REF!+#REF!</f>
        <v>#REF!</v>
      </c>
      <c r="AS77" s="141" t="e">
        <f>AS20+#REF!+#REF!+#REF!+#REF!</f>
        <v>#REF!</v>
      </c>
      <c r="AT77" s="141" t="e">
        <f>AT20+#REF!+#REF!+#REF!+#REF!</f>
        <v>#REF!</v>
      </c>
      <c r="AU77" s="141" t="e">
        <f>AU20+#REF!+#REF!+#REF!+#REF!</f>
        <v>#REF!</v>
      </c>
      <c r="AV77" s="141" t="e">
        <f>AV20+#REF!+#REF!+#REF!+#REF!</f>
        <v>#REF!</v>
      </c>
      <c r="AW77" s="141" t="e">
        <f>AW20+#REF!+#REF!+#REF!+#REF!</f>
        <v>#REF!</v>
      </c>
      <c r="AX77" s="141">
        <f>+SUM(AX20,AX48)</f>
        <v>0</v>
      </c>
      <c r="AY77" s="141">
        <f t="shared" ref="AY77:DA79" si="24">+SUM(AY20,AY48)</f>
        <v>0</v>
      </c>
      <c r="AZ77" s="141">
        <f t="shared" si="24"/>
        <v>0</v>
      </c>
      <c r="BA77" s="141">
        <f t="shared" si="24"/>
        <v>0</v>
      </c>
      <c r="BB77" s="141">
        <f t="shared" si="24"/>
        <v>0</v>
      </c>
      <c r="BC77" s="141">
        <f t="shared" si="24"/>
        <v>0</v>
      </c>
      <c r="BD77" s="141">
        <f t="shared" si="24"/>
        <v>0</v>
      </c>
      <c r="BE77" s="141">
        <f t="shared" si="24"/>
        <v>0</v>
      </c>
      <c r="BF77" s="141">
        <f t="shared" si="24"/>
        <v>0</v>
      </c>
      <c r="BG77" s="141">
        <f t="shared" si="24"/>
        <v>0</v>
      </c>
      <c r="BH77" s="141">
        <f t="shared" si="24"/>
        <v>0</v>
      </c>
      <c r="BI77" s="141">
        <f t="shared" si="24"/>
        <v>0</v>
      </c>
      <c r="BJ77" s="141">
        <f t="shared" si="24"/>
        <v>0</v>
      </c>
      <c r="BK77" s="141">
        <f t="shared" si="24"/>
        <v>0</v>
      </c>
      <c r="BL77" s="141">
        <f t="shared" si="24"/>
        <v>0</v>
      </c>
      <c r="BM77" s="141">
        <f t="shared" si="24"/>
        <v>0</v>
      </c>
      <c r="BN77" s="141">
        <f t="shared" si="24"/>
        <v>0</v>
      </c>
      <c r="BO77" s="141">
        <f t="shared" si="24"/>
        <v>0</v>
      </c>
      <c r="BP77" s="141">
        <f t="shared" si="24"/>
        <v>0</v>
      </c>
      <c r="BQ77" s="141">
        <f t="shared" si="24"/>
        <v>0</v>
      </c>
      <c r="BR77" s="141">
        <f t="shared" si="24"/>
        <v>0</v>
      </c>
      <c r="BS77" s="141">
        <f t="shared" si="24"/>
        <v>0</v>
      </c>
      <c r="BT77" s="141">
        <f t="shared" si="24"/>
        <v>0</v>
      </c>
      <c r="BU77" s="141">
        <f t="shared" si="24"/>
        <v>0</v>
      </c>
      <c r="BV77" s="141">
        <f t="shared" si="24"/>
        <v>0</v>
      </c>
      <c r="BW77" s="141">
        <f t="shared" si="24"/>
        <v>0</v>
      </c>
      <c r="BX77" s="141">
        <f t="shared" si="24"/>
        <v>0</v>
      </c>
      <c r="BY77" s="141">
        <f t="shared" si="24"/>
        <v>0</v>
      </c>
      <c r="BZ77" s="141">
        <f t="shared" si="24"/>
        <v>0</v>
      </c>
      <c r="CA77" s="141">
        <f t="shared" si="24"/>
        <v>0</v>
      </c>
      <c r="CB77" s="141">
        <f t="shared" si="24"/>
        <v>0</v>
      </c>
      <c r="CC77" s="141">
        <f t="shared" si="24"/>
        <v>0</v>
      </c>
      <c r="CD77" s="141">
        <f t="shared" si="24"/>
        <v>0</v>
      </c>
      <c r="CE77" s="141">
        <f t="shared" si="24"/>
        <v>0</v>
      </c>
      <c r="CF77" s="141">
        <f t="shared" si="24"/>
        <v>0</v>
      </c>
      <c r="CG77" s="141">
        <f t="shared" si="24"/>
        <v>0</v>
      </c>
      <c r="CH77" s="141">
        <f t="shared" si="24"/>
        <v>627</v>
      </c>
      <c r="CI77" s="141">
        <f t="shared" si="24"/>
        <v>3230</v>
      </c>
      <c r="CJ77" s="141">
        <v>1328</v>
      </c>
      <c r="CK77" s="141">
        <v>1835</v>
      </c>
      <c r="CL77" s="141">
        <v>1590</v>
      </c>
      <c r="CM77" s="141">
        <v>972</v>
      </c>
      <c r="CN77" s="141">
        <v>226</v>
      </c>
      <c r="CO77" s="141">
        <v>534</v>
      </c>
      <c r="CP77" s="141">
        <v>877</v>
      </c>
      <c r="CQ77" s="141">
        <v>142</v>
      </c>
      <c r="CR77" s="141">
        <v>1049</v>
      </c>
      <c r="CS77" s="141">
        <v>128</v>
      </c>
      <c r="CT77" s="141">
        <v>863</v>
      </c>
      <c r="CU77" s="141">
        <v>2386</v>
      </c>
      <c r="CV77" s="141">
        <v>1271</v>
      </c>
      <c r="CW77" s="141">
        <v>1819</v>
      </c>
      <c r="CX77" s="141">
        <v>2479</v>
      </c>
      <c r="CY77" s="141">
        <v>1826</v>
      </c>
      <c r="CZ77" s="141">
        <v>2605</v>
      </c>
      <c r="DA77" s="141">
        <f t="shared" si="24"/>
        <v>2125</v>
      </c>
      <c r="DB77" s="141">
        <f>DB48+DB20</f>
        <v>0</v>
      </c>
      <c r="DC77" s="141">
        <f t="shared" ref="DC77:EF77" si="25">DC48+DC20</f>
        <v>0</v>
      </c>
      <c r="DD77" s="141">
        <f t="shared" si="25"/>
        <v>0</v>
      </c>
      <c r="DE77" s="141">
        <f t="shared" si="25"/>
        <v>0</v>
      </c>
      <c r="DF77" s="141">
        <f t="shared" si="25"/>
        <v>453</v>
      </c>
      <c r="DG77" s="141">
        <f t="shared" si="25"/>
        <v>103</v>
      </c>
      <c r="DH77" s="141">
        <f t="shared" si="25"/>
        <v>417</v>
      </c>
      <c r="DI77" s="141">
        <f t="shared" si="25"/>
        <v>153</v>
      </c>
      <c r="DJ77" s="141">
        <f t="shared" si="25"/>
        <v>0</v>
      </c>
      <c r="DK77" s="141">
        <f t="shared" si="25"/>
        <v>0</v>
      </c>
      <c r="DL77" s="141">
        <f t="shared" si="25"/>
        <v>0</v>
      </c>
      <c r="DM77" s="141">
        <f t="shared" si="25"/>
        <v>0</v>
      </c>
      <c r="DN77" s="141">
        <f t="shared" si="25"/>
        <v>443</v>
      </c>
      <c r="DO77" s="141">
        <f t="shared" si="25"/>
        <v>0</v>
      </c>
      <c r="DP77" s="141">
        <f t="shared" si="25"/>
        <v>0</v>
      </c>
      <c r="DQ77" s="141">
        <f t="shared" si="25"/>
        <v>0</v>
      </c>
      <c r="DR77" s="141">
        <f t="shared" si="25"/>
        <v>0</v>
      </c>
      <c r="DS77" s="141">
        <f t="shared" si="25"/>
        <v>0</v>
      </c>
      <c r="DT77" s="141">
        <f t="shared" si="25"/>
        <v>556</v>
      </c>
      <c r="DU77" s="141">
        <f t="shared" si="25"/>
        <v>0</v>
      </c>
      <c r="DV77" s="141">
        <f t="shared" si="25"/>
        <v>0</v>
      </c>
      <c r="DW77" s="141">
        <f t="shared" si="25"/>
        <v>0</v>
      </c>
      <c r="DX77" s="141">
        <f t="shared" si="25"/>
        <v>0</v>
      </c>
      <c r="DY77" s="141">
        <f t="shared" si="25"/>
        <v>0</v>
      </c>
      <c r="DZ77" s="141">
        <f t="shared" si="25"/>
        <v>0</v>
      </c>
      <c r="EA77" s="141">
        <f t="shared" si="25"/>
        <v>0</v>
      </c>
      <c r="EB77" s="141">
        <f t="shared" si="25"/>
        <v>0</v>
      </c>
      <c r="EC77" s="141">
        <f t="shared" si="25"/>
        <v>0</v>
      </c>
      <c r="ED77" s="141">
        <f t="shared" si="25"/>
        <v>0</v>
      </c>
      <c r="EE77" s="141">
        <f t="shared" si="25"/>
        <v>0</v>
      </c>
      <c r="EF77" s="141">
        <f t="shared" si="25"/>
        <v>0</v>
      </c>
    </row>
    <row r="78" spans="1:136" ht="17.25" customHeight="1">
      <c r="A78" s="140" t="s">
        <v>2</v>
      </c>
      <c r="B78" s="141" t="e">
        <f>SUM(B23,#REF!,#REF!,#REF!,#REF!)</f>
        <v>#REF!</v>
      </c>
      <c r="C78" s="141" t="e">
        <f>SUM(C23,#REF!,#REF!,#REF!,#REF!)</f>
        <v>#REF!</v>
      </c>
      <c r="D78" s="141" t="e">
        <f>SUM(D23,#REF!,#REF!,#REF!,#REF!)</f>
        <v>#REF!</v>
      </c>
      <c r="E78" s="141" t="e">
        <f>SUM(E23,#REF!,#REF!,#REF!,#REF!)</f>
        <v>#REF!</v>
      </c>
      <c r="F78" s="141" t="e">
        <f>SUM(F23,#REF!,#REF!,#REF!,#REF!)</f>
        <v>#REF!</v>
      </c>
      <c r="G78" s="141" t="e">
        <f>SUM(G23,#REF!,#REF!,#REF!,#REF!)</f>
        <v>#REF!</v>
      </c>
      <c r="H78" s="141" t="e">
        <f>SUM(H23,#REF!,#REF!,#REF!,#REF!)</f>
        <v>#REF!</v>
      </c>
      <c r="I78" s="141" t="e">
        <f>SUM(I23,#REF!,#REF!,#REF!,#REF!)</f>
        <v>#REF!</v>
      </c>
      <c r="J78" s="141" t="e">
        <f>SUM(J23,#REF!,#REF!,#REF!,#REF!)</f>
        <v>#REF!</v>
      </c>
      <c r="K78" s="141" t="e">
        <f>SUM(K23,#REF!,#REF!,#REF!,#REF!)</f>
        <v>#REF!</v>
      </c>
      <c r="L78" s="141" t="e">
        <f>SUM(L23,#REF!,#REF!,#REF!,#REF!)</f>
        <v>#REF!</v>
      </c>
      <c r="M78" s="141" t="e">
        <f>SUM(M23,#REF!,#REF!,#REF!,#REF!)</f>
        <v>#REF!</v>
      </c>
      <c r="N78" s="141" t="e">
        <f>SUM(N23,#REF!,#REF!,#REF!,#REF!)</f>
        <v>#REF!</v>
      </c>
      <c r="O78" s="141" t="e">
        <f>SUM(O23,#REF!,#REF!,#REF!,#REF!)</f>
        <v>#REF!</v>
      </c>
      <c r="P78" s="141" t="e">
        <f>SUM(P23,#REF!,#REF!,#REF!,#REF!)</f>
        <v>#REF!</v>
      </c>
      <c r="Q78" s="141" t="e">
        <f>SUM(Q23,#REF!,#REF!,#REF!,#REF!)</f>
        <v>#REF!</v>
      </c>
      <c r="R78" s="141" t="e">
        <f>SUM(R23,#REF!,#REF!,#REF!,#REF!)</f>
        <v>#REF!</v>
      </c>
      <c r="S78" s="141" t="e">
        <f>SUM(S23,#REF!,#REF!,#REF!,#REF!)</f>
        <v>#REF!</v>
      </c>
      <c r="T78" s="141" t="e">
        <f>SUM(T21,#REF!,#REF!,#REF!,#REF!)</f>
        <v>#REF!</v>
      </c>
      <c r="U78" s="141" t="e">
        <f>SUM(U21,#REF!,#REF!,#REF!,#REF!)</f>
        <v>#REF!</v>
      </c>
      <c r="V78" s="141" t="e">
        <f>SUM(V21,#REF!,#REF!,#REF!,#REF!)</f>
        <v>#REF!</v>
      </c>
      <c r="W78" s="141" t="e">
        <f>SUM(W21,#REF!,#REF!,#REF!,#REF!)</f>
        <v>#REF!</v>
      </c>
      <c r="X78" s="141" t="e">
        <f>SUM(X21,#REF!,#REF!,#REF!,#REF!)</f>
        <v>#REF!</v>
      </c>
      <c r="Y78" s="141" t="e">
        <f>SUM(Y21,#REF!,#REF!,#REF!,#REF!)</f>
        <v>#REF!</v>
      </c>
      <c r="Z78" s="141" t="e">
        <f t="shared" ref="Z78:DI78" si="26">Z77-Z79</f>
        <v>#REF!</v>
      </c>
      <c r="AA78" s="141" t="e">
        <f t="shared" si="26"/>
        <v>#REF!</v>
      </c>
      <c r="AB78" s="141" t="e">
        <f t="shared" si="26"/>
        <v>#REF!</v>
      </c>
      <c r="AC78" s="141" t="e">
        <f t="shared" si="26"/>
        <v>#REF!</v>
      </c>
      <c r="AD78" s="141" t="e">
        <f t="shared" si="26"/>
        <v>#REF!</v>
      </c>
      <c r="AE78" s="141" t="e">
        <f t="shared" si="26"/>
        <v>#REF!</v>
      </c>
      <c r="AF78" s="141" t="e">
        <f t="shared" si="26"/>
        <v>#REF!</v>
      </c>
      <c r="AG78" s="141" t="e">
        <f t="shared" si="26"/>
        <v>#REF!</v>
      </c>
      <c r="AH78" s="141" t="e">
        <f t="shared" si="26"/>
        <v>#REF!</v>
      </c>
      <c r="AI78" s="141" t="e">
        <f t="shared" si="26"/>
        <v>#REF!</v>
      </c>
      <c r="AJ78" s="141" t="e">
        <f t="shared" si="26"/>
        <v>#REF!</v>
      </c>
      <c r="AK78" s="141" t="e">
        <f t="shared" si="26"/>
        <v>#REF!</v>
      </c>
      <c r="AL78" s="141" t="e">
        <f t="shared" si="26"/>
        <v>#REF!</v>
      </c>
      <c r="AM78" s="141" t="e">
        <f t="shared" si="26"/>
        <v>#REF!</v>
      </c>
      <c r="AN78" s="141" t="e">
        <f t="shared" si="26"/>
        <v>#REF!</v>
      </c>
      <c r="AO78" s="141" t="e">
        <f t="shared" si="26"/>
        <v>#REF!</v>
      </c>
      <c r="AP78" s="141" t="e">
        <f t="shared" si="26"/>
        <v>#REF!</v>
      </c>
      <c r="AQ78" s="141" t="e">
        <f t="shared" si="26"/>
        <v>#REF!</v>
      </c>
      <c r="AR78" s="141" t="e">
        <f t="shared" si="26"/>
        <v>#REF!</v>
      </c>
      <c r="AS78" s="141" t="e">
        <f t="shared" si="26"/>
        <v>#REF!</v>
      </c>
      <c r="AT78" s="141" t="e">
        <f t="shared" si="26"/>
        <v>#REF!</v>
      </c>
      <c r="AU78" s="141" t="e">
        <f t="shared" si="26"/>
        <v>#REF!</v>
      </c>
      <c r="AV78" s="141" t="e">
        <f t="shared" si="26"/>
        <v>#REF!</v>
      </c>
      <c r="AW78" s="141" t="e">
        <f t="shared" si="26"/>
        <v>#REF!</v>
      </c>
      <c r="AX78" s="141">
        <f t="shared" ref="AX78:BM79" si="27">+SUM(AX21,AX49)</f>
        <v>0</v>
      </c>
      <c r="AY78" s="141">
        <f t="shared" si="27"/>
        <v>0</v>
      </c>
      <c r="AZ78" s="141">
        <f t="shared" si="27"/>
        <v>0</v>
      </c>
      <c r="BA78" s="141">
        <f t="shared" si="27"/>
        <v>0</v>
      </c>
      <c r="BB78" s="141">
        <f t="shared" si="27"/>
        <v>0</v>
      </c>
      <c r="BC78" s="141">
        <f t="shared" si="27"/>
        <v>0</v>
      </c>
      <c r="BD78" s="141">
        <f t="shared" si="27"/>
        <v>0</v>
      </c>
      <c r="BE78" s="141">
        <f t="shared" si="27"/>
        <v>0</v>
      </c>
      <c r="BF78" s="141">
        <f t="shared" si="27"/>
        <v>0</v>
      </c>
      <c r="BG78" s="141">
        <f t="shared" si="27"/>
        <v>0</v>
      </c>
      <c r="BH78" s="141">
        <f t="shared" si="27"/>
        <v>0</v>
      </c>
      <c r="BI78" s="141">
        <f t="shared" si="27"/>
        <v>0</v>
      </c>
      <c r="BJ78" s="141">
        <f t="shared" si="27"/>
        <v>0</v>
      </c>
      <c r="BK78" s="141">
        <f t="shared" si="27"/>
        <v>0</v>
      </c>
      <c r="BL78" s="141">
        <f t="shared" si="27"/>
        <v>0</v>
      </c>
      <c r="BM78" s="141">
        <f t="shared" si="27"/>
        <v>0</v>
      </c>
      <c r="BN78" s="141">
        <f t="shared" si="24"/>
        <v>0</v>
      </c>
      <c r="BO78" s="141">
        <f t="shared" si="24"/>
        <v>0</v>
      </c>
      <c r="BP78" s="141">
        <f t="shared" si="24"/>
        <v>0</v>
      </c>
      <c r="BQ78" s="141">
        <f t="shared" si="24"/>
        <v>0</v>
      </c>
      <c r="BR78" s="141">
        <f t="shared" si="24"/>
        <v>0</v>
      </c>
      <c r="BS78" s="141">
        <f t="shared" si="24"/>
        <v>0</v>
      </c>
      <c r="BT78" s="141">
        <f t="shared" si="24"/>
        <v>0</v>
      </c>
      <c r="BU78" s="141">
        <f t="shared" si="24"/>
        <v>0</v>
      </c>
      <c r="BV78" s="141">
        <f t="shared" si="24"/>
        <v>0</v>
      </c>
      <c r="BW78" s="141">
        <f t="shared" si="24"/>
        <v>0</v>
      </c>
      <c r="BX78" s="141">
        <f t="shared" si="24"/>
        <v>0</v>
      </c>
      <c r="BY78" s="141">
        <f t="shared" si="24"/>
        <v>0</v>
      </c>
      <c r="BZ78" s="141">
        <f t="shared" si="24"/>
        <v>0</v>
      </c>
      <c r="CA78" s="141">
        <f t="shared" si="24"/>
        <v>0</v>
      </c>
      <c r="CB78" s="141">
        <f t="shared" si="24"/>
        <v>0</v>
      </c>
      <c r="CC78" s="141">
        <f t="shared" si="24"/>
        <v>0</v>
      </c>
      <c r="CD78" s="141">
        <f t="shared" si="24"/>
        <v>0</v>
      </c>
      <c r="CE78" s="141">
        <f t="shared" si="24"/>
        <v>0</v>
      </c>
      <c r="CF78" s="141">
        <f t="shared" si="24"/>
        <v>0</v>
      </c>
      <c r="CG78" s="141">
        <f t="shared" si="24"/>
        <v>0</v>
      </c>
      <c r="CH78" s="141">
        <f t="shared" si="24"/>
        <v>625</v>
      </c>
      <c r="CI78" s="141">
        <f t="shared" si="24"/>
        <v>3225</v>
      </c>
      <c r="CJ78" s="141">
        <v>1328</v>
      </c>
      <c r="CK78" s="141">
        <v>1835</v>
      </c>
      <c r="CL78" s="141">
        <v>1590</v>
      </c>
      <c r="CM78" s="141">
        <v>972</v>
      </c>
      <c r="CN78" s="141">
        <v>226</v>
      </c>
      <c r="CO78" s="141">
        <v>534</v>
      </c>
      <c r="CP78" s="141">
        <v>877</v>
      </c>
      <c r="CQ78" s="141">
        <v>142</v>
      </c>
      <c r="CR78" s="141">
        <v>1049</v>
      </c>
      <c r="CS78" s="141">
        <v>128</v>
      </c>
      <c r="CT78" s="141">
        <v>863</v>
      </c>
      <c r="CU78" s="141">
        <v>2360</v>
      </c>
      <c r="CV78" s="141">
        <v>1270</v>
      </c>
      <c r="CW78" s="141">
        <v>1819</v>
      </c>
      <c r="CX78" s="141">
        <v>2458</v>
      </c>
      <c r="CY78" s="141">
        <v>1825</v>
      </c>
      <c r="CZ78" s="141">
        <v>2604</v>
      </c>
      <c r="DA78" s="141">
        <f t="shared" si="24"/>
        <v>2122</v>
      </c>
      <c r="DB78" s="141">
        <f t="shared" si="26"/>
        <v>0</v>
      </c>
      <c r="DC78" s="141">
        <f t="shared" si="26"/>
        <v>0</v>
      </c>
      <c r="DD78" s="141">
        <f t="shared" si="26"/>
        <v>0</v>
      </c>
      <c r="DE78" s="141">
        <f t="shared" si="26"/>
        <v>0</v>
      </c>
      <c r="DF78" s="141">
        <f t="shared" si="26"/>
        <v>453</v>
      </c>
      <c r="DG78" s="141">
        <f t="shared" si="26"/>
        <v>100</v>
      </c>
      <c r="DH78" s="141">
        <f t="shared" si="26"/>
        <v>417</v>
      </c>
      <c r="DI78" s="141">
        <f t="shared" si="26"/>
        <v>153</v>
      </c>
      <c r="DJ78" s="141">
        <f t="shared" ref="DJ78:EF78" si="28">DJ77-DJ79</f>
        <v>0</v>
      </c>
      <c r="DK78" s="141">
        <f t="shared" si="28"/>
        <v>0</v>
      </c>
      <c r="DL78" s="141">
        <f t="shared" si="28"/>
        <v>0</v>
      </c>
      <c r="DM78" s="141">
        <f t="shared" si="28"/>
        <v>0</v>
      </c>
      <c r="DN78" s="141">
        <f t="shared" si="28"/>
        <v>443</v>
      </c>
      <c r="DO78" s="141">
        <f t="shared" si="28"/>
        <v>0</v>
      </c>
      <c r="DP78" s="141">
        <f t="shared" si="28"/>
        <v>0</v>
      </c>
      <c r="DQ78" s="141">
        <f t="shared" si="28"/>
        <v>0</v>
      </c>
      <c r="DR78" s="141">
        <f t="shared" si="28"/>
        <v>0</v>
      </c>
      <c r="DS78" s="141">
        <f t="shared" si="28"/>
        <v>0</v>
      </c>
      <c r="DT78" s="141">
        <f t="shared" si="28"/>
        <v>556</v>
      </c>
      <c r="DU78" s="141">
        <f t="shared" si="28"/>
        <v>0</v>
      </c>
      <c r="DV78" s="141">
        <f t="shared" si="28"/>
        <v>0</v>
      </c>
      <c r="DW78" s="141">
        <f t="shared" si="28"/>
        <v>0</v>
      </c>
      <c r="DX78" s="141">
        <f t="shared" si="28"/>
        <v>0</v>
      </c>
      <c r="DY78" s="141">
        <f t="shared" si="28"/>
        <v>0</v>
      </c>
      <c r="DZ78" s="141">
        <f t="shared" si="28"/>
        <v>0</v>
      </c>
      <c r="EA78" s="141">
        <f t="shared" si="28"/>
        <v>0</v>
      </c>
      <c r="EB78" s="141">
        <f t="shared" si="28"/>
        <v>0</v>
      </c>
      <c r="EC78" s="141">
        <f t="shared" si="28"/>
        <v>0</v>
      </c>
      <c r="ED78" s="141">
        <f t="shared" si="28"/>
        <v>0</v>
      </c>
      <c r="EE78" s="141">
        <f t="shared" si="28"/>
        <v>0</v>
      </c>
      <c r="EF78" s="141">
        <f t="shared" si="28"/>
        <v>0</v>
      </c>
    </row>
    <row r="79" spans="1:136" ht="17.25" customHeight="1">
      <c r="A79" s="140" t="s">
        <v>3</v>
      </c>
      <c r="B79" s="141" t="e">
        <f>SUM(B24,#REF!,#REF!,#REF!,#REF!)</f>
        <v>#REF!</v>
      </c>
      <c r="C79" s="141" t="e">
        <f>SUM(C24,#REF!,#REF!,#REF!,#REF!)</f>
        <v>#REF!</v>
      </c>
      <c r="D79" s="141" t="e">
        <f>SUM(D24,#REF!,#REF!,#REF!,#REF!)</f>
        <v>#REF!</v>
      </c>
      <c r="E79" s="141" t="e">
        <f>SUM(E24,#REF!,#REF!,#REF!,#REF!)</f>
        <v>#REF!</v>
      </c>
      <c r="F79" s="141" t="e">
        <f>SUM(F24,#REF!,#REF!,#REF!,#REF!)</f>
        <v>#REF!</v>
      </c>
      <c r="G79" s="141" t="e">
        <f>SUM(G24,#REF!,#REF!,#REF!,#REF!)</f>
        <v>#REF!</v>
      </c>
      <c r="H79" s="141" t="e">
        <f>SUM(H24,#REF!,#REF!,#REF!,#REF!)</f>
        <v>#REF!</v>
      </c>
      <c r="I79" s="141" t="e">
        <f>SUM(I24,#REF!,#REF!,#REF!,#REF!)</f>
        <v>#REF!</v>
      </c>
      <c r="J79" s="141" t="e">
        <f>SUM(J24,#REF!,#REF!,#REF!,#REF!)</f>
        <v>#REF!</v>
      </c>
      <c r="K79" s="141" t="e">
        <f>SUM(K24,#REF!,#REF!,#REF!,#REF!)</f>
        <v>#REF!</v>
      </c>
      <c r="L79" s="141" t="e">
        <f>SUM(L24,#REF!,#REF!,#REF!,#REF!)</f>
        <v>#REF!</v>
      </c>
      <c r="M79" s="141" t="e">
        <f>SUM(M24,#REF!,#REF!,#REF!,#REF!)</f>
        <v>#REF!</v>
      </c>
      <c r="N79" s="141" t="e">
        <f>SUM(N24,#REF!,#REF!,#REF!,#REF!)</f>
        <v>#REF!</v>
      </c>
      <c r="O79" s="141" t="e">
        <f>SUM(O24,#REF!,#REF!,#REF!,#REF!)</f>
        <v>#REF!</v>
      </c>
      <c r="P79" s="141" t="e">
        <f>SUM(P24,#REF!,#REF!,#REF!,#REF!)</f>
        <v>#REF!</v>
      </c>
      <c r="Q79" s="141" t="e">
        <f>SUM(Q24,#REF!,#REF!,#REF!,#REF!)</f>
        <v>#REF!</v>
      </c>
      <c r="R79" s="141" t="e">
        <f>SUM(R24,#REF!,#REF!,#REF!,#REF!)</f>
        <v>#REF!</v>
      </c>
      <c r="S79" s="141" t="e">
        <f>SUM(S24,#REF!,#REF!,#REF!,#REF!)</f>
        <v>#REF!</v>
      </c>
      <c r="T79" s="141" t="e">
        <f>SUM(T82:T85)</f>
        <v>#REF!</v>
      </c>
      <c r="U79" s="141" t="e">
        <f t="shared" ref="U79:EF79" si="29">SUM(U82:U85)</f>
        <v>#REF!</v>
      </c>
      <c r="V79" s="141" t="e">
        <f t="shared" si="29"/>
        <v>#REF!</v>
      </c>
      <c r="W79" s="141" t="e">
        <f t="shared" si="29"/>
        <v>#REF!</v>
      </c>
      <c r="X79" s="141" t="e">
        <f t="shared" si="29"/>
        <v>#REF!</v>
      </c>
      <c r="Y79" s="141" t="e">
        <f t="shared" si="29"/>
        <v>#REF!</v>
      </c>
      <c r="Z79" s="141" t="e">
        <f t="shared" si="29"/>
        <v>#REF!</v>
      </c>
      <c r="AA79" s="141" t="e">
        <f t="shared" si="29"/>
        <v>#REF!</v>
      </c>
      <c r="AB79" s="141" t="e">
        <f t="shared" si="29"/>
        <v>#REF!</v>
      </c>
      <c r="AC79" s="141" t="e">
        <f t="shared" si="29"/>
        <v>#REF!</v>
      </c>
      <c r="AD79" s="141" t="e">
        <f t="shared" si="29"/>
        <v>#REF!</v>
      </c>
      <c r="AE79" s="141" t="e">
        <f t="shared" si="29"/>
        <v>#REF!</v>
      </c>
      <c r="AF79" s="141" t="e">
        <f t="shared" si="29"/>
        <v>#REF!</v>
      </c>
      <c r="AG79" s="141" t="e">
        <f t="shared" si="29"/>
        <v>#REF!</v>
      </c>
      <c r="AH79" s="141" t="e">
        <f t="shared" si="29"/>
        <v>#REF!</v>
      </c>
      <c r="AI79" s="141" t="e">
        <f t="shared" si="29"/>
        <v>#REF!</v>
      </c>
      <c r="AJ79" s="141" t="e">
        <f t="shared" si="29"/>
        <v>#REF!</v>
      </c>
      <c r="AK79" s="141" t="e">
        <f t="shared" si="29"/>
        <v>#REF!</v>
      </c>
      <c r="AL79" s="141" t="e">
        <f t="shared" si="29"/>
        <v>#REF!</v>
      </c>
      <c r="AM79" s="141" t="e">
        <f t="shared" si="29"/>
        <v>#REF!</v>
      </c>
      <c r="AN79" s="141" t="e">
        <f t="shared" si="29"/>
        <v>#REF!</v>
      </c>
      <c r="AO79" s="141" t="e">
        <f t="shared" si="29"/>
        <v>#REF!</v>
      </c>
      <c r="AP79" s="141" t="e">
        <f t="shared" si="29"/>
        <v>#REF!</v>
      </c>
      <c r="AQ79" s="141" t="e">
        <f t="shared" si="29"/>
        <v>#REF!</v>
      </c>
      <c r="AR79" s="141" t="e">
        <f t="shared" si="29"/>
        <v>#REF!</v>
      </c>
      <c r="AS79" s="141" t="e">
        <f t="shared" si="29"/>
        <v>#REF!</v>
      </c>
      <c r="AT79" s="141" t="e">
        <f t="shared" si="29"/>
        <v>#REF!</v>
      </c>
      <c r="AU79" s="141" t="e">
        <f t="shared" si="29"/>
        <v>#REF!</v>
      </c>
      <c r="AV79" s="141" t="e">
        <f t="shared" si="29"/>
        <v>#REF!</v>
      </c>
      <c r="AW79" s="141" t="e">
        <f t="shared" si="29"/>
        <v>#REF!</v>
      </c>
      <c r="AX79" s="141">
        <f t="shared" si="27"/>
        <v>0</v>
      </c>
      <c r="AY79" s="141">
        <f t="shared" si="24"/>
        <v>0</v>
      </c>
      <c r="AZ79" s="141">
        <f t="shared" si="24"/>
        <v>0</v>
      </c>
      <c r="BA79" s="141">
        <f t="shared" si="24"/>
        <v>0</v>
      </c>
      <c r="BB79" s="141">
        <f t="shared" si="24"/>
        <v>0</v>
      </c>
      <c r="BC79" s="141">
        <f t="shared" si="24"/>
        <v>0</v>
      </c>
      <c r="BD79" s="141">
        <f t="shared" si="24"/>
        <v>0</v>
      </c>
      <c r="BE79" s="141">
        <f t="shared" si="24"/>
        <v>0</v>
      </c>
      <c r="BF79" s="141">
        <f t="shared" si="24"/>
        <v>0</v>
      </c>
      <c r="BG79" s="141">
        <f t="shared" si="24"/>
        <v>0</v>
      </c>
      <c r="BH79" s="141">
        <f t="shared" si="24"/>
        <v>0</v>
      </c>
      <c r="BI79" s="141">
        <f t="shared" si="24"/>
        <v>0</v>
      </c>
      <c r="BJ79" s="141">
        <f t="shared" si="24"/>
        <v>0</v>
      </c>
      <c r="BK79" s="141">
        <f t="shared" si="24"/>
        <v>0</v>
      </c>
      <c r="BL79" s="141">
        <f t="shared" si="24"/>
        <v>0</v>
      </c>
      <c r="BM79" s="141">
        <f t="shared" si="24"/>
        <v>0</v>
      </c>
      <c r="BN79" s="141">
        <f t="shared" si="24"/>
        <v>0</v>
      </c>
      <c r="BO79" s="141">
        <f t="shared" si="24"/>
        <v>0</v>
      </c>
      <c r="BP79" s="141">
        <f t="shared" si="24"/>
        <v>0</v>
      </c>
      <c r="BQ79" s="141">
        <f t="shared" si="24"/>
        <v>0</v>
      </c>
      <c r="BR79" s="141">
        <f t="shared" si="24"/>
        <v>0</v>
      </c>
      <c r="BS79" s="141">
        <f t="shared" si="24"/>
        <v>0</v>
      </c>
      <c r="BT79" s="141">
        <f t="shared" si="24"/>
        <v>0</v>
      </c>
      <c r="BU79" s="141">
        <f t="shared" si="24"/>
        <v>0</v>
      </c>
      <c r="BV79" s="141">
        <f t="shared" si="24"/>
        <v>0</v>
      </c>
      <c r="BW79" s="141">
        <f t="shared" si="24"/>
        <v>0</v>
      </c>
      <c r="BX79" s="141">
        <f t="shared" si="24"/>
        <v>0</v>
      </c>
      <c r="BY79" s="141">
        <f t="shared" si="24"/>
        <v>0</v>
      </c>
      <c r="BZ79" s="141">
        <f t="shared" si="24"/>
        <v>0</v>
      </c>
      <c r="CA79" s="141">
        <f t="shared" si="24"/>
        <v>0</v>
      </c>
      <c r="CB79" s="141">
        <f t="shared" si="24"/>
        <v>0</v>
      </c>
      <c r="CC79" s="141">
        <f t="shared" si="24"/>
        <v>0</v>
      </c>
      <c r="CD79" s="141">
        <f t="shared" si="24"/>
        <v>0</v>
      </c>
      <c r="CE79" s="141">
        <f t="shared" si="24"/>
        <v>0</v>
      </c>
      <c r="CF79" s="141">
        <f t="shared" si="24"/>
        <v>0</v>
      </c>
      <c r="CG79" s="141">
        <f t="shared" si="24"/>
        <v>0</v>
      </c>
      <c r="CH79" s="141">
        <f t="shared" si="24"/>
        <v>2</v>
      </c>
      <c r="CI79" s="141">
        <f t="shared" si="24"/>
        <v>5</v>
      </c>
      <c r="CJ79" s="141">
        <v>0</v>
      </c>
      <c r="CK79" s="141">
        <v>0</v>
      </c>
      <c r="CL79" s="141">
        <v>0</v>
      </c>
      <c r="CM79" s="141">
        <v>0</v>
      </c>
      <c r="CN79" s="141">
        <v>0</v>
      </c>
      <c r="CO79" s="141">
        <v>0</v>
      </c>
      <c r="CP79" s="141">
        <v>0</v>
      </c>
      <c r="CQ79" s="141">
        <v>0</v>
      </c>
      <c r="CR79" s="141">
        <v>0</v>
      </c>
      <c r="CS79" s="141">
        <v>0</v>
      </c>
      <c r="CT79" s="141">
        <v>0</v>
      </c>
      <c r="CU79" s="141">
        <v>26</v>
      </c>
      <c r="CV79" s="141">
        <v>1</v>
      </c>
      <c r="CW79" s="141">
        <v>0</v>
      </c>
      <c r="CX79" s="141">
        <v>21</v>
      </c>
      <c r="CY79" s="141">
        <v>1</v>
      </c>
      <c r="CZ79" s="141">
        <v>1</v>
      </c>
      <c r="DA79" s="141">
        <f t="shared" si="24"/>
        <v>3</v>
      </c>
      <c r="DB79" s="141">
        <f t="shared" si="29"/>
        <v>0</v>
      </c>
      <c r="DC79" s="141">
        <f t="shared" si="29"/>
        <v>0</v>
      </c>
      <c r="DD79" s="141">
        <f t="shared" si="29"/>
        <v>0</v>
      </c>
      <c r="DE79" s="141">
        <f t="shared" si="29"/>
        <v>0</v>
      </c>
      <c r="DF79" s="141">
        <f t="shared" si="29"/>
        <v>0</v>
      </c>
      <c r="DG79" s="141">
        <f t="shared" si="29"/>
        <v>3</v>
      </c>
      <c r="DH79" s="141">
        <f t="shared" si="29"/>
        <v>0</v>
      </c>
      <c r="DI79" s="141">
        <f t="shared" si="29"/>
        <v>0</v>
      </c>
      <c r="DJ79" s="141">
        <f t="shared" si="29"/>
        <v>0</v>
      </c>
      <c r="DK79" s="141">
        <f t="shared" si="29"/>
        <v>0</v>
      </c>
      <c r="DL79" s="141">
        <f t="shared" si="29"/>
        <v>0</v>
      </c>
      <c r="DM79" s="141">
        <f t="shared" si="29"/>
        <v>0</v>
      </c>
      <c r="DN79" s="141">
        <f t="shared" si="29"/>
        <v>0</v>
      </c>
      <c r="DO79" s="141">
        <f t="shared" si="29"/>
        <v>0</v>
      </c>
      <c r="DP79" s="141">
        <f t="shared" si="29"/>
        <v>0</v>
      </c>
      <c r="DQ79" s="141">
        <f t="shared" si="29"/>
        <v>0</v>
      </c>
      <c r="DR79" s="141">
        <f t="shared" si="29"/>
        <v>0</v>
      </c>
      <c r="DS79" s="141">
        <f t="shared" si="29"/>
        <v>0</v>
      </c>
      <c r="DT79" s="141">
        <f t="shared" si="29"/>
        <v>0</v>
      </c>
      <c r="DU79" s="141">
        <f t="shared" si="29"/>
        <v>0</v>
      </c>
      <c r="DV79" s="141">
        <f t="shared" si="29"/>
        <v>0</v>
      </c>
      <c r="DW79" s="141">
        <f t="shared" si="29"/>
        <v>0</v>
      </c>
      <c r="DX79" s="141">
        <f t="shared" si="29"/>
        <v>0</v>
      </c>
      <c r="DY79" s="141">
        <f t="shared" si="29"/>
        <v>0</v>
      </c>
      <c r="DZ79" s="141">
        <f t="shared" si="29"/>
        <v>0</v>
      </c>
      <c r="EA79" s="141">
        <f t="shared" si="29"/>
        <v>0</v>
      </c>
      <c r="EB79" s="141">
        <f t="shared" si="29"/>
        <v>0</v>
      </c>
      <c r="EC79" s="141">
        <f t="shared" si="29"/>
        <v>0</v>
      </c>
      <c r="ED79" s="141">
        <f t="shared" si="29"/>
        <v>0</v>
      </c>
      <c r="EE79" s="141">
        <f t="shared" si="29"/>
        <v>0</v>
      </c>
      <c r="EF79" s="141">
        <f t="shared" si="29"/>
        <v>0</v>
      </c>
    </row>
    <row r="80" spans="1:136" ht="17.25" customHeight="1">
      <c r="A80" s="140" t="s">
        <v>10</v>
      </c>
      <c r="B80" s="143" t="e">
        <f>B79/B77</f>
        <v>#REF!</v>
      </c>
      <c r="C80" s="143" t="e">
        <f t="shared" ref="C80:BN80" si="30">C79/C77</f>
        <v>#REF!</v>
      </c>
      <c r="D80" s="143" t="e">
        <f t="shared" si="30"/>
        <v>#REF!</v>
      </c>
      <c r="E80" s="143" t="e">
        <f t="shared" si="30"/>
        <v>#REF!</v>
      </c>
      <c r="F80" s="143" t="e">
        <f t="shared" si="30"/>
        <v>#REF!</v>
      </c>
      <c r="G80" s="143" t="e">
        <f t="shared" si="30"/>
        <v>#REF!</v>
      </c>
      <c r="H80" s="143" t="e">
        <f t="shared" si="30"/>
        <v>#REF!</v>
      </c>
      <c r="I80" s="143" t="e">
        <f t="shared" si="30"/>
        <v>#REF!</v>
      </c>
      <c r="J80" s="143" t="e">
        <f t="shared" si="30"/>
        <v>#REF!</v>
      </c>
      <c r="K80" s="143" t="e">
        <f t="shared" si="30"/>
        <v>#REF!</v>
      </c>
      <c r="L80" s="143" t="e">
        <f t="shared" si="30"/>
        <v>#REF!</v>
      </c>
      <c r="M80" s="143" t="e">
        <f t="shared" si="30"/>
        <v>#REF!</v>
      </c>
      <c r="N80" s="143" t="e">
        <f t="shared" si="30"/>
        <v>#REF!</v>
      </c>
      <c r="O80" s="143" t="e">
        <f t="shared" si="30"/>
        <v>#REF!</v>
      </c>
      <c r="P80" s="143" t="e">
        <f t="shared" si="30"/>
        <v>#REF!</v>
      </c>
      <c r="Q80" s="143" t="e">
        <f t="shared" si="30"/>
        <v>#REF!</v>
      </c>
      <c r="R80" s="143" t="e">
        <f t="shared" si="30"/>
        <v>#REF!</v>
      </c>
      <c r="S80" s="143" t="e">
        <f t="shared" si="30"/>
        <v>#REF!</v>
      </c>
      <c r="T80" s="143" t="e">
        <f t="shared" si="30"/>
        <v>#REF!</v>
      </c>
      <c r="U80" s="143" t="e">
        <f t="shared" si="30"/>
        <v>#REF!</v>
      </c>
      <c r="V80" s="143" t="e">
        <f t="shared" si="30"/>
        <v>#REF!</v>
      </c>
      <c r="W80" s="143" t="e">
        <f t="shared" si="30"/>
        <v>#REF!</v>
      </c>
      <c r="X80" s="143" t="e">
        <f t="shared" si="30"/>
        <v>#REF!</v>
      </c>
      <c r="Y80" s="143" t="e">
        <f t="shared" si="30"/>
        <v>#REF!</v>
      </c>
      <c r="Z80" s="143" t="e">
        <f t="shared" si="30"/>
        <v>#REF!</v>
      </c>
      <c r="AA80" s="143" t="e">
        <f t="shared" si="30"/>
        <v>#REF!</v>
      </c>
      <c r="AB80" s="143" t="e">
        <f t="shared" si="30"/>
        <v>#REF!</v>
      </c>
      <c r="AC80" s="143" t="e">
        <f t="shared" si="30"/>
        <v>#REF!</v>
      </c>
      <c r="AD80" s="143" t="e">
        <f t="shared" si="30"/>
        <v>#REF!</v>
      </c>
      <c r="AE80" s="143" t="e">
        <f t="shared" si="30"/>
        <v>#REF!</v>
      </c>
      <c r="AF80" s="143" t="e">
        <f t="shared" si="30"/>
        <v>#REF!</v>
      </c>
      <c r="AG80" s="143" t="e">
        <f t="shared" si="30"/>
        <v>#REF!</v>
      </c>
      <c r="AH80" s="143" t="e">
        <f t="shared" si="30"/>
        <v>#REF!</v>
      </c>
      <c r="AI80" s="143" t="e">
        <f t="shared" si="30"/>
        <v>#REF!</v>
      </c>
      <c r="AJ80" s="143" t="e">
        <f t="shared" si="30"/>
        <v>#REF!</v>
      </c>
      <c r="AK80" s="143" t="e">
        <f t="shared" si="30"/>
        <v>#REF!</v>
      </c>
      <c r="AL80" s="143" t="e">
        <f t="shared" si="30"/>
        <v>#REF!</v>
      </c>
      <c r="AM80" s="143" t="e">
        <f t="shared" si="30"/>
        <v>#REF!</v>
      </c>
      <c r="AN80" s="143" t="e">
        <f t="shared" si="30"/>
        <v>#REF!</v>
      </c>
      <c r="AO80" s="143" t="e">
        <f t="shared" si="30"/>
        <v>#REF!</v>
      </c>
      <c r="AP80" s="143" t="e">
        <f t="shared" si="30"/>
        <v>#REF!</v>
      </c>
      <c r="AQ80" s="143" t="e">
        <f t="shared" si="30"/>
        <v>#REF!</v>
      </c>
      <c r="AR80" s="143" t="e">
        <f t="shared" si="30"/>
        <v>#REF!</v>
      </c>
      <c r="AS80" s="143" t="e">
        <f t="shared" si="30"/>
        <v>#REF!</v>
      </c>
      <c r="AT80" s="143" t="e">
        <f t="shared" si="30"/>
        <v>#REF!</v>
      </c>
      <c r="AU80" s="143" t="e">
        <f t="shared" si="30"/>
        <v>#REF!</v>
      </c>
      <c r="AV80" s="143" t="e">
        <f t="shared" si="30"/>
        <v>#REF!</v>
      </c>
      <c r="AW80" s="143" t="e">
        <f t="shared" si="30"/>
        <v>#REF!</v>
      </c>
      <c r="AX80" s="143" t="e">
        <f t="shared" si="30"/>
        <v>#DIV/0!</v>
      </c>
      <c r="AY80" s="186" t="e">
        <f t="shared" si="30"/>
        <v>#DIV/0!</v>
      </c>
      <c r="AZ80" s="186" t="e">
        <f t="shared" si="30"/>
        <v>#DIV/0!</v>
      </c>
      <c r="BA80" s="186" t="e">
        <f t="shared" si="30"/>
        <v>#DIV/0!</v>
      </c>
      <c r="BB80" s="143" t="e">
        <f t="shared" si="30"/>
        <v>#DIV/0!</v>
      </c>
      <c r="BC80" s="143" t="e">
        <f t="shared" si="30"/>
        <v>#DIV/0!</v>
      </c>
      <c r="BD80" s="186" t="e">
        <f t="shared" si="30"/>
        <v>#DIV/0!</v>
      </c>
      <c r="BE80" s="143" t="e">
        <f t="shared" si="30"/>
        <v>#DIV/0!</v>
      </c>
      <c r="BF80" s="143" t="e">
        <f t="shared" si="30"/>
        <v>#DIV/0!</v>
      </c>
      <c r="BG80" s="143" t="e">
        <f t="shared" si="30"/>
        <v>#DIV/0!</v>
      </c>
      <c r="BH80" s="143" t="e">
        <f t="shared" si="30"/>
        <v>#DIV/0!</v>
      </c>
      <c r="BI80" s="186" t="e">
        <f t="shared" si="30"/>
        <v>#DIV/0!</v>
      </c>
      <c r="BJ80" s="186" t="e">
        <f t="shared" si="30"/>
        <v>#DIV/0!</v>
      </c>
      <c r="BK80" s="186" t="e">
        <f t="shared" si="30"/>
        <v>#DIV/0!</v>
      </c>
      <c r="BL80" s="186" t="e">
        <f t="shared" si="30"/>
        <v>#DIV/0!</v>
      </c>
      <c r="BM80" s="186" t="e">
        <f t="shared" si="30"/>
        <v>#DIV/0!</v>
      </c>
      <c r="BN80" s="186" t="e">
        <f t="shared" si="30"/>
        <v>#DIV/0!</v>
      </c>
      <c r="BO80" s="186" t="e">
        <f t="shared" ref="BO80:EF80" si="31">BO79/BO77</f>
        <v>#DIV/0!</v>
      </c>
      <c r="BP80" s="186" t="e">
        <f t="shared" si="31"/>
        <v>#DIV/0!</v>
      </c>
      <c r="BQ80" s="186" t="e">
        <f t="shared" si="31"/>
        <v>#DIV/0!</v>
      </c>
      <c r="BR80" s="186" t="e">
        <f t="shared" si="31"/>
        <v>#DIV/0!</v>
      </c>
      <c r="BS80" s="186" t="e">
        <f t="shared" si="31"/>
        <v>#DIV/0!</v>
      </c>
      <c r="BT80" s="186" t="e">
        <f t="shared" si="31"/>
        <v>#DIV/0!</v>
      </c>
      <c r="BU80" s="186" t="e">
        <f t="shared" si="31"/>
        <v>#DIV/0!</v>
      </c>
      <c r="BV80" s="186" t="e">
        <f t="shared" si="31"/>
        <v>#DIV/0!</v>
      </c>
      <c r="BW80" s="186" t="e">
        <f t="shared" si="31"/>
        <v>#DIV/0!</v>
      </c>
      <c r="BX80" s="186" t="e">
        <f t="shared" si="31"/>
        <v>#DIV/0!</v>
      </c>
      <c r="BY80" s="186" t="e">
        <f t="shared" si="31"/>
        <v>#DIV/0!</v>
      </c>
      <c r="BZ80" s="186" t="e">
        <f t="shared" si="31"/>
        <v>#DIV/0!</v>
      </c>
      <c r="CA80" s="186" t="e">
        <f t="shared" si="31"/>
        <v>#DIV/0!</v>
      </c>
      <c r="CB80" s="186" t="e">
        <f t="shared" si="31"/>
        <v>#DIV/0!</v>
      </c>
      <c r="CC80" s="186" t="e">
        <f t="shared" si="31"/>
        <v>#DIV/0!</v>
      </c>
      <c r="CD80" s="186" t="e">
        <f t="shared" si="31"/>
        <v>#DIV/0!</v>
      </c>
      <c r="CE80" s="186" t="e">
        <f t="shared" si="31"/>
        <v>#DIV/0!</v>
      </c>
      <c r="CF80" s="186" t="e">
        <f t="shared" si="31"/>
        <v>#DIV/0!</v>
      </c>
      <c r="CG80" s="186" t="e">
        <f t="shared" si="31"/>
        <v>#DIV/0!</v>
      </c>
      <c r="CH80" s="186">
        <f t="shared" si="31"/>
        <v>3.189792663476874E-3</v>
      </c>
      <c r="CI80" s="186">
        <f t="shared" ref="CI80" si="32">CI79/CI77</f>
        <v>1.5479876160990713E-3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0</v>
      </c>
      <c r="CS80" s="186">
        <v>0</v>
      </c>
      <c r="CT80" s="186">
        <v>0</v>
      </c>
      <c r="CU80" s="186">
        <v>1.0896898575020955E-2</v>
      </c>
      <c r="CV80" s="186">
        <v>7.8678206136900079E-4</v>
      </c>
      <c r="CW80" s="186">
        <v>0</v>
      </c>
      <c r="CX80" s="186">
        <v>8.4711577248890689E-3</v>
      </c>
      <c r="CY80" s="186">
        <v>5.4764512595837896E-4</v>
      </c>
      <c r="CZ80" s="186">
        <v>3.8387715930902113E-4</v>
      </c>
      <c r="DA80" s="143">
        <f t="shared" si="31"/>
        <v>1.411764705882353E-3</v>
      </c>
      <c r="DB80" s="143" t="e">
        <f t="shared" si="31"/>
        <v>#DIV/0!</v>
      </c>
      <c r="DC80" s="143" t="e">
        <f t="shared" si="31"/>
        <v>#DIV/0!</v>
      </c>
      <c r="DD80" s="143" t="e">
        <f t="shared" si="31"/>
        <v>#DIV/0!</v>
      </c>
      <c r="DE80" s="143" t="e">
        <f t="shared" si="31"/>
        <v>#DIV/0!</v>
      </c>
      <c r="DF80" s="143">
        <f t="shared" si="31"/>
        <v>0</v>
      </c>
      <c r="DG80" s="143">
        <f t="shared" si="31"/>
        <v>2.9126213592233011E-2</v>
      </c>
      <c r="DH80" s="143">
        <f t="shared" si="31"/>
        <v>0</v>
      </c>
      <c r="DI80" s="143">
        <f t="shared" si="31"/>
        <v>0</v>
      </c>
      <c r="DJ80" s="143" t="e">
        <f t="shared" si="31"/>
        <v>#DIV/0!</v>
      </c>
      <c r="DK80" s="143" t="e">
        <f t="shared" si="31"/>
        <v>#DIV/0!</v>
      </c>
      <c r="DL80" s="143" t="e">
        <f t="shared" si="31"/>
        <v>#DIV/0!</v>
      </c>
      <c r="DM80" s="143" t="e">
        <f t="shared" si="31"/>
        <v>#DIV/0!</v>
      </c>
      <c r="DN80" s="143">
        <f t="shared" si="31"/>
        <v>0</v>
      </c>
      <c r="DO80" s="143" t="e">
        <f t="shared" si="31"/>
        <v>#DIV/0!</v>
      </c>
      <c r="DP80" s="143" t="e">
        <f t="shared" si="31"/>
        <v>#DIV/0!</v>
      </c>
      <c r="DQ80" s="143" t="e">
        <f t="shared" si="31"/>
        <v>#DIV/0!</v>
      </c>
      <c r="DR80" s="143" t="e">
        <f t="shared" si="31"/>
        <v>#DIV/0!</v>
      </c>
      <c r="DS80" s="143" t="e">
        <f t="shared" si="31"/>
        <v>#DIV/0!</v>
      </c>
      <c r="DT80" s="143">
        <f t="shared" si="31"/>
        <v>0</v>
      </c>
      <c r="DU80" s="143" t="e">
        <f t="shared" si="31"/>
        <v>#DIV/0!</v>
      </c>
      <c r="DV80" s="143" t="e">
        <f t="shared" si="31"/>
        <v>#DIV/0!</v>
      </c>
      <c r="DW80" s="143" t="e">
        <f t="shared" si="31"/>
        <v>#DIV/0!</v>
      </c>
      <c r="DX80" s="143" t="e">
        <f t="shared" si="31"/>
        <v>#DIV/0!</v>
      </c>
      <c r="DY80" s="143" t="e">
        <f t="shared" si="31"/>
        <v>#DIV/0!</v>
      </c>
      <c r="DZ80" s="143" t="e">
        <f t="shared" si="31"/>
        <v>#DIV/0!</v>
      </c>
      <c r="EA80" s="143" t="e">
        <f t="shared" si="31"/>
        <v>#DIV/0!</v>
      </c>
      <c r="EB80" s="143" t="e">
        <f t="shared" si="31"/>
        <v>#DIV/0!</v>
      </c>
      <c r="EC80" s="143" t="e">
        <f t="shared" si="31"/>
        <v>#DIV/0!</v>
      </c>
      <c r="ED80" s="143" t="e">
        <f t="shared" si="31"/>
        <v>#DIV/0!</v>
      </c>
      <c r="EE80" s="143" t="e">
        <f t="shared" si="31"/>
        <v>#DIV/0!</v>
      </c>
      <c r="EF80" s="143" t="e">
        <f t="shared" si="31"/>
        <v>#DIV/0!</v>
      </c>
    </row>
    <row r="81" spans="1:148" ht="12" customHeight="1">
      <c r="A81" s="11" t="s">
        <v>5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</row>
    <row r="82" spans="1:148" ht="17.25" customHeight="1">
      <c r="A82" s="140" t="s">
        <v>6</v>
      </c>
      <c r="B82" s="141" t="e">
        <f>SUM(B27,#REF!,#REF!,#REF!,#REF!)</f>
        <v>#REF!</v>
      </c>
      <c r="C82" s="141" t="e">
        <f>SUM(C27,#REF!,#REF!,#REF!,#REF!)</f>
        <v>#REF!</v>
      </c>
      <c r="D82" s="141" t="e">
        <f>SUM(D27,#REF!,#REF!,#REF!,#REF!)</f>
        <v>#REF!</v>
      </c>
      <c r="E82" s="141" t="e">
        <f>SUM(E27,#REF!,#REF!,#REF!,#REF!)</f>
        <v>#REF!</v>
      </c>
      <c r="F82" s="141" t="e">
        <f>SUM(F27,#REF!,#REF!,#REF!,#REF!)</f>
        <v>#REF!</v>
      </c>
      <c r="G82" s="141" t="e">
        <f>SUM(G27,#REF!,#REF!,#REF!,#REF!)</f>
        <v>#REF!</v>
      </c>
      <c r="H82" s="141" t="e">
        <f>SUM(H27,#REF!,#REF!,#REF!,#REF!)</f>
        <v>#REF!</v>
      </c>
      <c r="I82" s="141" t="e">
        <f>SUM(I27,#REF!,#REF!,#REF!,#REF!)</f>
        <v>#REF!</v>
      </c>
      <c r="J82" s="141" t="e">
        <f>SUM(J27,#REF!,#REF!,#REF!,#REF!)</f>
        <v>#REF!</v>
      </c>
      <c r="K82" s="141" t="e">
        <f>SUM(K27,#REF!,#REF!,#REF!,#REF!)</f>
        <v>#REF!</v>
      </c>
      <c r="L82" s="141" t="e">
        <f>SUM(L27,#REF!,#REF!,#REF!,#REF!)</f>
        <v>#REF!</v>
      </c>
      <c r="M82" s="141" t="e">
        <f>SUM(M27,#REF!,#REF!,#REF!,#REF!)</f>
        <v>#REF!</v>
      </c>
      <c r="N82" s="141" t="e">
        <f>SUM(N27,#REF!,#REF!,#REF!,#REF!)</f>
        <v>#REF!</v>
      </c>
      <c r="O82" s="141" t="e">
        <f>SUM(O27,#REF!,#REF!,#REF!,#REF!)</f>
        <v>#REF!</v>
      </c>
      <c r="P82" s="141" t="e">
        <f>SUM(P27,#REF!,#REF!,#REF!,#REF!)</f>
        <v>#REF!</v>
      </c>
      <c r="Q82" s="141" t="e">
        <f>SUM(Q27,#REF!,#REF!,#REF!,#REF!)</f>
        <v>#REF!</v>
      </c>
      <c r="R82" s="141" t="e">
        <f>SUM(R27,#REF!,#REF!,#REF!,#REF!)</f>
        <v>#REF!</v>
      </c>
      <c r="S82" s="141" t="e">
        <f>SUM(S27,#REF!,#REF!,#REF!,#REF!)</f>
        <v>#REF!</v>
      </c>
      <c r="T82" s="141" t="e">
        <f>SUM(T25,#REF!,#REF!,#REF!,#REF!)</f>
        <v>#REF!</v>
      </c>
      <c r="U82" s="141" t="e">
        <f>SUM(U25,#REF!,#REF!,#REF!,#REF!)</f>
        <v>#REF!</v>
      </c>
      <c r="V82" s="141" t="e">
        <f>SUM(V25,#REF!,#REF!,#REF!,#REF!)</f>
        <v>#REF!</v>
      </c>
      <c r="W82" s="141" t="e">
        <f>SUM(W25,#REF!,#REF!,#REF!,#REF!)</f>
        <v>#REF!</v>
      </c>
      <c r="X82" s="141" t="e">
        <f>SUM(X25,#REF!,#REF!,#REF!,#REF!)</f>
        <v>#REF!</v>
      </c>
      <c r="Y82" s="141" t="e">
        <f>SUM(Y25,#REF!,#REF!,#REF!,#REF!)</f>
        <v>#REF!</v>
      </c>
      <c r="Z82" s="141" t="e">
        <f>Z25+#REF!+#REF!+#REF!+#REF!</f>
        <v>#REF!</v>
      </c>
      <c r="AA82" s="141" t="e">
        <f>AA25+#REF!+#REF!+#REF!+#REF!</f>
        <v>#REF!</v>
      </c>
      <c r="AB82" s="141" t="e">
        <f>AB25+#REF!+#REF!+#REF!+#REF!</f>
        <v>#REF!</v>
      </c>
      <c r="AC82" s="141" t="e">
        <f>AC25+#REF!+#REF!+#REF!+#REF!</f>
        <v>#REF!</v>
      </c>
      <c r="AD82" s="141" t="e">
        <f>AD25+#REF!+#REF!+#REF!+#REF!</f>
        <v>#REF!</v>
      </c>
      <c r="AE82" s="141" t="e">
        <f>AE25+#REF!+#REF!+#REF!+#REF!</f>
        <v>#REF!</v>
      </c>
      <c r="AF82" s="141" t="e">
        <f>AF25+#REF!+#REF!+#REF!+#REF!</f>
        <v>#REF!</v>
      </c>
      <c r="AG82" s="141" t="e">
        <f>AG25+#REF!+#REF!+#REF!+#REF!</f>
        <v>#REF!</v>
      </c>
      <c r="AH82" s="141" t="e">
        <f>AH25+#REF!+#REF!+#REF!+#REF!</f>
        <v>#REF!</v>
      </c>
      <c r="AI82" s="141" t="e">
        <f>AI25+#REF!+#REF!+#REF!+#REF!</f>
        <v>#REF!</v>
      </c>
      <c r="AJ82" s="141" t="e">
        <f>AJ25+#REF!+#REF!+#REF!+#REF!</f>
        <v>#REF!</v>
      </c>
      <c r="AK82" s="141" t="e">
        <f>AK25+#REF!+#REF!+#REF!+#REF!</f>
        <v>#REF!</v>
      </c>
      <c r="AL82" s="141" t="e">
        <f>AL25+#REF!+#REF!+#REF!+#REF!</f>
        <v>#REF!</v>
      </c>
      <c r="AM82" s="141" t="e">
        <f>AM25+#REF!+#REF!+#REF!+#REF!</f>
        <v>#REF!</v>
      </c>
      <c r="AN82" s="141" t="e">
        <f>AN25+#REF!+#REF!+#REF!+#REF!</f>
        <v>#REF!</v>
      </c>
      <c r="AO82" s="141" t="e">
        <f>AO25+#REF!+#REF!+#REF!+#REF!</f>
        <v>#REF!</v>
      </c>
      <c r="AP82" s="141" t="e">
        <f>AP25+#REF!+#REF!+#REF!+#REF!</f>
        <v>#REF!</v>
      </c>
      <c r="AQ82" s="141" t="e">
        <f>AQ25+#REF!+#REF!+#REF!+#REF!</f>
        <v>#REF!</v>
      </c>
      <c r="AR82" s="141" t="e">
        <f>AR25+#REF!+#REF!+#REF!+#REF!</f>
        <v>#REF!</v>
      </c>
      <c r="AS82" s="141" t="e">
        <f>AS25+#REF!+#REF!+#REF!+#REF!</f>
        <v>#REF!</v>
      </c>
      <c r="AT82" s="141" t="e">
        <f>AT25+#REF!+#REF!+#REF!+#REF!</f>
        <v>#REF!</v>
      </c>
      <c r="AU82" s="141" t="e">
        <f>AU25+#REF!+#REF!+#REF!+#REF!</f>
        <v>#REF!</v>
      </c>
      <c r="AV82" s="141" t="e">
        <f>AV25+#REF!+#REF!+#REF!+#REF!</f>
        <v>#REF!</v>
      </c>
      <c r="AW82" s="141" t="e">
        <f>AW25+#REF!+#REF!+#REF!+#REF!</f>
        <v>#REF!</v>
      </c>
      <c r="AX82" s="141">
        <f t="shared" ref="AX82:DA82" si="33">+SUM(AX25,AX53)</f>
        <v>0</v>
      </c>
      <c r="AY82" s="141">
        <f t="shared" si="33"/>
        <v>0</v>
      </c>
      <c r="AZ82" s="141">
        <f t="shared" si="33"/>
        <v>0</v>
      </c>
      <c r="BA82" s="141">
        <f t="shared" si="33"/>
        <v>0</v>
      </c>
      <c r="BB82" s="141">
        <f t="shared" si="33"/>
        <v>0</v>
      </c>
      <c r="BC82" s="141">
        <f t="shared" si="33"/>
        <v>0</v>
      </c>
      <c r="BD82" s="141">
        <f t="shared" si="33"/>
        <v>0</v>
      </c>
      <c r="BE82" s="141">
        <f t="shared" si="33"/>
        <v>0</v>
      </c>
      <c r="BF82" s="141">
        <f t="shared" si="33"/>
        <v>0</v>
      </c>
      <c r="BG82" s="141">
        <f t="shared" si="33"/>
        <v>0</v>
      </c>
      <c r="BH82" s="141">
        <f t="shared" si="33"/>
        <v>0</v>
      </c>
      <c r="BI82" s="141">
        <f t="shared" si="33"/>
        <v>0</v>
      </c>
      <c r="BJ82" s="141">
        <f t="shared" si="33"/>
        <v>0</v>
      </c>
      <c r="BK82" s="141">
        <f t="shared" si="33"/>
        <v>0</v>
      </c>
      <c r="BL82" s="141">
        <f t="shared" si="33"/>
        <v>0</v>
      </c>
      <c r="BM82" s="141">
        <f t="shared" si="33"/>
        <v>0</v>
      </c>
      <c r="BN82" s="141">
        <f t="shared" si="33"/>
        <v>0</v>
      </c>
      <c r="BO82" s="141">
        <f t="shared" si="33"/>
        <v>0</v>
      </c>
      <c r="BP82" s="141">
        <f t="shared" si="33"/>
        <v>0</v>
      </c>
      <c r="BQ82" s="141">
        <f t="shared" si="33"/>
        <v>0</v>
      </c>
      <c r="BR82" s="141">
        <f t="shared" si="33"/>
        <v>0</v>
      </c>
      <c r="BS82" s="141">
        <f t="shared" si="33"/>
        <v>0</v>
      </c>
      <c r="BT82" s="141">
        <f t="shared" si="33"/>
        <v>0</v>
      </c>
      <c r="BU82" s="141">
        <f t="shared" si="33"/>
        <v>0</v>
      </c>
      <c r="BV82" s="141">
        <f t="shared" si="33"/>
        <v>0</v>
      </c>
      <c r="BW82" s="141">
        <f t="shared" si="33"/>
        <v>0</v>
      </c>
      <c r="BX82" s="141">
        <f t="shared" si="33"/>
        <v>0</v>
      </c>
      <c r="BY82" s="141">
        <f t="shared" si="33"/>
        <v>0</v>
      </c>
      <c r="BZ82" s="141">
        <f t="shared" si="33"/>
        <v>0</v>
      </c>
      <c r="CA82" s="141">
        <f t="shared" si="33"/>
        <v>0</v>
      </c>
      <c r="CB82" s="141">
        <f t="shared" si="33"/>
        <v>0</v>
      </c>
      <c r="CC82" s="141">
        <f t="shared" si="33"/>
        <v>0</v>
      </c>
      <c r="CD82" s="141">
        <f t="shared" si="33"/>
        <v>0</v>
      </c>
      <c r="CE82" s="141">
        <f t="shared" si="33"/>
        <v>0</v>
      </c>
      <c r="CF82" s="141">
        <f t="shared" si="33"/>
        <v>0</v>
      </c>
      <c r="CG82" s="141">
        <f t="shared" si="33"/>
        <v>0</v>
      </c>
      <c r="CH82" s="141">
        <f t="shared" si="33"/>
        <v>0</v>
      </c>
      <c r="CI82" s="141">
        <f t="shared" si="33"/>
        <v>0</v>
      </c>
      <c r="CJ82" s="141">
        <v>0</v>
      </c>
      <c r="CK82" s="141">
        <v>0</v>
      </c>
      <c r="CL82" s="141">
        <v>0</v>
      </c>
      <c r="CM82" s="141">
        <v>0</v>
      </c>
      <c r="CN82" s="141">
        <v>0</v>
      </c>
      <c r="CO82" s="141">
        <v>0</v>
      </c>
      <c r="CP82" s="141">
        <v>0</v>
      </c>
      <c r="CQ82" s="141">
        <v>0</v>
      </c>
      <c r="CR82" s="141">
        <v>0</v>
      </c>
      <c r="CS82" s="141">
        <v>0</v>
      </c>
      <c r="CT82" s="141">
        <v>0</v>
      </c>
      <c r="CU82" s="141">
        <v>0</v>
      </c>
      <c r="CV82" s="141">
        <v>0</v>
      </c>
      <c r="CW82" s="141">
        <v>0</v>
      </c>
      <c r="CX82" s="141">
        <v>20</v>
      </c>
      <c r="CY82" s="141">
        <v>0</v>
      </c>
      <c r="CZ82" s="141">
        <v>0</v>
      </c>
      <c r="DA82" s="141">
        <f t="shared" si="33"/>
        <v>0</v>
      </c>
      <c r="DB82" s="141">
        <f>DB53+DB25</f>
        <v>0</v>
      </c>
      <c r="DC82" s="141">
        <f t="shared" ref="DC82:EF85" si="34">DC53+DC25</f>
        <v>0</v>
      </c>
      <c r="DD82" s="141">
        <f t="shared" si="34"/>
        <v>0</v>
      </c>
      <c r="DE82" s="141">
        <f t="shared" si="34"/>
        <v>0</v>
      </c>
      <c r="DF82" s="141">
        <f t="shared" si="34"/>
        <v>0</v>
      </c>
      <c r="DG82" s="141">
        <f t="shared" si="34"/>
        <v>0</v>
      </c>
      <c r="DH82" s="141">
        <f t="shared" si="34"/>
        <v>0</v>
      </c>
      <c r="DI82" s="141">
        <f t="shared" si="34"/>
        <v>0</v>
      </c>
      <c r="DJ82" s="141">
        <f t="shared" si="34"/>
        <v>0</v>
      </c>
      <c r="DK82" s="141">
        <f t="shared" si="34"/>
        <v>0</v>
      </c>
      <c r="DL82" s="141">
        <f t="shared" si="34"/>
        <v>0</v>
      </c>
      <c r="DM82" s="141">
        <f t="shared" si="34"/>
        <v>0</v>
      </c>
      <c r="DN82" s="141">
        <f t="shared" si="34"/>
        <v>0</v>
      </c>
      <c r="DO82" s="141">
        <f t="shared" si="34"/>
        <v>0</v>
      </c>
      <c r="DP82" s="141">
        <f t="shared" si="34"/>
        <v>0</v>
      </c>
      <c r="DQ82" s="141">
        <f t="shared" si="34"/>
        <v>0</v>
      </c>
      <c r="DR82" s="141">
        <f t="shared" si="34"/>
        <v>0</v>
      </c>
      <c r="DS82" s="141">
        <f t="shared" si="34"/>
        <v>0</v>
      </c>
      <c r="DT82" s="141">
        <f t="shared" si="34"/>
        <v>0</v>
      </c>
      <c r="DU82" s="141">
        <f t="shared" si="34"/>
        <v>0</v>
      </c>
      <c r="DV82" s="141">
        <f t="shared" si="34"/>
        <v>0</v>
      </c>
      <c r="DW82" s="141">
        <f t="shared" si="34"/>
        <v>0</v>
      </c>
      <c r="DX82" s="141">
        <f t="shared" si="34"/>
        <v>0</v>
      </c>
      <c r="DY82" s="141">
        <f t="shared" si="34"/>
        <v>0</v>
      </c>
      <c r="DZ82" s="141">
        <f t="shared" si="34"/>
        <v>0</v>
      </c>
      <c r="EA82" s="141">
        <f t="shared" si="34"/>
        <v>0</v>
      </c>
      <c r="EB82" s="141">
        <f t="shared" si="34"/>
        <v>0</v>
      </c>
      <c r="EC82" s="141">
        <f t="shared" si="34"/>
        <v>0</v>
      </c>
      <c r="ED82" s="141">
        <f t="shared" si="34"/>
        <v>0</v>
      </c>
      <c r="EE82" s="141">
        <f t="shared" si="34"/>
        <v>0</v>
      </c>
      <c r="EF82" s="141">
        <f t="shared" si="34"/>
        <v>0</v>
      </c>
    </row>
    <row r="83" spans="1:148" ht="17.25" customHeight="1">
      <c r="A83" s="140" t="s">
        <v>7</v>
      </c>
      <c r="B83" s="141" t="e">
        <f>SUM(B28,#REF!,#REF!,#REF!,#REF!)</f>
        <v>#REF!</v>
      </c>
      <c r="C83" s="141" t="e">
        <f>SUM(C28,#REF!,#REF!,#REF!,#REF!)</f>
        <v>#REF!</v>
      </c>
      <c r="D83" s="141" t="e">
        <f>SUM(D28,#REF!,#REF!,#REF!,#REF!)</f>
        <v>#REF!</v>
      </c>
      <c r="E83" s="141" t="e">
        <f>SUM(E28,#REF!,#REF!,#REF!,#REF!)</f>
        <v>#REF!</v>
      </c>
      <c r="F83" s="141" t="e">
        <f>SUM(F28,#REF!,#REF!,#REF!,#REF!)</f>
        <v>#REF!</v>
      </c>
      <c r="G83" s="141" t="e">
        <f>SUM(G28,#REF!,#REF!,#REF!,#REF!)</f>
        <v>#REF!</v>
      </c>
      <c r="H83" s="141" t="e">
        <f>SUM(H28,#REF!,#REF!,#REF!,#REF!)</f>
        <v>#REF!</v>
      </c>
      <c r="I83" s="141" t="e">
        <f>SUM(I28,#REF!,#REF!,#REF!,#REF!)</f>
        <v>#REF!</v>
      </c>
      <c r="J83" s="141" t="e">
        <f>SUM(J28,#REF!,#REF!,#REF!,#REF!)</f>
        <v>#REF!</v>
      </c>
      <c r="K83" s="141" t="e">
        <f>SUM(K28,#REF!,#REF!,#REF!,#REF!)</f>
        <v>#REF!</v>
      </c>
      <c r="L83" s="141" t="e">
        <f>SUM(L28,#REF!,#REF!,#REF!,#REF!)</f>
        <v>#REF!</v>
      </c>
      <c r="M83" s="141" t="e">
        <f>SUM(M28,#REF!,#REF!,#REF!,#REF!)</f>
        <v>#REF!</v>
      </c>
      <c r="N83" s="141" t="e">
        <f>SUM(N28,#REF!,#REF!,#REF!,#REF!)</f>
        <v>#REF!</v>
      </c>
      <c r="O83" s="141" t="e">
        <f>SUM(O28,#REF!,#REF!,#REF!,#REF!)</f>
        <v>#REF!</v>
      </c>
      <c r="P83" s="141" t="e">
        <f>SUM(P28,#REF!,#REF!,#REF!,#REF!)</f>
        <v>#REF!</v>
      </c>
      <c r="Q83" s="141" t="e">
        <f>SUM(Q28,#REF!,#REF!,#REF!,#REF!)</f>
        <v>#REF!</v>
      </c>
      <c r="R83" s="141" t="e">
        <f>SUM(R28,#REF!,#REF!,#REF!,#REF!)</f>
        <v>#REF!</v>
      </c>
      <c r="S83" s="141" t="e">
        <f>SUM(S28,#REF!,#REF!,#REF!,#REF!)</f>
        <v>#REF!</v>
      </c>
      <c r="T83" s="141" t="e">
        <f>SUM(T26,#REF!,#REF!,#REF!,#REF!)</f>
        <v>#REF!</v>
      </c>
      <c r="U83" s="141" t="e">
        <f>SUM(U26,#REF!,#REF!,#REF!,#REF!)</f>
        <v>#REF!</v>
      </c>
      <c r="V83" s="141" t="e">
        <f>SUM(V26,#REF!,#REF!,#REF!,#REF!)</f>
        <v>#REF!</v>
      </c>
      <c r="W83" s="141" t="e">
        <f>SUM(W26,#REF!,#REF!,#REF!,#REF!)</f>
        <v>#REF!</v>
      </c>
      <c r="X83" s="141" t="e">
        <f>SUM(X26,#REF!,#REF!,#REF!,#REF!)</f>
        <v>#REF!</v>
      </c>
      <c r="Y83" s="141" t="e">
        <f>SUM(Y26,#REF!,#REF!,#REF!,#REF!)</f>
        <v>#REF!</v>
      </c>
      <c r="Z83" s="141" t="e">
        <f>Z26+#REF!+#REF!+#REF!+#REF!</f>
        <v>#REF!</v>
      </c>
      <c r="AA83" s="141" t="e">
        <f>AA26+#REF!+#REF!+#REF!+#REF!</f>
        <v>#REF!</v>
      </c>
      <c r="AB83" s="141" t="e">
        <f>AB26+#REF!+#REF!+#REF!+#REF!</f>
        <v>#REF!</v>
      </c>
      <c r="AC83" s="141" t="e">
        <f>AC26+#REF!+#REF!+#REF!+#REF!</f>
        <v>#REF!</v>
      </c>
      <c r="AD83" s="141" t="e">
        <f>AD26+#REF!+#REF!+#REF!+#REF!</f>
        <v>#REF!</v>
      </c>
      <c r="AE83" s="141" t="e">
        <f>AE26+#REF!+#REF!+#REF!+#REF!</f>
        <v>#REF!</v>
      </c>
      <c r="AF83" s="141" t="e">
        <f>AF26+#REF!+#REF!+#REF!+#REF!</f>
        <v>#REF!</v>
      </c>
      <c r="AG83" s="141" t="e">
        <f>AG26+#REF!+#REF!+#REF!+#REF!</f>
        <v>#REF!</v>
      </c>
      <c r="AH83" s="141" t="e">
        <f>AH26+#REF!+#REF!+#REF!+#REF!</f>
        <v>#REF!</v>
      </c>
      <c r="AI83" s="141" t="e">
        <f>AI26+#REF!+#REF!+#REF!+#REF!</f>
        <v>#REF!</v>
      </c>
      <c r="AJ83" s="141" t="e">
        <f>AJ26+#REF!+#REF!+#REF!+#REF!</f>
        <v>#REF!</v>
      </c>
      <c r="AK83" s="141" t="e">
        <f>AK26+#REF!+#REF!+#REF!+#REF!</f>
        <v>#REF!</v>
      </c>
      <c r="AL83" s="141" t="e">
        <f>AL26+#REF!+#REF!+#REF!+#REF!</f>
        <v>#REF!</v>
      </c>
      <c r="AM83" s="141" t="e">
        <f>AM26+#REF!+#REF!+#REF!+#REF!</f>
        <v>#REF!</v>
      </c>
      <c r="AN83" s="141" t="e">
        <f>AN26+#REF!+#REF!+#REF!+#REF!</f>
        <v>#REF!</v>
      </c>
      <c r="AO83" s="141" t="e">
        <f>AO26+#REF!+#REF!+#REF!+#REF!</f>
        <v>#REF!</v>
      </c>
      <c r="AP83" s="141" t="e">
        <f>AP26+#REF!+#REF!+#REF!+#REF!</f>
        <v>#REF!</v>
      </c>
      <c r="AQ83" s="141" t="e">
        <f>AQ26+#REF!+#REF!+#REF!+#REF!</f>
        <v>#REF!</v>
      </c>
      <c r="AR83" s="141" t="e">
        <f>AR26+#REF!+#REF!+#REF!+#REF!</f>
        <v>#REF!</v>
      </c>
      <c r="AS83" s="141" t="e">
        <f>AS26+#REF!+#REF!+#REF!+#REF!</f>
        <v>#REF!</v>
      </c>
      <c r="AT83" s="141" t="e">
        <f>AT26+#REF!+#REF!+#REF!+#REF!</f>
        <v>#REF!</v>
      </c>
      <c r="AU83" s="141" t="e">
        <f>AU26+#REF!+#REF!+#REF!+#REF!</f>
        <v>#REF!</v>
      </c>
      <c r="AV83" s="141" t="e">
        <f>AV26+#REF!+#REF!+#REF!+#REF!</f>
        <v>#REF!</v>
      </c>
      <c r="AW83" s="141" t="e">
        <f>AW26+#REF!+#REF!+#REF!+#REF!</f>
        <v>#REF!</v>
      </c>
      <c r="AX83" s="141">
        <f t="shared" ref="AX83:DA83" si="35">+SUM(AX26,AX54)</f>
        <v>0</v>
      </c>
      <c r="AY83" s="141">
        <f t="shared" si="35"/>
        <v>0</v>
      </c>
      <c r="AZ83" s="141">
        <f t="shared" si="35"/>
        <v>0</v>
      </c>
      <c r="BA83" s="141">
        <f t="shared" si="35"/>
        <v>0</v>
      </c>
      <c r="BB83" s="141">
        <f t="shared" si="35"/>
        <v>0</v>
      </c>
      <c r="BC83" s="141">
        <f t="shared" si="35"/>
        <v>0</v>
      </c>
      <c r="BD83" s="141">
        <f t="shared" si="35"/>
        <v>0</v>
      </c>
      <c r="BE83" s="141">
        <f t="shared" si="35"/>
        <v>0</v>
      </c>
      <c r="BF83" s="141">
        <f t="shared" si="35"/>
        <v>0</v>
      </c>
      <c r="BG83" s="141">
        <f t="shared" si="35"/>
        <v>0</v>
      </c>
      <c r="BH83" s="141">
        <f t="shared" si="35"/>
        <v>0</v>
      </c>
      <c r="BI83" s="141">
        <f t="shared" si="35"/>
        <v>0</v>
      </c>
      <c r="BJ83" s="141">
        <f t="shared" si="35"/>
        <v>0</v>
      </c>
      <c r="BK83" s="141">
        <f t="shared" si="35"/>
        <v>0</v>
      </c>
      <c r="BL83" s="141">
        <f t="shared" si="35"/>
        <v>0</v>
      </c>
      <c r="BM83" s="141">
        <f t="shared" si="35"/>
        <v>0</v>
      </c>
      <c r="BN83" s="141">
        <f t="shared" si="35"/>
        <v>0</v>
      </c>
      <c r="BO83" s="141">
        <f t="shared" si="35"/>
        <v>0</v>
      </c>
      <c r="BP83" s="141">
        <f t="shared" si="35"/>
        <v>0</v>
      </c>
      <c r="BQ83" s="141">
        <f t="shared" si="35"/>
        <v>0</v>
      </c>
      <c r="BR83" s="141">
        <f t="shared" si="35"/>
        <v>0</v>
      </c>
      <c r="BS83" s="141">
        <f t="shared" si="35"/>
        <v>0</v>
      </c>
      <c r="BT83" s="141">
        <f t="shared" si="35"/>
        <v>0</v>
      </c>
      <c r="BU83" s="141">
        <f t="shared" si="35"/>
        <v>0</v>
      </c>
      <c r="BV83" s="141">
        <f t="shared" si="35"/>
        <v>0</v>
      </c>
      <c r="BW83" s="141">
        <f t="shared" si="35"/>
        <v>0</v>
      </c>
      <c r="BX83" s="141">
        <f t="shared" si="35"/>
        <v>0</v>
      </c>
      <c r="BY83" s="141">
        <f t="shared" si="35"/>
        <v>0</v>
      </c>
      <c r="BZ83" s="141">
        <f t="shared" si="35"/>
        <v>0</v>
      </c>
      <c r="CA83" s="141">
        <f t="shared" si="35"/>
        <v>0</v>
      </c>
      <c r="CB83" s="141">
        <f t="shared" si="35"/>
        <v>0</v>
      </c>
      <c r="CC83" s="141">
        <f t="shared" si="35"/>
        <v>0</v>
      </c>
      <c r="CD83" s="141">
        <f t="shared" si="35"/>
        <v>0</v>
      </c>
      <c r="CE83" s="141">
        <f t="shared" si="35"/>
        <v>0</v>
      </c>
      <c r="CF83" s="141">
        <f t="shared" si="35"/>
        <v>0</v>
      </c>
      <c r="CG83" s="141">
        <f t="shared" si="35"/>
        <v>0</v>
      </c>
      <c r="CH83" s="141">
        <f t="shared" si="35"/>
        <v>2</v>
      </c>
      <c r="CI83" s="141">
        <f t="shared" si="35"/>
        <v>4</v>
      </c>
      <c r="CJ83" s="141">
        <v>0</v>
      </c>
      <c r="CK83" s="141">
        <v>0</v>
      </c>
      <c r="CL83" s="141">
        <v>0</v>
      </c>
      <c r="CM83" s="141">
        <v>0</v>
      </c>
      <c r="CN83" s="141">
        <v>0</v>
      </c>
      <c r="CO83" s="141">
        <v>0</v>
      </c>
      <c r="CP83" s="141">
        <v>0</v>
      </c>
      <c r="CQ83" s="141">
        <v>0</v>
      </c>
      <c r="CR83" s="141">
        <v>0</v>
      </c>
      <c r="CS83" s="141">
        <v>0</v>
      </c>
      <c r="CT83" s="141">
        <v>0</v>
      </c>
      <c r="CU83" s="141">
        <v>26</v>
      </c>
      <c r="CV83" s="141">
        <v>1</v>
      </c>
      <c r="CW83" s="141">
        <v>0</v>
      </c>
      <c r="CX83" s="141">
        <v>1</v>
      </c>
      <c r="CY83" s="141">
        <v>1</v>
      </c>
      <c r="CZ83" s="141">
        <v>1</v>
      </c>
      <c r="DA83" s="141">
        <f t="shared" si="35"/>
        <v>3</v>
      </c>
      <c r="DB83" s="141">
        <f t="shared" ref="DB83:DQ85" si="36">DB54+DB26</f>
        <v>0</v>
      </c>
      <c r="DC83" s="141">
        <f t="shared" si="36"/>
        <v>0</v>
      </c>
      <c r="DD83" s="141">
        <f t="shared" si="36"/>
        <v>0</v>
      </c>
      <c r="DE83" s="141">
        <f t="shared" si="36"/>
        <v>0</v>
      </c>
      <c r="DF83" s="141">
        <f t="shared" si="36"/>
        <v>0</v>
      </c>
      <c r="DG83" s="141">
        <f t="shared" si="36"/>
        <v>3</v>
      </c>
      <c r="DH83" s="141">
        <f t="shared" si="36"/>
        <v>0</v>
      </c>
      <c r="DI83" s="141">
        <f t="shared" si="36"/>
        <v>0</v>
      </c>
      <c r="DJ83" s="141">
        <f t="shared" si="36"/>
        <v>0</v>
      </c>
      <c r="DK83" s="141">
        <f t="shared" si="36"/>
        <v>0</v>
      </c>
      <c r="DL83" s="141">
        <f t="shared" si="36"/>
        <v>0</v>
      </c>
      <c r="DM83" s="141">
        <f t="shared" si="36"/>
        <v>0</v>
      </c>
      <c r="DN83" s="141">
        <f t="shared" si="36"/>
        <v>0</v>
      </c>
      <c r="DO83" s="141">
        <f t="shared" si="36"/>
        <v>0</v>
      </c>
      <c r="DP83" s="141">
        <f t="shared" si="36"/>
        <v>0</v>
      </c>
      <c r="DQ83" s="141">
        <f t="shared" si="36"/>
        <v>0</v>
      </c>
      <c r="DR83" s="141">
        <f t="shared" si="34"/>
        <v>0</v>
      </c>
      <c r="DS83" s="141">
        <f t="shared" si="34"/>
        <v>0</v>
      </c>
      <c r="DT83" s="141">
        <f t="shared" si="34"/>
        <v>0</v>
      </c>
      <c r="DU83" s="141">
        <f t="shared" si="34"/>
        <v>0</v>
      </c>
      <c r="DV83" s="141">
        <f t="shared" si="34"/>
        <v>0</v>
      </c>
      <c r="DW83" s="141">
        <f t="shared" si="34"/>
        <v>0</v>
      </c>
      <c r="DX83" s="141">
        <f t="shared" si="34"/>
        <v>0</v>
      </c>
      <c r="DY83" s="141">
        <f t="shared" si="34"/>
        <v>0</v>
      </c>
      <c r="DZ83" s="141">
        <f t="shared" si="34"/>
        <v>0</v>
      </c>
      <c r="EA83" s="141">
        <f t="shared" si="34"/>
        <v>0</v>
      </c>
      <c r="EB83" s="141">
        <f t="shared" si="34"/>
        <v>0</v>
      </c>
      <c r="EC83" s="141">
        <f t="shared" si="34"/>
        <v>0</v>
      </c>
      <c r="ED83" s="141">
        <f t="shared" si="34"/>
        <v>0</v>
      </c>
      <c r="EE83" s="141">
        <f t="shared" si="34"/>
        <v>0</v>
      </c>
      <c r="EF83" s="141">
        <f t="shared" si="34"/>
        <v>0</v>
      </c>
    </row>
    <row r="84" spans="1:148" ht="17.25" customHeight="1">
      <c r="A84" s="140" t="s">
        <v>8</v>
      </c>
      <c r="B84" s="141" t="e">
        <f>SUM(B29,B1,#REF!,#REF!,#REF!)</f>
        <v>#REF!</v>
      </c>
      <c r="C84" s="141" t="e">
        <f>SUM(C29,C1,#REF!,#REF!,#REF!)</f>
        <v>#REF!</v>
      </c>
      <c r="D84" s="141" t="e">
        <f>SUM(D29,D1,#REF!,#REF!,#REF!)</f>
        <v>#REF!</v>
      </c>
      <c r="E84" s="141" t="e">
        <f>SUM(E29,E1,#REF!,#REF!,#REF!)</f>
        <v>#REF!</v>
      </c>
      <c r="F84" s="141" t="e">
        <f>SUM(F29,F1,#REF!,#REF!,#REF!)</f>
        <v>#REF!</v>
      </c>
      <c r="G84" s="141" t="e">
        <f>SUM(G29,G1,#REF!,#REF!,#REF!)</f>
        <v>#REF!</v>
      </c>
      <c r="H84" s="141" t="e">
        <f>SUM(H29,H1,#REF!,#REF!,#REF!)</f>
        <v>#REF!</v>
      </c>
      <c r="I84" s="141" t="e">
        <f>SUM(I29,I1,#REF!,#REF!,#REF!)</f>
        <v>#REF!</v>
      </c>
      <c r="J84" s="141" t="e">
        <f>SUM(J29,J1,#REF!,#REF!,#REF!)</f>
        <v>#REF!</v>
      </c>
      <c r="K84" s="141" t="e">
        <f>SUM(K29,K1,#REF!,#REF!,#REF!)</f>
        <v>#REF!</v>
      </c>
      <c r="L84" s="141" t="e">
        <f>SUM(L29,L1,#REF!,#REF!,#REF!)</f>
        <v>#REF!</v>
      </c>
      <c r="M84" s="141" t="e">
        <f>SUM(M29,M1,#REF!,#REF!,#REF!)</f>
        <v>#REF!</v>
      </c>
      <c r="N84" s="141" t="e">
        <f>SUM(N29,N1,#REF!,#REF!,#REF!)</f>
        <v>#REF!</v>
      </c>
      <c r="O84" s="141" t="e">
        <f>SUM(O29,O1,#REF!,#REF!,#REF!)</f>
        <v>#REF!</v>
      </c>
      <c r="P84" s="141" t="e">
        <f>SUM(P29,P1,#REF!,#REF!,#REF!)</f>
        <v>#REF!</v>
      </c>
      <c r="Q84" s="141" t="e">
        <f>SUM(Q29,Q1,#REF!,#REF!,#REF!)</f>
        <v>#REF!</v>
      </c>
      <c r="R84" s="141" t="e">
        <f>SUM(R29,R1,#REF!,#REF!,#REF!)</f>
        <v>#REF!</v>
      </c>
      <c r="S84" s="141" t="e">
        <f>SUM(S29,S1,#REF!,#REF!,#REF!)</f>
        <v>#REF!</v>
      </c>
      <c r="T84" s="141" t="e">
        <f>SUM(T27,#REF!,#REF!,#REF!,#REF!)</f>
        <v>#REF!</v>
      </c>
      <c r="U84" s="141" t="e">
        <f>SUM(U27,#REF!,#REF!,#REF!,#REF!)</f>
        <v>#REF!</v>
      </c>
      <c r="V84" s="141" t="e">
        <f>SUM(V27,#REF!,#REF!,#REF!,#REF!)</f>
        <v>#REF!</v>
      </c>
      <c r="W84" s="141" t="e">
        <f>SUM(W27,#REF!,#REF!,#REF!,#REF!)</f>
        <v>#REF!</v>
      </c>
      <c r="X84" s="141" t="e">
        <f>SUM(X27,#REF!,#REF!,#REF!,#REF!)</f>
        <v>#REF!</v>
      </c>
      <c r="Y84" s="141" t="e">
        <f>SUM(Y27,#REF!,#REF!,#REF!,#REF!)</f>
        <v>#REF!</v>
      </c>
      <c r="Z84" s="141" t="e">
        <f>Z27+#REF!+#REF!+#REF!+#REF!</f>
        <v>#REF!</v>
      </c>
      <c r="AA84" s="141" t="e">
        <f>AA27+#REF!+#REF!+#REF!+#REF!</f>
        <v>#REF!</v>
      </c>
      <c r="AB84" s="141" t="e">
        <f>AB27+#REF!+#REF!+#REF!+#REF!</f>
        <v>#REF!</v>
      </c>
      <c r="AC84" s="141" t="e">
        <f>AC27+#REF!+#REF!+#REF!+#REF!</f>
        <v>#REF!</v>
      </c>
      <c r="AD84" s="141" t="e">
        <f>AD27+#REF!+#REF!+#REF!+#REF!</f>
        <v>#REF!</v>
      </c>
      <c r="AE84" s="141" t="e">
        <f>AE27+#REF!+#REF!+#REF!+#REF!</f>
        <v>#REF!</v>
      </c>
      <c r="AF84" s="141" t="e">
        <f>AF27+#REF!+#REF!+#REF!+#REF!</f>
        <v>#REF!</v>
      </c>
      <c r="AG84" s="141" t="e">
        <f>AG27+#REF!+#REF!+#REF!+#REF!</f>
        <v>#REF!</v>
      </c>
      <c r="AH84" s="141" t="e">
        <f>AH27+#REF!+#REF!+#REF!+#REF!</f>
        <v>#REF!</v>
      </c>
      <c r="AI84" s="141" t="e">
        <f>AI27+#REF!+#REF!+#REF!+#REF!</f>
        <v>#REF!</v>
      </c>
      <c r="AJ84" s="141" t="e">
        <f>AJ27+#REF!+#REF!+#REF!+#REF!</f>
        <v>#REF!</v>
      </c>
      <c r="AK84" s="141" t="e">
        <f>AK27+#REF!+#REF!+#REF!+#REF!</f>
        <v>#REF!</v>
      </c>
      <c r="AL84" s="141" t="e">
        <f>AL27+#REF!+#REF!+#REF!+#REF!</f>
        <v>#REF!</v>
      </c>
      <c r="AM84" s="141" t="e">
        <f>AM27+#REF!+#REF!+#REF!+#REF!</f>
        <v>#REF!</v>
      </c>
      <c r="AN84" s="141" t="e">
        <f>AN27+#REF!+#REF!+#REF!+#REF!</f>
        <v>#REF!</v>
      </c>
      <c r="AO84" s="141" t="e">
        <f>AO27+#REF!+#REF!+#REF!+#REF!</f>
        <v>#REF!</v>
      </c>
      <c r="AP84" s="141" t="e">
        <f>AP27+#REF!+#REF!+#REF!+#REF!</f>
        <v>#REF!</v>
      </c>
      <c r="AQ84" s="141" t="e">
        <f>AQ27+#REF!+#REF!+#REF!+#REF!</f>
        <v>#REF!</v>
      </c>
      <c r="AR84" s="141" t="e">
        <f>AR27+#REF!+#REF!+#REF!+#REF!</f>
        <v>#REF!</v>
      </c>
      <c r="AS84" s="141" t="e">
        <f>AS27+#REF!+#REF!+#REF!+#REF!</f>
        <v>#REF!</v>
      </c>
      <c r="AT84" s="141" t="e">
        <f>AT27+#REF!+#REF!+#REF!+#REF!</f>
        <v>#REF!</v>
      </c>
      <c r="AU84" s="141" t="e">
        <f>AU27+#REF!+#REF!+#REF!+#REF!</f>
        <v>#REF!</v>
      </c>
      <c r="AV84" s="141" t="e">
        <f>AV27+#REF!+#REF!+#REF!+#REF!</f>
        <v>#REF!</v>
      </c>
      <c r="AW84" s="141" t="e">
        <f>AW27+#REF!+#REF!+#REF!+#REF!</f>
        <v>#REF!</v>
      </c>
      <c r="AX84" s="141">
        <f t="shared" ref="AX84:DA84" si="37">+SUM(AX27,AX55)</f>
        <v>0</v>
      </c>
      <c r="AY84" s="141">
        <f t="shared" si="37"/>
        <v>0</v>
      </c>
      <c r="AZ84" s="141">
        <f t="shared" si="37"/>
        <v>0</v>
      </c>
      <c r="BA84" s="141">
        <f t="shared" si="37"/>
        <v>0</v>
      </c>
      <c r="BB84" s="141">
        <f t="shared" si="37"/>
        <v>0</v>
      </c>
      <c r="BC84" s="141">
        <f t="shared" si="37"/>
        <v>0</v>
      </c>
      <c r="BD84" s="141">
        <f t="shared" si="37"/>
        <v>0</v>
      </c>
      <c r="BE84" s="141">
        <f t="shared" si="37"/>
        <v>0</v>
      </c>
      <c r="BF84" s="141">
        <f t="shared" si="37"/>
        <v>0</v>
      </c>
      <c r="BG84" s="141">
        <f t="shared" si="37"/>
        <v>0</v>
      </c>
      <c r="BH84" s="141">
        <f t="shared" si="37"/>
        <v>0</v>
      </c>
      <c r="BI84" s="141">
        <f t="shared" si="37"/>
        <v>0</v>
      </c>
      <c r="BJ84" s="141">
        <f t="shared" si="37"/>
        <v>0</v>
      </c>
      <c r="BK84" s="141">
        <f t="shared" si="37"/>
        <v>0</v>
      </c>
      <c r="BL84" s="141">
        <f t="shared" si="37"/>
        <v>0</v>
      </c>
      <c r="BM84" s="141">
        <f t="shared" si="37"/>
        <v>0</v>
      </c>
      <c r="BN84" s="141">
        <f t="shared" si="37"/>
        <v>0</v>
      </c>
      <c r="BO84" s="141">
        <f t="shared" si="37"/>
        <v>0</v>
      </c>
      <c r="BP84" s="141">
        <f t="shared" si="37"/>
        <v>0</v>
      </c>
      <c r="BQ84" s="141">
        <f t="shared" si="37"/>
        <v>0</v>
      </c>
      <c r="BR84" s="141">
        <f t="shared" si="37"/>
        <v>0</v>
      </c>
      <c r="BS84" s="141">
        <f t="shared" si="37"/>
        <v>0</v>
      </c>
      <c r="BT84" s="141">
        <f t="shared" si="37"/>
        <v>0</v>
      </c>
      <c r="BU84" s="141">
        <f t="shared" si="37"/>
        <v>0</v>
      </c>
      <c r="BV84" s="141">
        <f t="shared" si="37"/>
        <v>0</v>
      </c>
      <c r="BW84" s="141">
        <f t="shared" si="37"/>
        <v>0</v>
      </c>
      <c r="BX84" s="141">
        <f t="shared" si="37"/>
        <v>0</v>
      </c>
      <c r="BY84" s="141">
        <f t="shared" si="37"/>
        <v>0</v>
      </c>
      <c r="BZ84" s="141">
        <f t="shared" si="37"/>
        <v>0</v>
      </c>
      <c r="CA84" s="141">
        <f t="shared" si="37"/>
        <v>0</v>
      </c>
      <c r="CB84" s="141">
        <f t="shared" si="37"/>
        <v>0</v>
      </c>
      <c r="CC84" s="141">
        <f t="shared" si="37"/>
        <v>0</v>
      </c>
      <c r="CD84" s="141">
        <f t="shared" si="37"/>
        <v>0</v>
      </c>
      <c r="CE84" s="141">
        <f t="shared" si="37"/>
        <v>0</v>
      </c>
      <c r="CF84" s="141">
        <f t="shared" si="37"/>
        <v>0</v>
      </c>
      <c r="CG84" s="141">
        <f t="shared" si="37"/>
        <v>0</v>
      </c>
      <c r="CH84" s="141">
        <f t="shared" si="37"/>
        <v>0</v>
      </c>
      <c r="CI84" s="141">
        <f t="shared" si="37"/>
        <v>0</v>
      </c>
      <c r="CJ84" s="141">
        <v>0</v>
      </c>
      <c r="CK84" s="141">
        <v>0</v>
      </c>
      <c r="CL84" s="141">
        <v>0</v>
      </c>
      <c r="CM84" s="141">
        <v>0</v>
      </c>
      <c r="CN84" s="141">
        <v>0</v>
      </c>
      <c r="CO84" s="141">
        <v>0</v>
      </c>
      <c r="CP84" s="141">
        <v>0</v>
      </c>
      <c r="CQ84" s="141">
        <v>0</v>
      </c>
      <c r="CR84" s="141">
        <v>0</v>
      </c>
      <c r="CS84" s="141">
        <v>0</v>
      </c>
      <c r="CT84" s="141">
        <v>0</v>
      </c>
      <c r="CU84" s="141">
        <v>0</v>
      </c>
      <c r="CV84" s="141">
        <v>0</v>
      </c>
      <c r="CW84" s="141">
        <v>0</v>
      </c>
      <c r="CX84" s="141">
        <v>0</v>
      </c>
      <c r="CY84" s="141">
        <v>0</v>
      </c>
      <c r="CZ84" s="141">
        <v>0</v>
      </c>
      <c r="DA84" s="141">
        <f t="shared" si="37"/>
        <v>0</v>
      </c>
      <c r="DB84" s="141">
        <f t="shared" si="36"/>
        <v>0</v>
      </c>
      <c r="DC84" s="141">
        <f t="shared" si="34"/>
        <v>0</v>
      </c>
      <c r="DD84" s="141">
        <f t="shared" si="34"/>
        <v>0</v>
      </c>
      <c r="DE84" s="141">
        <f t="shared" si="34"/>
        <v>0</v>
      </c>
      <c r="DF84" s="141">
        <f t="shared" si="34"/>
        <v>0</v>
      </c>
      <c r="DG84" s="141">
        <f t="shared" si="34"/>
        <v>0</v>
      </c>
      <c r="DH84" s="141">
        <f t="shared" si="34"/>
        <v>0</v>
      </c>
      <c r="DI84" s="141">
        <f t="shared" si="34"/>
        <v>0</v>
      </c>
      <c r="DJ84" s="141">
        <f t="shared" si="34"/>
        <v>0</v>
      </c>
      <c r="DK84" s="141">
        <f t="shared" si="34"/>
        <v>0</v>
      </c>
      <c r="DL84" s="141">
        <f t="shared" si="34"/>
        <v>0</v>
      </c>
      <c r="DM84" s="141">
        <f t="shared" si="34"/>
        <v>0</v>
      </c>
      <c r="DN84" s="141">
        <f t="shared" si="34"/>
        <v>0</v>
      </c>
      <c r="DO84" s="141">
        <f t="shared" si="34"/>
        <v>0</v>
      </c>
      <c r="DP84" s="141">
        <f t="shared" si="34"/>
        <v>0</v>
      </c>
      <c r="DQ84" s="141">
        <f t="shared" si="34"/>
        <v>0</v>
      </c>
      <c r="DR84" s="141">
        <f t="shared" si="34"/>
        <v>0</v>
      </c>
      <c r="DS84" s="141">
        <f t="shared" si="34"/>
        <v>0</v>
      </c>
      <c r="DT84" s="141">
        <f t="shared" si="34"/>
        <v>0</v>
      </c>
      <c r="DU84" s="141">
        <f t="shared" si="34"/>
        <v>0</v>
      </c>
      <c r="DV84" s="141">
        <f t="shared" si="34"/>
        <v>0</v>
      </c>
      <c r="DW84" s="141">
        <f t="shared" si="34"/>
        <v>0</v>
      </c>
      <c r="DX84" s="141">
        <f t="shared" si="34"/>
        <v>0</v>
      </c>
      <c r="DY84" s="141">
        <f t="shared" si="34"/>
        <v>0</v>
      </c>
      <c r="DZ84" s="141">
        <f t="shared" si="34"/>
        <v>0</v>
      </c>
      <c r="EA84" s="141">
        <f t="shared" si="34"/>
        <v>0</v>
      </c>
      <c r="EB84" s="141">
        <f t="shared" si="34"/>
        <v>0</v>
      </c>
      <c r="EC84" s="141">
        <f t="shared" si="34"/>
        <v>0</v>
      </c>
      <c r="ED84" s="141">
        <f t="shared" si="34"/>
        <v>0</v>
      </c>
      <c r="EE84" s="141">
        <f t="shared" si="34"/>
        <v>0</v>
      </c>
      <c r="EF84" s="141">
        <f t="shared" si="34"/>
        <v>0</v>
      </c>
    </row>
    <row r="85" spans="1:148" ht="17.25" customHeight="1">
      <c r="A85" s="140" t="s">
        <v>9</v>
      </c>
      <c r="B85" s="141" t="e">
        <f>SUM(#REF!,B2,#REF!,#REF!,#REF!)</f>
        <v>#REF!</v>
      </c>
      <c r="C85" s="141" t="e">
        <f>SUM(#REF!,C2,#REF!,#REF!,#REF!)</f>
        <v>#REF!</v>
      </c>
      <c r="D85" s="141" t="e">
        <f>SUM(#REF!,D2,#REF!,#REF!,#REF!)</f>
        <v>#REF!</v>
      </c>
      <c r="E85" s="141" t="e">
        <f>SUM(#REF!,E2,#REF!,#REF!,#REF!)</f>
        <v>#REF!</v>
      </c>
      <c r="F85" s="141" t="e">
        <f>SUM(#REF!,F2,#REF!,#REF!,#REF!)</f>
        <v>#REF!</v>
      </c>
      <c r="G85" s="141" t="e">
        <f>SUM(#REF!,G2,#REF!,#REF!,#REF!)</f>
        <v>#REF!</v>
      </c>
      <c r="H85" s="141" t="e">
        <f>SUM(#REF!,H2,#REF!,#REF!,#REF!)</f>
        <v>#REF!</v>
      </c>
      <c r="I85" s="141" t="e">
        <f>SUM(#REF!,I2,#REF!,#REF!,#REF!)</f>
        <v>#REF!</v>
      </c>
      <c r="J85" s="141" t="e">
        <f>SUM(#REF!,J2,#REF!,#REF!,#REF!)</f>
        <v>#REF!</v>
      </c>
      <c r="K85" s="141" t="e">
        <f>SUM(#REF!,K2,#REF!,#REF!,#REF!)</f>
        <v>#REF!</v>
      </c>
      <c r="L85" s="141" t="e">
        <f>SUM(#REF!,L2,#REF!,#REF!,#REF!)</f>
        <v>#REF!</v>
      </c>
      <c r="M85" s="141" t="e">
        <f>SUM(#REF!,M2,#REF!,#REF!,#REF!)</f>
        <v>#REF!</v>
      </c>
      <c r="N85" s="141" t="e">
        <f>SUM(#REF!,N2,#REF!,#REF!,#REF!)</f>
        <v>#REF!</v>
      </c>
      <c r="O85" s="141" t="e">
        <f>SUM(#REF!,O2,#REF!,#REF!,#REF!)</f>
        <v>#REF!</v>
      </c>
      <c r="P85" s="141" t="e">
        <f>SUM(#REF!,P2,#REF!,#REF!,#REF!)</f>
        <v>#REF!</v>
      </c>
      <c r="Q85" s="141" t="e">
        <f>SUM(#REF!,Q2,#REF!,#REF!,#REF!)</f>
        <v>#REF!</v>
      </c>
      <c r="R85" s="141" t="e">
        <f>SUM(#REF!,R2,#REF!,#REF!,#REF!)</f>
        <v>#REF!</v>
      </c>
      <c r="S85" s="141" t="e">
        <f>SUM(#REF!,S2,#REF!,#REF!,#REF!)</f>
        <v>#REF!</v>
      </c>
      <c r="T85" s="141" t="e">
        <f>SUM(T28,#REF!,#REF!,#REF!,#REF!)</f>
        <v>#REF!</v>
      </c>
      <c r="U85" s="141" t="e">
        <f>SUM(U28,#REF!,#REF!,#REF!,#REF!)</f>
        <v>#REF!</v>
      </c>
      <c r="V85" s="141" t="e">
        <f>SUM(V28,#REF!,#REF!,#REF!,#REF!)</f>
        <v>#REF!</v>
      </c>
      <c r="W85" s="141" t="e">
        <f>SUM(W28,#REF!,#REF!,#REF!,#REF!)</f>
        <v>#REF!</v>
      </c>
      <c r="X85" s="141" t="e">
        <f>SUM(X28,#REF!,#REF!,#REF!,#REF!)</f>
        <v>#REF!</v>
      </c>
      <c r="Y85" s="141" t="e">
        <f>SUM(Y28,#REF!,#REF!,#REF!,#REF!)</f>
        <v>#REF!</v>
      </c>
      <c r="Z85" s="141" t="e">
        <f>Z28+#REF!+#REF!+#REF!+#REF!</f>
        <v>#REF!</v>
      </c>
      <c r="AA85" s="141" t="e">
        <f>AA28+#REF!+#REF!+#REF!+#REF!</f>
        <v>#REF!</v>
      </c>
      <c r="AB85" s="141" t="e">
        <f>AB28+#REF!+#REF!+#REF!+#REF!</f>
        <v>#REF!</v>
      </c>
      <c r="AC85" s="141" t="e">
        <f>AC28+#REF!+#REF!+#REF!+#REF!</f>
        <v>#REF!</v>
      </c>
      <c r="AD85" s="141" t="e">
        <f>AD28+#REF!+#REF!+#REF!+#REF!</f>
        <v>#REF!</v>
      </c>
      <c r="AE85" s="141" t="e">
        <f>AE28+#REF!+#REF!+#REF!+#REF!</f>
        <v>#REF!</v>
      </c>
      <c r="AF85" s="141" t="e">
        <f>AF28+#REF!+#REF!+#REF!+#REF!</f>
        <v>#REF!</v>
      </c>
      <c r="AG85" s="141" t="e">
        <f>AG28+#REF!+#REF!+#REF!+#REF!</f>
        <v>#REF!</v>
      </c>
      <c r="AH85" s="141" t="e">
        <f>AH28+#REF!+#REF!+#REF!+#REF!</f>
        <v>#REF!</v>
      </c>
      <c r="AI85" s="141" t="e">
        <f>AI28+#REF!+#REF!+#REF!+#REF!</f>
        <v>#REF!</v>
      </c>
      <c r="AJ85" s="141" t="e">
        <f>AJ28+#REF!+#REF!+#REF!+#REF!</f>
        <v>#REF!</v>
      </c>
      <c r="AK85" s="141" t="e">
        <f>AK28+#REF!+#REF!+#REF!+#REF!</f>
        <v>#REF!</v>
      </c>
      <c r="AL85" s="141" t="e">
        <f>AL28+#REF!+#REF!+#REF!+#REF!</f>
        <v>#REF!</v>
      </c>
      <c r="AM85" s="141" t="e">
        <f>AM28+#REF!+#REF!+#REF!+#REF!</f>
        <v>#REF!</v>
      </c>
      <c r="AN85" s="141" t="e">
        <f>AN28+#REF!+#REF!+#REF!+#REF!</f>
        <v>#REF!</v>
      </c>
      <c r="AO85" s="141" t="e">
        <f>AO28+#REF!+#REF!+#REF!+#REF!</f>
        <v>#REF!</v>
      </c>
      <c r="AP85" s="141" t="e">
        <f>AP28+#REF!+#REF!+#REF!+#REF!</f>
        <v>#REF!</v>
      </c>
      <c r="AQ85" s="141" t="e">
        <f>AQ28+#REF!+#REF!+#REF!+#REF!</f>
        <v>#REF!</v>
      </c>
      <c r="AR85" s="141" t="e">
        <f>AR28+#REF!+#REF!+#REF!+#REF!</f>
        <v>#REF!</v>
      </c>
      <c r="AS85" s="141" t="e">
        <f>AS28+#REF!+#REF!+#REF!+#REF!</f>
        <v>#REF!</v>
      </c>
      <c r="AT85" s="141" t="e">
        <f>AT28+#REF!+#REF!+#REF!+#REF!</f>
        <v>#REF!</v>
      </c>
      <c r="AU85" s="141" t="e">
        <f>AU28+#REF!+#REF!+#REF!+#REF!</f>
        <v>#REF!</v>
      </c>
      <c r="AV85" s="141" t="e">
        <f>AV28+#REF!+#REF!+#REF!+#REF!</f>
        <v>#REF!</v>
      </c>
      <c r="AW85" s="141" t="e">
        <f>AW28+#REF!+#REF!+#REF!+#REF!</f>
        <v>#REF!</v>
      </c>
      <c r="AX85" s="141">
        <f t="shared" ref="AX85:DA85" si="38">+SUM(AX28,AX56)</f>
        <v>0</v>
      </c>
      <c r="AY85" s="141">
        <f t="shared" si="38"/>
        <v>0</v>
      </c>
      <c r="AZ85" s="141">
        <f t="shared" si="38"/>
        <v>0</v>
      </c>
      <c r="BA85" s="141">
        <f t="shared" si="38"/>
        <v>0</v>
      </c>
      <c r="BB85" s="141">
        <f t="shared" si="38"/>
        <v>0</v>
      </c>
      <c r="BC85" s="141">
        <f t="shared" si="38"/>
        <v>0</v>
      </c>
      <c r="BD85" s="141">
        <f t="shared" si="38"/>
        <v>0</v>
      </c>
      <c r="BE85" s="141">
        <f t="shared" si="38"/>
        <v>0</v>
      </c>
      <c r="BF85" s="141">
        <f t="shared" si="38"/>
        <v>0</v>
      </c>
      <c r="BG85" s="141">
        <f t="shared" si="38"/>
        <v>0</v>
      </c>
      <c r="BH85" s="141">
        <f t="shared" si="38"/>
        <v>0</v>
      </c>
      <c r="BI85" s="141">
        <f t="shared" si="38"/>
        <v>0</v>
      </c>
      <c r="BJ85" s="141">
        <f t="shared" si="38"/>
        <v>0</v>
      </c>
      <c r="BK85" s="141">
        <f t="shared" si="38"/>
        <v>0</v>
      </c>
      <c r="BL85" s="141">
        <f t="shared" si="38"/>
        <v>0</v>
      </c>
      <c r="BM85" s="141">
        <f t="shared" si="38"/>
        <v>0</v>
      </c>
      <c r="BN85" s="141">
        <f t="shared" si="38"/>
        <v>0</v>
      </c>
      <c r="BO85" s="141">
        <f t="shared" si="38"/>
        <v>0</v>
      </c>
      <c r="BP85" s="141">
        <f t="shared" si="38"/>
        <v>0</v>
      </c>
      <c r="BQ85" s="141">
        <f t="shared" si="38"/>
        <v>0</v>
      </c>
      <c r="BR85" s="141">
        <f t="shared" si="38"/>
        <v>0</v>
      </c>
      <c r="BS85" s="141">
        <f t="shared" si="38"/>
        <v>0</v>
      </c>
      <c r="BT85" s="141">
        <f t="shared" si="38"/>
        <v>0</v>
      </c>
      <c r="BU85" s="141">
        <f t="shared" si="38"/>
        <v>0</v>
      </c>
      <c r="BV85" s="141">
        <f t="shared" si="38"/>
        <v>0</v>
      </c>
      <c r="BW85" s="141">
        <f t="shared" si="38"/>
        <v>0</v>
      </c>
      <c r="BX85" s="141">
        <f t="shared" si="38"/>
        <v>0</v>
      </c>
      <c r="BY85" s="141">
        <f t="shared" si="38"/>
        <v>0</v>
      </c>
      <c r="BZ85" s="141">
        <f t="shared" si="38"/>
        <v>0</v>
      </c>
      <c r="CA85" s="141">
        <f t="shared" si="38"/>
        <v>0</v>
      </c>
      <c r="CB85" s="141">
        <f t="shared" si="38"/>
        <v>0</v>
      </c>
      <c r="CC85" s="141">
        <f t="shared" si="38"/>
        <v>0</v>
      </c>
      <c r="CD85" s="141">
        <f t="shared" si="38"/>
        <v>0</v>
      </c>
      <c r="CE85" s="141">
        <f t="shared" si="38"/>
        <v>0</v>
      </c>
      <c r="CF85" s="141">
        <f t="shared" si="38"/>
        <v>0</v>
      </c>
      <c r="CG85" s="141">
        <f t="shared" si="38"/>
        <v>0</v>
      </c>
      <c r="CH85" s="141">
        <f t="shared" si="38"/>
        <v>0</v>
      </c>
      <c r="CI85" s="141">
        <f t="shared" si="38"/>
        <v>1</v>
      </c>
      <c r="CJ85" s="141">
        <v>0</v>
      </c>
      <c r="CK85" s="141">
        <v>0</v>
      </c>
      <c r="CL85" s="141">
        <v>0</v>
      </c>
      <c r="CM85" s="141">
        <v>0</v>
      </c>
      <c r="CN85" s="141">
        <v>0</v>
      </c>
      <c r="CO85" s="141">
        <v>0</v>
      </c>
      <c r="CP85" s="141">
        <v>0</v>
      </c>
      <c r="CQ85" s="141">
        <v>0</v>
      </c>
      <c r="CR85" s="141">
        <v>0</v>
      </c>
      <c r="CS85" s="141">
        <v>0</v>
      </c>
      <c r="CT85" s="141">
        <v>0</v>
      </c>
      <c r="CU85" s="141">
        <v>0</v>
      </c>
      <c r="CV85" s="141">
        <v>0</v>
      </c>
      <c r="CW85" s="141">
        <v>0</v>
      </c>
      <c r="CX85" s="141">
        <v>0</v>
      </c>
      <c r="CY85" s="141">
        <v>0</v>
      </c>
      <c r="CZ85" s="141">
        <v>0</v>
      </c>
      <c r="DA85" s="141">
        <f t="shared" si="38"/>
        <v>0</v>
      </c>
      <c r="DB85" s="141">
        <f t="shared" si="36"/>
        <v>0</v>
      </c>
      <c r="DC85" s="141">
        <f t="shared" si="34"/>
        <v>0</v>
      </c>
      <c r="DD85" s="141">
        <f t="shared" si="34"/>
        <v>0</v>
      </c>
      <c r="DE85" s="141">
        <f t="shared" si="34"/>
        <v>0</v>
      </c>
      <c r="DF85" s="141">
        <f t="shared" si="34"/>
        <v>0</v>
      </c>
      <c r="DG85" s="141">
        <f t="shared" si="34"/>
        <v>0</v>
      </c>
      <c r="DH85" s="141">
        <f t="shared" si="34"/>
        <v>0</v>
      </c>
      <c r="DI85" s="141">
        <f t="shared" si="34"/>
        <v>0</v>
      </c>
      <c r="DJ85" s="141">
        <f t="shared" si="34"/>
        <v>0</v>
      </c>
      <c r="DK85" s="141">
        <f t="shared" si="34"/>
        <v>0</v>
      </c>
      <c r="DL85" s="141">
        <f t="shared" si="34"/>
        <v>0</v>
      </c>
      <c r="DM85" s="141">
        <f t="shared" si="34"/>
        <v>0</v>
      </c>
      <c r="DN85" s="141">
        <f t="shared" si="34"/>
        <v>0</v>
      </c>
      <c r="DO85" s="141">
        <f t="shared" si="34"/>
        <v>0</v>
      </c>
      <c r="DP85" s="141">
        <f t="shared" si="34"/>
        <v>0</v>
      </c>
      <c r="DQ85" s="141">
        <f t="shared" si="34"/>
        <v>0</v>
      </c>
      <c r="DR85" s="141">
        <f t="shared" si="34"/>
        <v>0</v>
      </c>
      <c r="DS85" s="141">
        <f t="shared" si="34"/>
        <v>0</v>
      </c>
      <c r="DT85" s="141">
        <f t="shared" si="34"/>
        <v>0</v>
      </c>
      <c r="DU85" s="141">
        <f t="shared" si="34"/>
        <v>0</v>
      </c>
      <c r="DV85" s="141">
        <f t="shared" si="34"/>
        <v>0</v>
      </c>
      <c r="DW85" s="141">
        <f t="shared" si="34"/>
        <v>0</v>
      </c>
      <c r="DX85" s="141">
        <f t="shared" si="34"/>
        <v>0</v>
      </c>
      <c r="DY85" s="141">
        <f t="shared" si="34"/>
        <v>0</v>
      </c>
      <c r="DZ85" s="141">
        <f t="shared" si="34"/>
        <v>0</v>
      </c>
      <c r="EA85" s="141">
        <f t="shared" si="34"/>
        <v>0</v>
      </c>
      <c r="EB85" s="141">
        <f t="shared" si="34"/>
        <v>0</v>
      </c>
      <c r="EC85" s="141">
        <f t="shared" si="34"/>
        <v>0</v>
      </c>
      <c r="ED85" s="141">
        <f t="shared" si="34"/>
        <v>0</v>
      </c>
      <c r="EE85" s="141">
        <f t="shared" si="34"/>
        <v>0</v>
      </c>
      <c r="EF85" s="141">
        <f t="shared" si="34"/>
        <v>0</v>
      </c>
    </row>
    <row r="86" spans="1:148" s="179" customFormat="1" ht="18" customHeight="1">
      <c r="A86" s="179" t="s">
        <v>214</v>
      </c>
      <c r="Z86" s="182">
        <v>2E-3</v>
      </c>
      <c r="AA86" s="182">
        <v>2E-3</v>
      </c>
      <c r="AB86" s="182">
        <v>2E-3</v>
      </c>
      <c r="AC86" s="182">
        <v>2E-3</v>
      </c>
      <c r="AD86" s="182">
        <v>2E-3</v>
      </c>
      <c r="AE86" s="182">
        <v>2E-3</v>
      </c>
      <c r="AF86" s="182">
        <v>2E-3</v>
      </c>
      <c r="AG86" s="182">
        <v>2E-3</v>
      </c>
      <c r="AH86" s="182">
        <v>2E-3</v>
      </c>
      <c r="AI86" s="182">
        <v>2E-3</v>
      </c>
      <c r="AJ86" s="182">
        <v>2E-3</v>
      </c>
      <c r="AK86" s="182">
        <v>2E-3</v>
      </c>
      <c r="AL86" s="182">
        <v>5.0000000000000001E-3</v>
      </c>
      <c r="AM86" s="182">
        <v>5.0000000000000001E-3</v>
      </c>
      <c r="AN86" s="182">
        <v>5.0000000000000001E-3</v>
      </c>
      <c r="AO86" s="182">
        <v>5.0000000000000001E-3</v>
      </c>
      <c r="AP86" s="182">
        <v>5.0000000000000001E-3</v>
      </c>
      <c r="AQ86" s="182">
        <v>5.0000000000000001E-3</v>
      </c>
      <c r="AR86" s="182">
        <v>5.0000000000000001E-3</v>
      </c>
      <c r="AS86" s="182">
        <v>5.0000000000000001E-3</v>
      </c>
      <c r="AT86" s="182">
        <v>5.0000000000000001E-3</v>
      </c>
      <c r="AU86" s="182">
        <v>5.0000000000000001E-3</v>
      </c>
      <c r="AV86" s="182">
        <v>5.0000000000000001E-3</v>
      </c>
      <c r="AW86" s="182">
        <v>5.0000000000000001E-3</v>
      </c>
      <c r="AX86" s="182">
        <v>2E-3</v>
      </c>
      <c r="AY86" s="182">
        <v>2E-3</v>
      </c>
      <c r="AZ86" s="182">
        <v>2E-3</v>
      </c>
      <c r="BA86" s="182">
        <v>2E-3</v>
      </c>
      <c r="BB86" s="182">
        <v>2E-3</v>
      </c>
      <c r="BC86" s="182">
        <v>2E-3</v>
      </c>
      <c r="BD86" s="182">
        <v>2E-3</v>
      </c>
      <c r="BE86" s="182">
        <v>2E-3</v>
      </c>
      <c r="BF86" s="182">
        <v>2E-3</v>
      </c>
      <c r="BG86" s="182">
        <v>2E-3</v>
      </c>
      <c r="BH86" s="182">
        <v>2E-3</v>
      </c>
      <c r="BI86" s="182">
        <v>2E-3</v>
      </c>
      <c r="BJ86" s="182">
        <v>2E-3</v>
      </c>
      <c r="BK86" s="182">
        <v>2E-3</v>
      </c>
      <c r="BL86" s="182">
        <v>2E-3</v>
      </c>
      <c r="BM86" s="182">
        <v>5.0000000000000001E-4</v>
      </c>
      <c r="BN86" s="182">
        <v>5.0000000000000001E-4</v>
      </c>
      <c r="BO86" s="182">
        <v>5.0000000000000001E-4</v>
      </c>
      <c r="BP86" s="182">
        <v>5.0000000000000001E-4</v>
      </c>
      <c r="BQ86" s="182">
        <v>5.0000000000000001E-4</v>
      </c>
      <c r="BR86" s="182">
        <v>5.0000000000000001E-4</v>
      </c>
      <c r="BS86" s="182">
        <v>5.0000000000000001E-4</v>
      </c>
      <c r="BT86" s="182">
        <v>5.0000000000000001E-4</v>
      </c>
      <c r="BU86" s="182">
        <v>5.0000000000000001E-4</v>
      </c>
      <c r="BV86" s="182">
        <v>5.0000000000000001E-4</v>
      </c>
      <c r="BW86" s="182">
        <v>5.0000000000000001E-4</v>
      </c>
      <c r="BX86" s="182">
        <v>5.0000000000000001E-4</v>
      </c>
      <c r="BY86" s="182">
        <v>5.0000000000000001E-4</v>
      </c>
      <c r="BZ86" s="182">
        <v>5.0000000000000001E-4</v>
      </c>
      <c r="CA86" s="182">
        <v>5.0000000000000001E-4</v>
      </c>
      <c r="CB86" s="182">
        <v>5.0000000000000001E-4</v>
      </c>
      <c r="CC86" s="182">
        <v>5.0000000000000001E-4</v>
      </c>
      <c r="CD86" s="182">
        <v>5.0000000000000001E-4</v>
      </c>
      <c r="CE86" s="182">
        <v>5.0000000000000001E-4</v>
      </c>
      <c r="CF86" s="182">
        <v>5.0000000000000001E-4</v>
      </c>
      <c r="CG86" s="182">
        <v>5.0000000000000001E-4</v>
      </c>
      <c r="CH86" s="182">
        <v>5.0000000000000001E-4</v>
      </c>
      <c r="CI86" s="182">
        <v>5.0000000000000001E-4</v>
      </c>
      <c r="CJ86" s="182">
        <v>5.0000000000000001E-4</v>
      </c>
      <c r="CK86" s="182">
        <v>5.0000000000000001E-4</v>
      </c>
      <c r="CL86" s="182">
        <v>5.0000000000000001E-4</v>
      </c>
      <c r="CM86" s="182">
        <v>5.0000000000000001E-4</v>
      </c>
      <c r="CN86" s="182">
        <v>5.0000000000000001E-4</v>
      </c>
      <c r="CO86" s="182">
        <v>5.0000000000000001E-4</v>
      </c>
      <c r="CP86" s="182">
        <v>5.0000000000000001E-4</v>
      </c>
      <c r="CQ86" s="182">
        <v>5.0000000000000001E-4</v>
      </c>
      <c r="CR86" s="182">
        <v>5.0000000000000001E-4</v>
      </c>
      <c r="CS86" s="182">
        <v>5.0000000000000001E-4</v>
      </c>
      <c r="CT86" s="182">
        <v>5.0000000000000001E-4</v>
      </c>
      <c r="CU86" s="182">
        <v>5.0000000000000001E-4</v>
      </c>
      <c r="CV86" s="182">
        <v>5.0000000000000001E-4</v>
      </c>
      <c r="CW86" s="182">
        <v>5.0000000000000001E-4</v>
      </c>
      <c r="CX86" s="182">
        <v>5.0000000000000001E-4</v>
      </c>
      <c r="CY86" s="182">
        <v>5.0000000000000001E-4</v>
      </c>
      <c r="CZ86" s="182">
        <v>5.0000000000000001E-4</v>
      </c>
      <c r="DA86" s="182">
        <v>5.0000000000000001E-4</v>
      </c>
      <c r="DB86" s="182">
        <v>5.0000000000000001E-4</v>
      </c>
      <c r="DC86" s="182">
        <v>5.0000000000000001E-4</v>
      </c>
      <c r="DD86" s="182">
        <v>5.0000000000000001E-4</v>
      </c>
      <c r="DE86" s="182">
        <v>5.0000000000000001E-4</v>
      </c>
      <c r="DF86" s="182">
        <v>5.0000000000000001E-4</v>
      </c>
      <c r="DG86" s="182">
        <v>5.0000000000000001E-4</v>
      </c>
      <c r="DH86" s="182">
        <v>5.0000000000000001E-4</v>
      </c>
      <c r="DI86" s="182">
        <v>5.0000000000000001E-4</v>
      </c>
      <c r="DJ86" s="182">
        <v>5.0000000000000001E-4</v>
      </c>
      <c r="DK86" s="182">
        <v>5.0000000000000001E-4</v>
      </c>
      <c r="DL86" s="182">
        <v>5.0000000000000001E-4</v>
      </c>
      <c r="DM86" s="182">
        <v>5.0000000000000001E-4</v>
      </c>
      <c r="DN86" s="182">
        <v>5.0000000000000001E-4</v>
      </c>
      <c r="DO86" s="182">
        <v>5.0000000000000001E-4</v>
      </c>
      <c r="DP86" s="182">
        <v>5.0000000000000001E-4</v>
      </c>
      <c r="DQ86" s="182">
        <v>5.0000000000000001E-4</v>
      </c>
      <c r="DR86" s="182">
        <v>5.0000000000000001E-4</v>
      </c>
      <c r="DS86" s="182">
        <v>5.0000000000000001E-4</v>
      </c>
      <c r="DT86" s="182">
        <v>5.0000000000000001E-4</v>
      </c>
      <c r="DU86" s="182">
        <v>5.0000000000000001E-4</v>
      </c>
      <c r="DV86" s="182">
        <v>5.0000000000000001E-4</v>
      </c>
      <c r="DW86" s="182">
        <v>5.0000000000000001E-4</v>
      </c>
      <c r="DX86" s="182">
        <v>5.0000000000000001E-4</v>
      </c>
      <c r="DY86" s="182">
        <v>5.0000000000000001E-4</v>
      </c>
      <c r="DZ86" s="182">
        <v>5.0000000000000001E-4</v>
      </c>
      <c r="EA86" s="182">
        <v>5.0000000000000001E-4</v>
      </c>
      <c r="EB86" s="182">
        <v>5.0000000000000001E-4</v>
      </c>
      <c r="EC86" s="182">
        <v>5.0000000000000001E-4</v>
      </c>
      <c r="ED86" s="182">
        <v>5.0000000000000001E-4</v>
      </c>
      <c r="EE86" s="182">
        <v>5.0000000000000001E-4</v>
      </c>
      <c r="EF86" s="182">
        <v>5.0000000000000001E-4</v>
      </c>
      <c r="EG86" s="180"/>
      <c r="EH86" s="180"/>
      <c r="EI86" s="180"/>
      <c r="EJ86" s="180"/>
      <c r="EK86" s="180"/>
      <c r="EL86" s="180"/>
      <c r="EM86" s="180"/>
      <c r="EN86" s="180"/>
      <c r="EO86" s="180"/>
      <c r="EP86" s="180"/>
      <c r="EQ86" s="180"/>
      <c r="ER86" s="180"/>
    </row>
  </sheetData>
  <printOptions horizontalCentered="1"/>
  <pageMargins left="0.19685039370078741" right="0.23622047244094491" top="0.15748031496062992" bottom="0.15748031496062992" header="0.31496062992125984" footer="0.31496062992125984"/>
  <pageSetup paperSize="9" scale="36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J65"/>
  <sheetViews>
    <sheetView zoomScale="90" zoomScaleNormal="90" workbookViewId="0">
      <selection activeCell="B14" sqref="B14:AJ14"/>
    </sheetView>
  </sheetViews>
  <sheetFormatPr defaultColWidth="7.109375" defaultRowHeight="11.25" customHeight="1"/>
  <cols>
    <col min="1" max="1" width="28.109375" style="215" customWidth="1"/>
    <col min="2" max="5" width="7.6640625" style="215" bestFit="1" customWidth="1"/>
    <col min="6" max="36" width="7.21875" style="215" customWidth="1"/>
    <col min="37" max="16384" width="7.109375" style="215"/>
  </cols>
  <sheetData>
    <row r="1" spans="1:36" customFormat="1" ht="15">
      <c r="A1" s="230" t="s">
        <v>46</v>
      </c>
    </row>
    <row r="2" spans="1:36" customFormat="1" ht="15"/>
    <row r="3" spans="1:36" customFormat="1" ht="15">
      <c r="A3" s="230" t="s">
        <v>47</v>
      </c>
    </row>
    <row r="4" spans="1:36" customFormat="1" ht="15">
      <c r="A4" s="230" t="s">
        <v>48</v>
      </c>
    </row>
    <row r="5" spans="1:36" customFormat="1" ht="15">
      <c r="A5" s="230" t="s">
        <v>183</v>
      </c>
    </row>
    <row r="6" spans="1:36" customFormat="1" ht="15">
      <c r="A6" s="230"/>
    </row>
    <row r="7" spans="1:36" customFormat="1" ht="15">
      <c r="A7" s="230" t="s">
        <v>254</v>
      </c>
    </row>
    <row r="8" spans="1:36" customFormat="1" ht="15"/>
    <row r="9" spans="1:36" customFormat="1" ht="15">
      <c r="A9" s="248" t="s">
        <v>0</v>
      </c>
      <c r="B9" s="248" t="s">
        <v>250</v>
      </c>
      <c r="C9" s="248" t="s">
        <v>252</v>
      </c>
      <c r="D9" s="248" t="s">
        <v>255</v>
      </c>
      <c r="E9" s="248" t="s">
        <v>53</v>
      </c>
      <c r="F9" s="248">
        <v>1</v>
      </c>
      <c r="G9" s="248">
        <v>2</v>
      </c>
      <c r="H9" s="248">
        <v>3</v>
      </c>
      <c r="I9" s="248">
        <v>4</v>
      </c>
      <c r="J9" s="248">
        <v>5</v>
      </c>
      <c r="K9" s="248">
        <v>6</v>
      </c>
      <c r="L9" s="248">
        <v>7</v>
      </c>
      <c r="M9" s="248">
        <v>8</v>
      </c>
      <c r="N9" s="248">
        <v>9</v>
      </c>
      <c r="O9" s="248">
        <v>10</v>
      </c>
      <c r="P9" s="248">
        <v>11</v>
      </c>
      <c r="Q9" s="248">
        <v>12</v>
      </c>
      <c r="R9" s="248">
        <v>13</v>
      </c>
      <c r="S9" s="248">
        <v>14</v>
      </c>
      <c r="T9" s="248">
        <v>15</v>
      </c>
      <c r="U9" s="248">
        <v>16</v>
      </c>
      <c r="V9" s="248">
        <v>17</v>
      </c>
      <c r="W9" s="248">
        <v>18</v>
      </c>
      <c r="X9" s="248">
        <v>19</v>
      </c>
      <c r="Y9" s="248">
        <v>20</v>
      </c>
      <c r="Z9" s="248">
        <v>21</v>
      </c>
      <c r="AA9" s="248">
        <v>22</v>
      </c>
      <c r="AB9" s="248">
        <v>23</v>
      </c>
      <c r="AC9" s="248">
        <v>24</v>
      </c>
      <c r="AD9" s="248">
        <v>25</v>
      </c>
      <c r="AE9" s="248">
        <v>26</v>
      </c>
      <c r="AF9" s="248">
        <v>27</v>
      </c>
      <c r="AG9" s="248">
        <v>28</v>
      </c>
      <c r="AH9" s="248">
        <v>29</v>
      </c>
      <c r="AI9" s="248">
        <v>30</v>
      </c>
      <c r="AJ9" s="248">
        <v>31</v>
      </c>
    </row>
    <row r="10" spans="1:36" customFormat="1" ht="15">
      <c r="A10" s="231" t="s">
        <v>54</v>
      </c>
      <c r="B10" s="231"/>
      <c r="C10" s="231"/>
      <c r="D10" s="231"/>
      <c r="E10" s="231"/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1"/>
      <c r="AC10" s="231"/>
      <c r="AD10" s="231"/>
      <c r="AE10" s="231"/>
      <c r="AF10" s="231"/>
      <c r="AG10" s="231"/>
      <c r="AH10" s="231"/>
      <c r="AI10" s="231"/>
      <c r="AJ10" s="231"/>
    </row>
    <row r="11" spans="1:36" customFormat="1" ht="15">
      <c r="A11" s="231" t="s">
        <v>55</v>
      </c>
      <c r="B11" s="231"/>
      <c r="C11" s="231"/>
      <c r="D11" s="231"/>
      <c r="E11" s="231"/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1"/>
      <c r="AC11" s="231"/>
      <c r="AD11" s="231"/>
      <c r="AE11" s="231"/>
      <c r="AF11" s="231"/>
      <c r="AG11" s="231"/>
      <c r="AH11" s="231"/>
      <c r="AI11" s="231"/>
      <c r="AJ11" s="231"/>
    </row>
    <row r="12" spans="1:36" customFormat="1" ht="15">
      <c r="A12" s="231" t="s">
        <v>56</v>
      </c>
      <c r="B12" s="231"/>
      <c r="C12" s="231"/>
      <c r="D12" s="231"/>
      <c r="E12" s="231"/>
      <c r="F12" s="231"/>
      <c r="G12" s="231"/>
      <c r="H12" s="231"/>
      <c r="I12" s="231"/>
      <c r="J12" s="231"/>
      <c r="K12" s="231"/>
      <c r="L12" s="231"/>
      <c r="M12" s="231"/>
      <c r="N12" s="231"/>
      <c r="O12" s="231"/>
      <c r="P12" s="231"/>
      <c r="Q12" s="231"/>
      <c r="R12" s="231"/>
      <c r="S12" s="231"/>
      <c r="T12" s="231"/>
      <c r="U12" s="231"/>
      <c r="V12" s="231"/>
      <c r="W12" s="231"/>
      <c r="X12" s="231"/>
      <c r="Y12" s="231"/>
      <c r="Z12" s="231"/>
      <c r="AA12" s="231"/>
      <c r="AB12" s="231"/>
      <c r="AC12" s="231"/>
      <c r="AD12" s="231"/>
      <c r="AE12" s="231"/>
      <c r="AF12" s="231"/>
      <c r="AG12" s="231"/>
      <c r="AH12" s="231"/>
      <c r="AI12" s="231"/>
      <c r="AJ12" s="231"/>
    </row>
    <row r="13" spans="1:36" customFormat="1" ht="15">
      <c r="A13" s="232" t="s">
        <v>57</v>
      </c>
      <c r="B13" s="232"/>
      <c r="C13" s="232"/>
      <c r="D13" s="232"/>
      <c r="E13" s="232"/>
      <c r="F13" s="232"/>
      <c r="G13" s="232"/>
      <c r="H13" s="232"/>
      <c r="I13" s="232"/>
      <c r="J13" s="232"/>
      <c r="K13" s="232"/>
      <c r="L13" s="232"/>
      <c r="M13" s="232"/>
      <c r="N13" s="232"/>
      <c r="O13" s="232"/>
      <c r="P13" s="232"/>
      <c r="Q13" s="232"/>
      <c r="R13" s="232"/>
      <c r="S13" s="232"/>
      <c r="T13" s="232"/>
      <c r="U13" s="232"/>
      <c r="V13" s="232"/>
      <c r="W13" s="232"/>
      <c r="X13" s="232"/>
      <c r="Y13" s="232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</row>
    <row r="14" spans="1:36" customFormat="1" ht="15">
      <c r="A14" s="248" t="s">
        <v>58</v>
      </c>
      <c r="B14" s="252"/>
      <c r="C14" s="252"/>
      <c r="D14" s="25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  <c r="AA14" s="252"/>
      <c r="AB14" s="252"/>
      <c r="AC14" s="252"/>
      <c r="AD14" s="252"/>
      <c r="AE14" s="252"/>
      <c r="AF14" s="252"/>
      <c r="AG14" s="252"/>
      <c r="AH14" s="252"/>
      <c r="AI14" s="252"/>
      <c r="AJ14" s="250"/>
    </row>
    <row r="15" spans="1:36" customFormat="1" ht="15">
      <c r="A15" s="231" t="s">
        <v>59</v>
      </c>
      <c r="B15" s="231"/>
      <c r="C15" s="231"/>
      <c r="D15" s="231"/>
      <c r="E15" s="231"/>
      <c r="F15" s="231"/>
      <c r="G15" s="231"/>
      <c r="H15" s="231"/>
      <c r="I15" s="231"/>
      <c r="J15" s="231"/>
      <c r="K15" s="231"/>
      <c r="L15" s="231"/>
      <c r="M15" s="231"/>
      <c r="N15" s="231"/>
      <c r="O15" s="231"/>
      <c r="P15" s="231"/>
      <c r="Q15" s="231"/>
      <c r="R15" s="231"/>
      <c r="S15" s="231"/>
      <c r="T15" s="231"/>
      <c r="U15" s="231"/>
      <c r="V15" s="231"/>
      <c r="W15" s="231"/>
      <c r="X15" s="231"/>
      <c r="Y15" s="231"/>
      <c r="Z15" s="231"/>
      <c r="AA15" s="231"/>
      <c r="AB15" s="231"/>
      <c r="AC15" s="231"/>
      <c r="AD15" s="231"/>
      <c r="AE15" s="231"/>
      <c r="AF15" s="231"/>
      <c r="AG15" s="231"/>
      <c r="AH15" s="231"/>
      <c r="AI15" s="231"/>
      <c r="AJ15" s="231"/>
    </row>
    <row r="16" spans="1:36" customFormat="1" ht="15">
      <c r="A16" s="231" t="s">
        <v>60</v>
      </c>
      <c r="B16" s="231"/>
      <c r="C16" s="231"/>
      <c r="D16" s="231"/>
      <c r="E16" s="231"/>
      <c r="F16" s="231"/>
      <c r="G16" s="231"/>
      <c r="H16" s="231"/>
      <c r="I16" s="231"/>
      <c r="J16" s="231"/>
      <c r="K16" s="231"/>
      <c r="L16" s="231"/>
      <c r="M16" s="231"/>
      <c r="N16" s="231"/>
      <c r="O16" s="231"/>
      <c r="P16" s="231"/>
      <c r="Q16" s="231"/>
      <c r="R16" s="231"/>
      <c r="S16" s="231"/>
      <c r="T16" s="231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1"/>
      <c r="AI16" s="231"/>
      <c r="AJ16" s="231"/>
    </row>
    <row r="17" spans="1:36" customFormat="1" ht="15">
      <c r="A17" s="231" t="s">
        <v>61</v>
      </c>
      <c r="B17" s="231"/>
      <c r="C17" s="231"/>
      <c r="D17" s="231"/>
      <c r="E17" s="231"/>
      <c r="F17" s="231"/>
      <c r="G17" s="231"/>
      <c r="H17" s="231"/>
      <c r="I17" s="231"/>
      <c r="J17" s="231"/>
      <c r="K17" s="231"/>
      <c r="L17" s="231"/>
      <c r="M17" s="231"/>
      <c r="N17" s="231"/>
      <c r="O17" s="231"/>
      <c r="P17" s="231"/>
      <c r="Q17" s="231"/>
      <c r="R17" s="231"/>
      <c r="S17" s="231"/>
      <c r="T17" s="231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1"/>
      <c r="AI17" s="231"/>
      <c r="AJ17" s="231"/>
    </row>
    <row r="18" spans="1:36" customFormat="1" ht="15">
      <c r="AJ18" s="231"/>
    </row>
    <row r="19" spans="1:36" customFormat="1" ht="15">
      <c r="A19" s="230" t="s">
        <v>216</v>
      </c>
    </row>
    <row r="20" spans="1:36" customFormat="1" ht="15">
      <c r="A20" s="230" t="s">
        <v>256</v>
      </c>
    </row>
    <row r="21" spans="1:36" customFormat="1" ht="15">
      <c r="A21" s="230"/>
    </row>
    <row r="22" spans="1:36" customFormat="1" ht="15"/>
    <row r="23" spans="1:36" customFormat="1" ht="15"/>
    <row r="24" spans="1:36" customFormat="1" ht="15"/>
    <row r="25" spans="1:36" s="194" customFormat="1" ht="15"/>
    <row r="26" spans="1:36" ht="11.25" customHeight="1">
      <c r="A26" s="15" t="s">
        <v>59</v>
      </c>
      <c r="B26" s="214">
        <f t="shared" ref="B26:K29" si="0">SUMIF($A$14:$A$20,$A26,B$14:B$20)</f>
        <v>0</v>
      </c>
      <c r="C26" s="214">
        <f t="shared" si="0"/>
        <v>0</v>
      </c>
      <c r="D26" s="214">
        <f t="shared" si="0"/>
        <v>0</v>
      </c>
      <c r="E26" s="214">
        <f t="shared" si="0"/>
        <v>0</v>
      </c>
      <c r="F26" s="214">
        <f t="shared" si="0"/>
        <v>0</v>
      </c>
      <c r="G26" s="214">
        <f t="shared" si="0"/>
        <v>0</v>
      </c>
      <c r="H26" s="214">
        <f t="shared" si="0"/>
        <v>0</v>
      </c>
      <c r="I26" s="214">
        <f t="shared" si="0"/>
        <v>0</v>
      </c>
      <c r="J26" s="214">
        <f t="shared" si="0"/>
        <v>0</v>
      </c>
      <c r="K26" s="214">
        <f t="shared" si="0"/>
        <v>0</v>
      </c>
      <c r="L26" s="214">
        <f t="shared" ref="L26:U29" si="1">SUMIF($A$14:$A$20,$A26,L$14:L$20)</f>
        <v>0</v>
      </c>
      <c r="M26" s="214">
        <f t="shared" si="1"/>
        <v>0</v>
      </c>
      <c r="N26" s="214">
        <f t="shared" si="1"/>
        <v>0</v>
      </c>
      <c r="O26" s="214">
        <f t="shared" si="1"/>
        <v>0</v>
      </c>
      <c r="P26" s="214">
        <f t="shared" si="1"/>
        <v>0</v>
      </c>
      <c r="Q26" s="214">
        <f t="shared" si="1"/>
        <v>0</v>
      </c>
      <c r="R26" s="214">
        <f t="shared" si="1"/>
        <v>0</v>
      </c>
      <c r="S26" s="214">
        <f t="shared" si="1"/>
        <v>0</v>
      </c>
      <c r="T26" s="214">
        <f t="shared" si="1"/>
        <v>0</v>
      </c>
      <c r="U26" s="214">
        <f t="shared" si="1"/>
        <v>0</v>
      </c>
      <c r="V26" s="214">
        <f t="shared" ref="V26:AJ29" si="2">SUMIF($A$14:$A$20,$A26,V$14:V$20)</f>
        <v>0</v>
      </c>
      <c r="W26" s="214">
        <f t="shared" si="2"/>
        <v>0</v>
      </c>
      <c r="X26" s="214">
        <f t="shared" si="2"/>
        <v>0</v>
      </c>
      <c r="Y26" s="214">
        <f t="shared" si="2"/>
        <v>0</v>
      </c>
      <c r="Z26" s="214">
        <f t="shared" si="2"/>
        <v>0</v>
      </c>
      <c r="AA26" s="214">
        <f t="shared" si="2"/>
        <v>0</v>
      </c>
      <c r="AB26" s="214">
        <f t="shared" si="2"/>
        <v>0</v>
      </c>
      <c r="AC26" s="214">
        <f t="shared" si="2"/>
        <v>0</v>
      </c>
      <c r="AD26" s="214">
        <f t="shared" si="2"/>
        <v>0</v>
      </c>
      <c r="AE26" s="214">
        <f t="shared" si="2"/>
        <v>0</v>
      </c>
      <c r="AF26" s="214">
        <f t="shared" si="2"/>
        <v>0</v>
      </c>
      <c r="AG26" s="214">
        <f t="shared" si="2"/>
        <v>0</v>
      </c>
      <c r="AH26" s="214">
        <f t="shared" si="2"/>
        <v>0</v>
      </c>
      <c r="AI26" s="214">
        <f t="shared" si="2"/>
        <v>0</v>
      </c>
      <c r="AJ26" s="214">
        <f t="shared" si="2"/>
        <v>0</v>
      </c>
    </row>
    <row r="27" spans="1:36" ht="11.25" customHeight="1">
      <c r="A27" s="15" t="s">
        <v>60</v>
      </c>
      <c r="B27" s="214">
        <f t="shared" si="0"/>
        <v>0</v>
      </c>
      <c r="C27" s="214">
        <f t="shared" si="0"/>
        <v>0</v>
      </c>
      <c r="D27" s="214">
        <f t="shared" si="0"/>
        <v>0</v>
      </c>
      <c r="E27" s="214">
        <f t="shared" si="0"/>
        <v>0</v>
      </c>
      <c r="F27" s="214">
        <f t="shared" si="0"/>
        <v>0</v>
      </c>
      <c r="G27" s="214">
        <f t="shared" si="0"/>
        <v>0</v>
      </c>
      <c r="H27" s="214">
        <f t="shared" si="0"/>
        <v>0</v>
      </c>
      <c r="I27" s="214">
        <f t="shared" si="0"/>
        <v>0</v>
      </c>
      <c r="J27" s="214">
        <f t="shared" si="0"/>
        <v>0</v>
      </c>
      <c r="K27" s="214">
        <f t="shared" si="0"/>
        <v>0</v>
      </c>
      <c r="L27" s="214">
        <f t="shared" si="1"/>
        <v>0</v>
      </c>
      <c r="M27" s="214">
        <f t="shared" si="1"/>
        <v>0</v>
      </c>
      <c r="N27" s="214">
        <f t="shared" si="1"/>
        <v>0</v>
      </c>
      <c r="O27" s="214">
        <f t="shared" si="1"/>
        <v>0</v>
      </c>
      <c r="P27" s="214">
        <f t="shared" si="1"/>
        <v>0</v>
      </c>
      <c r="Q27" s="214">
        <f t="shared" si="1"/>
        <v>0</v>
      </c>
      <c r="R27" s="214">
        <f t="shared" si="1"/>
        <v>0</v>
      </c>
      <c r="S27" s="214">
        <f t="shared" si="1"/>
        <v>0</v>
      </c>
      <c r="T27" s="214">
        <f t="shared" si="1"/>
        <v>0</v>
      </c>
      <c r="U27" s="214">
        <f t="shared" si="1"/>
        <v>0</v>
      </c>
      <c r="V27" s="214">
        <f t="shared" si="2"/>
        <v>0</v>
      </c>
      <c r="W27" s="214">
        <f t="shared" si="2"/>
        <v>0</v>
      </c>
      <c r="X27" s="214">
        <f t="shared" si="2"/>
        <v>0</v>
      </c>
      <c r="Y27" s="214">
        <f t="shared" si="2"/>
        <v>0</v>
      </c>
      <c r="Z27" s="214">
        <f t="shared" si="2"/>
        <v>0</v>
      </c>
      <c r="AA27" s="214">
        <f t="shared" si="2"/>
        <v>0</v>
      </c>
      <c r="AB27" s="214">
        <f t="shared" si="2"/>
        <v>0</v>
      </c>
      <c r="AC27" s="214">
        <f t="shared" si="2"/>
        <v>0</v>
      </c>
      <c r="AD27" s="214">
        <f t="shared" si="2"/>
        <v>0</v>
      </c>
      <c r="AE27" s="214">
        <f t="shared" si="2"/>
        <v>0</v>
      </c>
      <c r="AF27" s="214">
        <f t="shared" si="2"/>
        <v>0</v>
      </c>
      <c r="AG27" s="214">
        <f t="shared" si="2"/>
        <v>0</v>
      </c>
      <c r="AH27" s="214">
        <f t="shared" si="2"/>
        <v>0</v>
      </c>
      <c r="AI27" s="214">
        <f t="shared" si="2"/>
        <v>0</v>
      </c>
      <c r="AJ27" s="214">
        <f t="shared" si="2"/>
        <v>0</v>
      </c>
    </row>
    <row r="28" spans="1:36" ht="11.25" customHeight="1">
      <c r="A28" s="15" t="s">
        <v>63</v>
      </c>
      <c r="B28" s="214">
        <f t="shared" si="0"/>
        <v>0</v>
      </c>
      <c r="C28" s="214">
        <f t="shared" si="0"/>
        <v>0</v>
      </c>
      <c r="D28" s="214">
        <f t="shared" si="0"/>
        <v>0</v>
      </c>
      <c r="E28" s="214">
        <f t="shared" si="0"/>
        <v>0</v>
      </c>
      <c r="F28" s="214">
        <f t="shared" si="0"/>
        <v>0</v>
      </c>
      <c r="G28" s="214">
        <f t="shared" si="0"/>
        <v>0</v>
      </c>
      <c r="H28" s="214">
        <f t="shared" si="0"/>
        <v>0</v>
      </c>
      <c r="I28" s="214">
        <f t="shared" si="0"/>
        <v>0</v>
      </c>
      <c r="J28" s="214">
        <f t="shared" si="0"/>
        <v>0</v>
      </c>
      <c r="K28" s="214">
        <f t="shared" si="0"/>
        <v>0</v>
      </c>
      <c r="L28" s="214">
        <f t="shared" si="1"/>
        <v>0</v>
      </c>
      <c r="M28" s="214">
        <f t="shared" si="1"/>
        <v>0</v>
      </c>
      <c r="N28" s="214">
        <f t="shared" si="1"/>
        <v>0</v>
      </c>
      <c r="O28" s="214">
        <f t="shared" si="1"/>
        <v>0</v>
      </c>
      <c r="P28" s="214">
        <f t="shared" si="1"/>
        <v>0</v>
      </c>
      <c r="Q28" s="214">
        <f t="shared" si="1"/>
        <v>0</v>
      </c>
      <c r="R28" s="214">
        <f t="shared" si="1"/>
        <v>0</v>
      </c>
      <c r="S28" s="214">
        <f t="shared" si="1"/>
        <v>0</v>
      </c>
      <c r="T28" s="214">
        <f t="shared" si="1"/>
        <v>0</v>
      </c>
      <c r="U28" s="214">
        <f t="shared" si="1"/>
        <v>0</v>
      </c>
      <c r="V28" s="214">
        <f t="shared" si="2"/>
        <v>0</v>
      </c>
      <c r="W28" s="214">
        <f t="shared" si="2"/>
        <v>0</v>
      </c>
      <c r="X28" s="214">
        <f t="shared" si="2"/>
        <v>0</v>
      </c>
      <c r="Y28" s="214">
        <f t="shared" si="2"/>
        <v>0</v>
      </c>
      <c r="Z28" s="214">
        <f t="shared" si="2"/>
        <v>0</v>
      </c>
      <c r="AA28" s="214">
        <f t="shared" si="2"/>
        <v>0</v>
      </c>
      <c r="AB28" s="214">
        <f t="shared" si="2"/>
        <v>0</v>
      </c>
      <c r="AC28" s="214">
        <f t="shared" si="2"/>
        <v>0</v>
      </c>
      <c r="AD28" s="214">
        <f t="shared" si="2"/>
        <v>0</v>
      </c>
      <c r="AE28" s="214">
        <f t="shared" si="2"/>
        <v>0</v>
      </c>
      <c r="AF28" s="214">
        <f t="shared" si="2"/>
        <v>0</v>
      </c>
      <c r="AG28" s="214">
        <f t="shared" si="2"/>
        <v>0</v>
      </c>
      <c r="AH28" s="214">
        <f t="shared" si="2"/>
        <v>0</v>
      </c>
      <c r="AI28" s="214">
        <f t="shared" si="2"/>
        <v>0</v>
      </c>
      <c r="AJ28" s="214">
        <f t="shared" si="2"/>
        <v>0</v>
      </c>
    </row>
    <row r="29" spans="1:36" ht="11.25" customHeight="1">
      <c r="A29" s="15" t="s">
        <v>61</v>
      </c>
      <c r="B29" s="214">
        <f t="shared" si="0"/>
        <v>0</v>
      </c>
      <c r="C29" s="214">
        <f t="shared" si="0"/>
        <v>0</v>
      </c>
      <c r="D29" s="214">
        <f t="shared" si="0"/>
        <v>0</v>
      </c>
      <c r="E29" s="214">
        <f t="shared" si="0"/>
        <v>0</v>
      </c>
      <c r="F29" s="214">
        <f t="shared" si="0"/>
        <v>0</v>
      </c>
      <c r="G29" s="214">
        <f t="shared" si="0"/>
        <v>0</v>
      </c>
      <c r="H29" s="214">
        <f t="shared" si="0"/>
        <v>0</v>
      </c>
      <c r="I29" s="214">
        <f t="shared" si="0"/>
        <v>0</v>
      </c>
      <c r="J29" s="214">
        <f t="shared" si="0"/>
        <v>0</v>
      </c>
      <c r="K29" s="214">
        <f t="shared" si="0"/>
        <v>0</v>
      </c>
      <c r="L29" s="214">
        <f t="shared" si="1"/>
        <v>0</v>
      </c>
      <c r="M29" s="214">
        <f t="shared" si="1"/>
        <v>0</v>
      </c>
      <c r="N29" s="214">
        <f t="shared" si="1"/>
        <v>0</v>
      </c>
      <c r="O29" s="214">
        <f t="shared" si="1"/>
        <v>0</v>
      </c>
      <c r="P29" s="214">
        <f t="shared" si="1"/>
        <v>0</v>
      </c>
      <c r="Q29" s="214">
        <f t="shared" si="1"/>
        <v>0</v>
      </c>
      <c r="R29" s="214">
        <f t="shared" si="1"/>
        <v>0</v>
      </c>
      <c r="S29" s="214">
        <f t="shared" si="1"/>
        <v>0</v>
      </c>
      <c r="T29" s="214">
        <f t="shared" si="1"/>
        <v>0</v>
      </c>
      <c r="U29" s="214">
        <f t="shared" si="1"/>
        <v>0</v>
      </c>
      <c r="V29" s="214">
        <f t="shared" si="2"/>
        <v>0</v>
      </c>
      <c r="W29" s="214">
        <f t="shared" si="2"/>
        <v>0</v>
      </c>
      <c r="X29" s="214">
        <f t="shared" si="2"/>
        <v>0</v>
      </c>
      <c r="Y29" s="214">
        <f t="shared" si="2"/>
        <v>0</v>
      </c>
      <c r="Z29" s="214">
        <f t="shared" si="2"/>
        <v>0</v>
      </c>
      <c r="AA29" s="214">
        <f t="shared" si="2"/>
        <v>0</v>
      </c>
      <c r="AB29" s="214">
        <f t="shared" si="2"/>
        <v>0</v>
      </c>
      <c r="AC29" s="214">
        <f t="shared" si="2"/>
        <v>0</v>
      </c>
      <c r="AD29" s="214">
        <f t="shared" si="2"/>
        <v>0</v>
      </c>
      <c r="AE29" s="214">
        <f t="shared" si="2"/>
        <v>0</v>
      </c>
      <c r="AF29" s="214">
        <f t="shared" si="2"/>
        <v>0</v>
      </c>
      <c r="AG29" s="214">
        <f t="shared" si="2"/>
        <v>0</v>
      </c>
      <c r="AH29" s="214">
        <f t="shared" si="2"/>
        <v>0</v>
      </c>
      <c r="AI29" s="214">
        <f t="shared" si="2"/>
        <v>0</v>
      </c>
      <c r="AJ29" s="214">
        <f t="shared" si="2"/>
        <v>0</v>
      </c>
    </row>
    <row r="38" spans="15:15" ht="10.5" customHeight="1"/>
    <row r="46" spans="15:15" ht="11.25" customHeight="1">
      <c r="O46" s="217"/>
    </row>
    <row r="65" spans="36:36" ht="11.25" customHeight="1">
      <c r="AJ65" s="215" t="s">
        <v>187</v>
      </c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ER29"/>
  <sheetViews>
    <sheetView showGridLines="0" zoomScale="80" zoomScaleNormal="80" zoomScaleSheetLayoutView="80" workbookViewId="0">
      <pane xSplit="49" topLeftCell="CJ1" activePane="topRight" state="frozen"/>
      <selection activeCell="M7" sqref="M7"/>
      <selection pane="topRight" activeCell="DL35" sqref="DL35"/>
    </sheetView>
  </sheetViews>
  <sheetFormatPr defaultColWidth="8.88671875" defaultRowHeight="17.25" customHeight="1"/>
  <cols>
    <col min="1" max="1" width="17.33203125" style="1" customWidth="1"/>
    <col min="2" max="48" width="5.44140625" style="1" hidden="1" customWidth="1"/>
    <col min="49" max="60" width="5.33203125" style="1" hidden="1" customWidth="1"/>
    <col min="61" max="73" width="6.21875" style="1" hidden="1" customWidth="1"/>
    <col min="74" max="105" width="6.21875" style="1" customWidth="1"/>
    <col min="106" max="136" width="5.44140625" style="1" customWidth="1"/>
    <col min="137" max="137" width="2" style="1" customWidth="1"/>
    <col min="138" max="147" width="8.88671875" style="1"/>
    <col min="148" max="148" width="0" style="1" hidden="1" customWidth="1"/>
    <col min="149" max="149" width="4.21875" style="1" customWidth="1"/>
    <col min="150" max="16384" width="8.88671875" style="1"/>
  </cols>
  <sheetData>
    <row r="1" spans="1:148" s="179" customFormat="1" ht="18" customHeight="1">
      <c r="A1" s="179" t="s">
        <v>214</v>
      </c>
      <c r="Z1" s="182">
        <v>2E-3</v>
      </c>
      <c r="AA1" s="182">
        <v>2E-3</v>
      </c>
      <c r="AB1" s="182">
        <v>2E-3</v>
      </c>
      <c r="AC1" s="182">
        <v>2E-3</v>
      </c>
      <c r="AD1" s="182">
        <v>2E-3</v>
      </c>
      <c r="AE1" s="182">
        <v>2E-3</v>
      </c>
      <c r="AF1" s="182">
        <v>2E-3</v>
      </c>
      <c r="AG1" s="182">
        <v>2E-3</v>
      </c>
      <c r="AH1" s="182">
        <v>2E-3</v>
      </c>
      <c r="AI1" s="182">
        <v>2E-3</v>
      </c>
      <c r="AJ1" s="182">
        <v>2E-3</v>
      </c>
      <c r="AK1" s="182">
        <v>2E-3</v>
      </c>
      <c r="AL1" s="182">
        <v>5.0000000000000001E-3</v>
      </c>
      <c r="AM1" s="182">
        <v>5.0000000000000001E-3</v>
      </c>
      <c r="AN1" s="182">
        <v>5.0000000000000001E-3</v>
      </c>
      <c r="AO1" s="182">
        <v>5.0000000000000001E-3</v>
      </c>
      <c r="AP1" s="182">
        <v>5.0000000000000001E-3</v>
      </c>
      <c r="AQ1" s="182">
        <v>5.0000000000000001E-3</v>
      </c>
      <c r="AR1" s="182">
        <v>5.0000000000000001E-3</v>
      </c>
      <c r="AS1" s="182">
        <v>5.0000000000000001E-3</v>
      </c>
      <c r="AT1" s="182">
        <v>5.0000000000000001E-3</v>
      </c>
      <c r="AU1" s="182">
        <v>5.0000000000000001E-3</v>
      </c>
      <c r="AV1" s="182">
        <v>5.0000000000000001E-3</v>
      </c>
      <c r="AW1" s="182">
        <v>5.0000000000000001E-3</v>
      </c>
      <c r="AX1" s="182">
        <v>2E-3</v>
      </c>
      <c r="AY1" s="182">
        <v>2E-3</v>
      </c>
      <c r="AZ1" s="182">
        <v>2E-3</v>
      </c>
      <c r="BA1" s="182">
        <v>2E-3</v>
      </c>
      <c r="BB1" s="182">
        <v>2E-3</v>
      </c>
      <c r="BC1" s="182">
        <v>2E-3</v>
      </c>
      <c r="BD1" s="182">
        <v>2E-3</v>
      </c>
      <c r="BE1" s="182">
        <v>2E-3</v>
      </c>
      <c r="BF1" s="182">
        <v>2E-3</v>
      </c>
      <c r="BG1" s="182">
        <v>2E-3</v>
      </c>
      <c r="BH1" s="182">
        <v>2E-3</v>
      </c>
      <c r="BI1" s="182">
        <v>2E-3</v>
      </c>
      <c r="BJ1" s="182">
        <v>2E-3</v>
      </c>
      <c r="BK1" s="182">
        <v>2E-3</v>
      </c>
      <c r="BL1" s="182">
        <v>2E-3</v>
      </c>
      <c r="BM1" s="182">
        <v>5.0000000000000001E-4</v>
      </c>
      <c r="BN1" s="182">
        <v>5.0000000000000001E-4</v>
      </c>
      <c r="BO1" s="182">
        <v>5.0000000000000001E-4</v>
      </c>
      <c r="BP1" s="182">
        <v>5.0000000000000001E-4</v>
      </c>
      <c r="BQ1" s="182">
        <v>5.0000000000000001E-4</v>
      </c>
      <c r="BR1" s="182">
        <v>5.0000000000000001E-4</v>
      </c>
      <c r="BS1" s="182">
        <v>5.0000000000000001E-4</v>
      </c>
      <c r="BT1" s="182">
        <v>5.0000000000000001E-4</v>
      </c>
      <c r="BU1" s="182">
        <v>5.0000000000000001E-4</v>
      </c>
      <c r="BV1" s="182">
        <v>5.0000000000000001E-4</v>
      </c>
      <c r="BW1" s="182">
        <v>5.0000000000000001E-4</v>
      </c>
      <c r="BX1" s="182">
        <v>5.0000000000000001E-4</v>
      </c>
      <c r="BY1" s="182">
        <v>5.0000000000000001E-4</v>
      </c>
      <c r="BZ1" s="182">
        <v>5.0000000000000001E-4</v>
      </c>
      <c r="CA1" s="182">
        <v>5.0000000000000001E-4</v>
      </c>
      <c r="CB1" s="182">
        <v>5.0000000000000001E-4</v>
      </c>
      <c r="CC1" s="182"/>
      <c r="CD1" s="182"/>
      <c r="CE1" s="182"/>
      <c r="CF1" s="182"/>
      <c r="CG1" s="182"/>
      <c r="CH1" s="182"/>
      <c r="CI1" s="182"/>
      <c r="CJ1" s="182">
        <v>5.0000000000000001E-4</v>
      </c>
      <c r="CK1" s="182">
        <v>5.0000000000000001E-4</v>
      </c>
      <c r="CL1" s="182">
        <v>5.0000000000000001E-4</v>
      </c>
      <c r="CM1" s="182">
        <v>5.0000000000000001E-4</v>
      </c>
      <c r="CN1" s="182">
        <v>5.0000000000000001E-4</v>
      </c>
      <c r="CO1" s="182">
        <v>5.0000000000000001E-4</v>
      </c>
      <c r="CP1" s="182">
        <v>5.0000000000000001E-4</v>
      </c>
      <c r="CQ1" s="182">
        <v>5.0000000000000001E-4</v>
      </c>
      <c r="CR1" s="182">
        <v>5.0000000000000001E-4</v>
      </c>
      <c r="CS1" s="182">
        <v>5.0000000000000001E-4</v>
      </c>
      <c r="CT1" s="182">
        <v>5.0000000000000001E-4</v>
      </c>
      <c r="CU1" s="182">
        <v>5.0000000000000001E-4</v>
      </c>
      <c r="CV1" s="182">
        <v>5.0000000000000001E-4</v>
      </c>
      <c r="CW1" s="182">
        <v>5.0000000000000001E-4</v>
      </c>
      <c r="CX1" s="182">
        <v>5.0000000000000001E-4</v>
      </c>
      <c r="CY1" s="182">
        <v>5.0000000000000001E-4</v>
      </c>
      <c r="CZ1" s="182">
        <v>5.0000000000000001E-4</v>
      </c>
      <c r="DA1" s="182">
        <v>5.0000000000000001E-4</v>
      </c>
      <c r="DB1" s="182">
        <v>5.0000000000000001E-4</v>
      </c>
      <c r="DC1" s="182">
        <v>5.0000000000000001E-4</v>
      </c>
      <c r="DD1" s="182">
        <v>5.0000000000000001E-4</v>
      </c>
      <c r="DE1" s="182">
        <v>5.0000000000000001E-4</v>
      </c>
      <c r="DF1" s="182">
        <v>5.0000000000000001E-4</v>
      </c>
      <c r="DG1" s="182">
        <v>5.0000000000000001E-4</v>
      </c>
      <c r="DH1" s="182">
        <v>5.0000000000000001E-4</v>
      </c>
      <c r="DI1" s="182">
        <v>5.0000000000000001E-4</v>
      </c>
      <c r="DJ1" s="182">
        <v>5.0000000000000001E-4</v>
      </c>
      <c r="DK1" s="182">
        <v>5.0000000000000001E-4</v>
      </c>
      <c r="DL1" s="182">
        <v>5.0000000000000001E-4</v>
      </c>
      <c r="DM1" s="182">
        <v>5.0000000000000001E-4</v>
      </c>
      <c r="DN1" s="182">
        <v>5.0000000000000001E-4</v>
      </c>
      <c r="DO1" s="182">
        <v>5.0000000000000001E-4</v>
      </c>
      <c r="DP1" s="182">
        <v>5.0000000000000001E-4</v>
      </c>
      <c r="DQ1" s="182">
        <v>5.0000000000000001E-4</v>
      </c>
      <c r="DR1" s="182">
        <v>5.0000000000000001E-4</v>
      </c>
      <c r="DS1" s="182">
        <v>5.0000000000000001E-4</v>
      </c>
      <c r="DT1" s="182">
        <v>5.0000000000000001E-4</v>
      </c>
      <c r="DU1" s="182">
        <v>5.0000000000000001E-4</v>
      </c>
      <c r="DV1" s="182">
        <v>5.0000000000000001E-4</v>
      </c>
      <c r="DW1" s="182">
        <v>5.0000000000000001E-4</v>
      </c>
      <c r="DX1" s="182">
        <v>5.0000000000000001E-4</v>
      </c>
      <c r="DY1" s="182">
        <v>5.0000000000000001E-4</v>
      </c>
      <c r="DZ1" s="182">
        <v>5.0000000000000001E-4</v>
      </c>
      <c r="EA1" s="182">
        <v>5.0000000000000001E-4</v>
      </c>
      <c r="EB1" s="182">
        <v>5.0000000000000001E-4</v>
      </c>
      <c r="EC1" s="182">
        <v>5.0000000000000001E-4</v>
      </c>
      <c r="ED1" s="182">
        <v>5.0000000000000001E-4</v>
      </c>
      <c r="EE1" s="182">
        <v>5.0000000000000001E-4</v>
      </c>
      <c r="EF1" s="182">
        <v>5.0000000000000001E-4</v>
      </c>
      <c r="EG1" s="180"/>
      <c r="EH1" s="180"/>
      <c r="EI1" s="180"/>
      <c r="EJ1" s="180"/>
      <c r="EK1" s="180"/>
      <c r="EL1" s="180"/>
      <c r="EM1" s="180"/>
      <c r="EN1" s="180"/>
      <c r="EO1" s="180"/>
      <c r="EP1" s="180"/>
      <c r="EQ1" s="180"/>
      <c r="ER1" s="180"/>
    </row>
    <row r="2" spans="1:148" ht="27" customHeight="1">
      <c r="A2" s="284" t="s">
        <v>348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A2" s="284"/>
      <c r="BB2" s="284"/>
      <c r="BC2" s="284"/>
      <c r="BD2" s="284"/>
      <c r="BE2" s="284"/>
      <c r="BF2" s="284"/>
      <c r="BG2" s="284"/>
      <c r="BH2" s="284"/>
      <c r="BI2" s="284"/>
      <c r="BJ2" s="284"/>
      <c r="BK2" s="284"/>
      <c r="BL2" s="284"/>
      <c r="BM2" s="284"/>
      <c r="BN2" s="284"/>
      <c r="BO2" s="284"/>
      <c r="BP2" s="284"/>
      <c r="BQ2" s="284"/>
      <c r="BR2" s="284"/>
      <c r="BS2" s="284"/>
      <c r="BT2" s="284"/>
      <c r="BU2" s="284"/>
      <c r="BV2" s="284"/>
      <c r="BW2" s="284"/>
      <c r="BX2" s="284"/>
      <c r="BY2" s="284"/>
      <c r="BZ2" s="284"/>
      <c r="CA2" s="284"/>
      <c r="CB2" s="284"/>
      <c r="CC2" s="284"/>
      <c r="CD2" s="284"/>
      <c r="CE2" s="284"/>
      <c r="CF2" s="284"/>
      <c r="CG2" s="284"/>
      <c r="CH2" s="284"/>
      <c r="CI2" s="284"/>
      <c r="CJ2" s="284"/>
      <c r="CK2" s="284"/>
      <c r="CL2" s="284"/>
      <c r="CM2" s="284"/>
      <c r="CN2" s="284"/>
      <c r="CO2" s="284"/>
      <c r="CP2" s="284"/>
      <c r="CQ2" s="284"/>
      <c r="CR2" s="284"/>
      <c r="CS2" s="284"/>
      <c r="CT2" s="284"/>
      <c r="CU2" s="284"/>
      <c r="CV2" s="284"/>
      <c r="CW2" s="284"/>
      <c r="CX2" s="284"/>
      <c r="CY2" s="284"/>
      <c r="CZ2" s="284"/>
      <c r="DA2" s="284"/>
      <c r="DB2" s="284"/>
      <c r="DC2" s="284"/>
      <c r="DD2" s="284"/>
      <c r="DE2" s="284"/>
      <c r="DF2" s="284"/>
      <c r="DG2" s="284"/>
      <c r="DH2" s="284"/>
      <c r="DI2" s="284"/>
      <c r="DJ2" s="284"/>
      <c r="DK2" s="284"/>
      <c r="DL2" s="284"/>
      <c r="DM2" s="284"/>
      <c r="DN2" s="284"/>
      <c r="DO2" s="284"/>
      <c r="DP2" s="284"/>
      <c r="DQ2" s="284"/>
      <c r="DR2" s="284"/>
      <c r="DS2" s="284"/>
      <c r="DT2" s="284"/>
      <c r="DU2" s="284"/>
      <c r="DV2" s="284"/>
      <c r="DW2" s="284"/>
      <c r="DX2" s="284"/>
      <c r="DY2" s="284"/>
      <c r="DZ2" s="284"/>
      <c r="EA2" s="284"/>
      <c r="EB2" s="284"/>
      <c r="EC2" s="284"/>
      <c r="ED2" s="284"/>
      <c r="EE2" s="284"/>
      <c r="EF2" s="284"/>
    </row>
    <row r="19" spans="1:148" s="4" customFormat="1" ht="17.25" customHeight="1">
      <c r="A19" s="13" t="s">
        <v>0</v>
      </c>
      <c r="B19" s="2" t="s">
        <v>12</v>
      </c>
      <c r="C19" s="2" t="s">
        <v>20</v>
      </c>
      <c r="D19" s="2" t="s">
        <v>21</v>
      </c>
      <c r="E19" s="2" t="s">
        <v>22</v>
      </c>
      <c r="F19" s="2" t="s">
        <v>23</v>
      </c>
      <c r="G19" s="2" t="s">
        <v>24</v>
      </c>
      <c r="H19" s="2" t="s">
        <v>25</v>
      </c>
      <c r="I19" s="2" t="s">
        <v>26</v>
      </c>
      <c r="J19" s="2" t="s">
        <v>27</v>
      </c>
      <c r="K19" s="2" t="s">
        <v>28</v>
      </c>
      <c r="L19" s="2" t="s">
        <v>29</v>
      </c>
      <c r="M19" s="2" t="s">
        <v>30</v>
      </c>
      <c r="N19" s="2" t="s">
        <v>11</v>
      </c>
      <c r="O19" s="2" t="s">
        <v>13</v>
      </c>
      <c r="P19" s="2" t="s">
        <v>14</v>
      </c>
      <c r="Q19" s="2" t="s">
        <v>15</v>
      </c>
      <c r="R19" s="2" t="s">
        <v>16</v>
      </c>
      <c r="S19" s="2" t="s">
        <v>17</v>
      </c>
      <c r="T19" s="2" t="e">
        <f>Outring!#REF!</f>
        <v>#REF!</v>
      </c>
      <c r="U19" s="2" t="e">
        <f>Outring!#REF!</f>
        <v>#REF!</v>
      </c>
      <c r="V19" s="2" t="e">
        <f>Outring!#REF!</f>
        <v>#REF!</v>
      </c>
      <c r="W19" s="2" t="e">
        <f>Outring!#REF!</f>
        <v>#REF!</v>
      </c>
      <c r="X19" s="2" t="e">
        <f>Outring!#REF!</f>
        <v>#REF!</v>
      </c>
      <c r="Y19" s="2" t="e">
        <f>Outring!#REF!</f>
        <v>#REF!</v>
      </c>
      <c r="Z19" s="2" t="e">
        <f>Outring!#REF!</f>
        <v>#REF!</v>
      </c>
      <c r="AA19" s="2" t="e">
        <f>Outring!#REF!</f>
        <v>#REF!</v>
      </c>
      <c r="AB19" s="2" t="e">
        <f>Outring!#REF!</f>
        <v>#REF!</v>
      </c>
      <c r="AC19" s="2" t="e">
        <f>Outring!#REF!</f>
        <v>#REF!</v>
      </c>
      <c r="AD19" s="2" t="e">
        <f>Outring!#REF!</f>
        <v>#REF!</v>
      </c>
      <c r="AE19" s="2" t="e">
        <f>Outring!#REF!</f>
        <v>#REF!</v>
      </c>
      <c r="AF19" s="2" t="e">
        <f>Outring!#REF!</f>
        <v>#REF!</v>
      </c>
      <c r="AG19" s="2" t="e">
        <f>Outring!#REF!</f>
        <v>#REF!</v>
      </c>
      <c r="AH19" s="2" t="e">
        <f>Outring!#REF!</f>
        <v>#REF!</v>
      </c>
      <c r="AI19" s="2" t="e">
        <f>Outring!#REF!</f>
        <v>#REF!</v>
      </c>
      <c r="AJ19" s="2" t="e">
        <f>Outring!#REF!</f>
        <v>#REF!</v>
      </c>
      <c r="AK19" s="2" t="e">
        <f>Outring!#REF!</f>
        <v>#REF!</v>
      </c>
      <c r="AL19" s="2" t="e">
        <f>Outring!#REF!</f>
        <v>#REF!</v>
      </c>
      <c r="AM19" s="2" t="e">
        <f>Outring!#REF!</f>
        <v>#REF!</v>
      </c>
      <c r="AN19" s="2" t="e">
        <f>Outring!#REF!</f>
        <v>#REF!</v>
      </c>
      <c r="AO19" s="2" t="e">
        <f>Outring!#REF!</f>
        <v>#REF!</v>
      </c>
      <c r="AP19" s="2" t="e">
        <f>Outring!#REF!</f>
        <v>#REF!</v>
      </c>
      <c r="AQ19" s="2" t="e">
        <f>Outring!#REF!</f>
        <v>#REF!</v>
      </c>
      <c r="AR19" s="2" t="e">
        <f>Outring!#REF!</f>
        <v>#REF!</v>
      </c>
      <c r="AS19" s="2" t="s">
        <v>190</v>
      </c>
      <c r="AT19" s="2" t="s">
        <v>195</v>
      </c>
      <c r="AU19" s="2" t="s">
        <v>197</v>
      </c>
      <c r="AV19" s="2" t="s">
        <v>199</v>
      </c>
      <c r="AW19" s="139" t="e">
        <f>Outring!#REF!</f>
        <v>#REF!</v>
      </c>
      <c r="AX19" s="139" t="s">
        <v>209</v>
      </c>
      <c r="AY19" s="184" t="s">
        <v>213</v>
      </c>
      <c r="AZ19" s="184" t="s">
        <v>215</v>
      </c>
      <c r="BA19" s="184" t="s">
        <v>217</v>
      </c>
      <c r="BB19" s="139" t="s">
        <v>219</v>
      </c>
      <c r="BC19" s="184" t="s">
        <v>221</v>
      </c>
      <c r="BD19" s="184" t="s">
        <v>225</v>
      </c>
      <c r="BE19" s="184" t="s">
        <v>228</v>
      </c>
      <c r="BF19" s="184" t="s">
        <v>234</v>
      </c>
      <c r="BG19" s="184" t="s">
        <v>242</v>
      </c>
      <c r="BH19" s="184" t="s">
        <v>243</v>
      </c>
      <c r="BI19" s="184" t="s">
        <v>244</v>
      </c>
      <c r="BJ19" s="184" t="s">
        <v>245</v>
      </c>
      <c r="BK19" s="139" t="s">
        <v>246</v>
      </c>
      <c r="BL19" s="184" t="s">
        <v>247</v>
      </c>
      <c r="BM19" s="184" t="s">
        <v>249</v>
      </c>
      <c r="BN19" s="184" t="s">
        <v>251</v>
      </c>
      <c r="BO19" s="184" t="s">
        <v>253</v>
      </c>
      <c r="BP19" s="184" t="s">
        <v>257</v>
      </c>
      <c r="BQ19" s="184" t="s">
        <v>259</v>
      </c>
      <c r="BR19" s="184" t="s">
        <v>263</v>
      </c>
      <c r="BS19" s="184" t="s">
        <v>264</v>
      </c>
      <c r="BT19" s="184" t="s">
        <v>265</v>
      </c>
      <c r="BU19" s="184" t="s">
        <v>266</v>
      </c>
      <c r="BV19" s="184" t="s">
        <v>267</v>
      </c>
      <c r="BW19" s="184" t="s">
        <v>270</v>
      </c>
      <c r="BX19" s="184" t="s">
        <v>272</v>
      </c>
      <c r="BY19" s="184" t="s">
        <v>276</v>
      </c>
      <c r="BZ19" s="184" t="s">
        <v>277</v>
      </c>
      <c r="CA19" s="184" t="s">
        <v>279</v>
      </c>
      <c r="CB19" s="184" t="s">
        <v>281</v>
      </c>
      <c r="CC19" s="184" t="s">
        <v>282</v>
      </c>
      <c r="CD19" s="184" t="s">
        <v>288</v>
      </c>
      <c r="CE19" s="184" t="s">
        <v>289</v>
      </c>
      <c r="CF19" s="184" t="s">
        <v>292</v>
      </c>
      <c r="CG19" s="184" t="s">
        <v>294</v>
      </c>
      <c r="CH19" s="184" t="s">
        <v>297</v>
      </c>
      <c r="CI19" s="184" t="s">
        <v>301</v>
      </c>
      <c r="CJ19" s="184" t="s">
        <v>303</v>
      </c>
      <c r="CK19" s="184" t="s">
        <v>308</v>
      </c>
      <c r="CL19" s="184" t="s">
        <v>310</v>
      </c>
      <c r="CM19" s="184" t="s">
        <v>311</v>
      </c>
      <c r="CN19" s="184" t="s">
        <v>313</v>
      </c>
      <c r="CO19" s="184" t="s">
        <v>319</v>
      </c>
      <c r="CP19" s="184" t="s">
        <v>322</v>
      </c>
      <c r="CQ19" s="184" t="s">
        <v>325</v>
      </c>
      <c r="CR19" s="184" t="s">
        <v>330</v>
      </c>
      <c r="CS19" s="184" t="s">
        <v>332</v>
      </c>
      <c r="CT19" s="184" t="s">
        <v>297</v>
      </c>
      <c r="CU19" s="184" t="s">
        <v>339</v>
      </c>
      <c r="CV19" s="184" t="s">
        <v>349</v>
      </c>
      <c r="CW19" s="184" t="s">
        <v>350</v>
      </c>
      <c r="CX19" s="184" t="s">
        <v>351</v>
      </c>
      <c r="CY19" s="184" t="s">
        <v>357</v>
      </c>
      <c r="CZ19" s="184" t="s">
        <v>360</v>
      </c>
      <c r="DA19" s="106" t="str">
        <f>+'Contam Hub shop'!DM43</f>
        <v>Aug'25</v>
      </c>
      <c r="DB19" s="3">
        <v>1</v>
      </c>
      <c r="DC19" s="3">
        <v>2</v>
      </c>
      <c r="DD19" s="3">
        <v>3</v>
      </c>
      <c r="DE19" s="3">
        <v>4</v>
      </c>
      <c r="DF19" s="3">
        <v>5</v>
      </c>
      <c r="DG19" s="3">
        <v>6</v>
      </c>
      <c r="DH19" s="3">
        <v>7</v>
      </c>
      <c r="DI19" s="3">
        <v>8</v>
      </c>
      <c r="DJ19" s="3">
        <v>9</v>
      </c>
      <c r="DK19" s="3">
        <v>10</v>
      </c>
      <c r="DL19" s="3">
        <v>11</v>
      </c>
      <c r="DM19" s="3">
        <v>12</v>
      </c>
      <c r="DN19" s="3">
        <v>13</v>
      </c>
      <c r="DO19" s="3">
        <v>14</v>
      </c>
      <c r="DP19" s="3">
        <v>15</v>
      </c>
      <c r="DQ19" s="3">
        <v>16</v>
      </c>
      <c r="DR19" s="3">
        <v>17</v>
      </c>
      <c r="DS19" s="3">
        <v>18</v>
      </c>
      <c r="DT19" s="3">
        <v>19</v>
      </c>
      <c r="DU19" s="3">
        <v>20</v>
      </c>
      <c r="DV19" s="3">
        <v>21</v>
      </c>
      <c r="DW19" s="3">
        <v>22</v>
      </c>
      <c r="DX19" s="3">
        <v>23</v>
      </c>
      <c r="DY19" s="3">
        <v>24</v>
      </c>
      <c r="DZ19" s="3">
        <v>25</v>
      </c>
      <c r="EA19" s="3">
        <v>26</v>
      </c>
      <c r="EB19" s="3">
        <v>27</v>
      </c>
      <c r="EC19" s="3">
        <v>28</v>
      </c>
      <c r="ED19" s="3">
        <v>29</v>
      </c>
      <c r="EE19" s="3">
        <v>30</v>
      </c>
      <c r="EF19" s="3">
        <v>31</v>
      </c>
    </row>
    <row r="20" spans="1:148" s="8" customFormat="1" ht="17.25" customHeight="1">
      <c r="A20" s="5" t="s">
        <v>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/>
      <c r="AY20" s="170"/>
      <c r="AZ20" s="170"/>
      <c r="BA20" s="170"/>
      <c r="BB20" s="6"/>
      <c r="BC20" s="170"/>
      <c r="BD20" s="170"/>
      <c r="BE20" s="170"/>
      <c r="BF20" s="170"/>
      <c r="BG20" s="170"/>
      <c r="BH20" s="170"/>
      <c r="BI20" s="170"/>
      <c r="BJ20" s="170"/>
      <c r="BK20" s="238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/>
      <c r="CE20" s="170"/>
      <c r="CF20" s="170"/>
      <c r="CG20" s="170"/>
      <c r="CH20" s="170"/>
      <c r="CI20" s="170"/>
      <c r="CJ20" s="170"/>
      <c r="CK20" s="170"/>
      <c r="CL20" s="170"/>
      <c r="CM20" s="170"/>
      <c r="CN20" s="170"/>
      <c r="CO20" s="170"/>
      <c r="CP20" s="170"/>
      <c r="CQ20" s="170"/>
      <c r="CR20" s="170"/>
      <c r="CS20" s="170"/>
      <c r="CT20" s="170"/>
      <c r="CU20" s="170">
        <v>646</v>
      </c>
      <c r="CV20" s="170">
        <v>211</v>
      </c>
      <c r="CW20" s="170">
        <v>3045</v>
      </c>
      <c r="CX20" s="170">
        <v>5798</v>
      </c>
      <c r="CY20" s="170">
        <v>4287</v>
      </c>
      <c r="CZ20" s="170">
        <v>5728</v>
      </c>
      <c r="DA20" s="7">
        <f>SUM(DB20:EF20)</f>
        <v>3743</v>
      </c>
      <c r="DB20" s="7">
        <f>+'OTR11'!F13</f>
        <v>725</v>
      </c>
      <c r="DC20" s="7">
        <f>+'OTR11'!G13</f>
        <v>0</v>
      </c>
      <c r="DD20" s="7">
        <f>+'OTR11'!H13</f>
        <v>0</v>
      </c>
      <c r="DE20" s="7">
        <f>+'OTR11'!I13</f>
        <v>0</v>
      </c>
      <c r="DF20" s="7">
        <f>+'OTR11'!J13</f>
        <v>240</v>
      </c>
      <c r="DG20" s="7">
        <f>+'OTR11'!K13</f>
        <v>375</v>
      </c>
      <c r="DH20" s="7">
        <f>+'OTR11'!L13</f>
        <v>0</v>
      </c>
      <c r="DI20" s="7">
        <f>+'OTR11'!M13</f>
        <v>0</v>
      </c>
      <c r="DJ20" s="7">
        <f>+'OTR11'!N13</f>
        <v>227</v>
      </c>
      <c r="DK20" s="7">
        <f>+'OTR11'!O13</f>
        <v>0</v>
      </c>
      <c r="DL20" s="7">
        <f>+'OTR11'!P13</f>
        <v>311</v>
      </c>
      <c r="DM20" s="7">
        <f>+'OTR11'!Q13</f>
        <v>0</v>
      </c>
      <c r="DN20" s="7">
        <f>+'OTR11'!R13</f>
        <v>0</v>
      </c>
      <c r="DO20" s="7">
        <f>+'OTR11'!S13</f>
        <v>311</v>
      </c>
      <c r="DP20" s="7">
        <f>+'OTR11'!T13</f>
        <v>196</v>
      </c>
      <c r="DQ20" s="7">
        <f>+'OTR11'!U13</f>
        <v>40</v>
      </c>
      <c r="DR20" s="7">
        <f>+'OTR11'!V13</f>
        <v>238</v>
      </c>
      <c r="DS20" s="7">
        <f>+'OTR11'!W13</f>
        <v>0</v>
      </c>
      <c r="DT20" s="7">
        <f>+'OTR11'!X13</f>
        <v>78</v>
      </c>
      <c r="DU20" s="7">
        <f>+'OTR11'!Y13</f>
        <v>156</v>
      </c>
      <c r="DV20" s="7">
        <f>+'OTR11'!Z13</f>
        <v>0</v>
      </c>
      <c r="DW20" s="7">
        <f>+'OTR11'!AA13</f>
        <v>846</v>
      </c>
      <c r="DX20" s="7">
        <f>+'OTR11'!AB13</f>
        <v>0</v>
      </c>
      <c r="DY20" s="7">
        <f>+'OTR11'!AC13</f>
        <v>0</v>
      </c>
      <c r="DZ20" s="7">
        <f>+'OTR11'!AD13</f>
        <v>0</v>
      </c>
      <c r="EA20" s="7">
        <f>+'OTR11'!AE13</f>
        <v>0</v>
      </c>
      <c r="EB20" s="7">
        <f>+'OTR11'!AF13</f>
        <v>0</v>
      </c>
      <c r="EC20" s="7">
        <f>+'OTR11'!AG13</f>
        <v>0</v>
      </c>
      <c r="ED20" s="7">
        <f>+'OTR11'!AH13</f>
        <v>0</v>
      </c>
      <c r="EE20" s="7">
        <f>+'OTR11'!AI13</f>
        <v>0</v>
      </c>
      <c r="EF20" s="7">
        <f>+'OTR11'!AJ13</f>
        <v>0</v>
      </c>
    </row>
    <row r="21" spans="1:148" s="8" customFormat="1" ht="17.25" customHeight="1">
      <c r="A21" s="5" t="s">
        <v>2</v>
      </c>
      <c r="B21" s="6">
        <f>B20-B22</f>
        <v>0</v>
      </c>
      <c r="C21" s="6">
        <f t="shared" ref="C21:AH21" si="0">C20-C22</f>
        <v>0</v>
      </c>
      <c r="D21" s="6">
        <f t="shared" si="0"/>
        <v>0</v>
      </c>
      <c r="E21" s="6">
        <f t="shared" si="0"/>
        <v>0</v>
      </c>
      <c r="F21" s="6">
        <f t="shared" si="0"/>
        <v>0</v>
      </c>
      <c r="G21" s="6">
        <f t="shared" si="0"/>
        <v>0</v>
      </c>
      <c r="H21" s="6">
        <f t="shared" si="0"/>
        <v>0</v>
      </c>
      <c r="I21" s="6">
        <f t="shared" si="0"/>
        <v>0</v>
      </c>
      <c r="J21" s="6">
        <f t="shared" si="0"/>
        <v>0</v>
      </c>
      <c r="K21" s="6">
        <f t="shared" si="0"/>
        <v>0</v>
      </c>
      <c r="L21" s="6">
        <f t="shared" si="0"/>
        <v>0</v>
      </c>
      <c r="M21" s="6">
        <f t="shared" si="0"/>
        <v>0</v>
      </c>
      <c r="N21" s="6">
        <f t="shared" si="0"/>
        <v>0</v>
      </c>
      <c r="O21" s="6">
        <f t="shared" si="0"/>
        <v>0</v>
      </c>
      <c r="P21" s="6">
        <f t="shared" si="0"/>
        <v>0</v>
      </c>
      <c r="Q21" s="6">
        <f t="shared" si="0"/>
        <v>0</v>
      </c>
      <c r="R21" s="6">
        <f t="shared" si="0"/>
        <v>0</v>
      </c>
      <c r="S21" s="6">
        <f t="shared" si="0"/>
        <v>0</v>
      </c>
      <c r="T21" s="6">
        <f t="shared" si="0"/>
        <v>0</v>
      </c>
      <c r="U21" s="6">
        <f t="shared" si="0"/>
        <v>0</v>
      </c>
      <c r="V21" s="6">
        <f t="shared" si="0"/>
        <v>0</v>
      </c>
      <c r="W21" s="6">
        <f t="shared" si="0"/>
        <v>0</v>
      </c>
      <c r="X21" s="6">
        <f t="shared" si="0"/>
        <v>0</v>
      </c>
      <c r="Y21" s="6">
        <f t="shared" si="0"/>
        <v>0</v>
      </c>
      <c r="Z21" s="6">
        <f t="shared" si="0"/>
        <v>0</v>
      </c>
      <c r="AA21" s="6">
        <f t="shared" si="0"/>
        <v>0</v>
      </c>
      <c r="AB21" s="6">
        <f t="shared" si="0"/>
        <v>0</v>
      </c>
      <c r="AC21" s="6">
        <f t="shared" si="0"/>
        <v>0</v>
      </c>
      <c r="AD21" s="6">
        <f t="shared" si="0"/>
        <v>0</v>
      </c>
      <c r="AE21" s="6">
        <f t="shared" si="0"/>
        <v>0</v>
      </c>
      <c r="AF21" s="6">
        <f t="shared" si="0"/>
        <v>0</v>
      </c>
      <c r="AG21" s="6">
        <f t="shared" si="0"/>
        <v>0</v>
      </c>
      <c r="AH21" s="6">
        <f t="shared" si="0"/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/>
      <c r="AY21" s="6"/>
      <c r="AZ21" s="6"/>
      <c r="BA21" s="170"/>
      <c r="BB21" s="6"/>
      <c r="BC21" s="170"/>
      <c r="BD21" s="170"/>
      <c r="BE21" s="170"/>
      <c r="BF21" s="170"/>
      <c r="BG21" s="170"/>
      <c r="BH21" s="170"/>
      <c r="BI21" s="170"/>
      <c r="BJ21" s="170"/>
      <c r="BK21" s="238"/>
      <c r="BL21" s="170"/>
      <c r="BM21" s="170"/>
      <c r="BN21" s="170"/>
      <c r="BO21" s="170"/>
      <c r="BP21" s="170"/>
      <c r="BQ21" s="170"/>
      <c r="BR21" s="170"/>
      <c r="BS21" s="170"/>
      <c r="BT21" s="170"/>
      <c r="BU21" s="170"/>
      <c r="BV21" s="170"/>
      <c r="BW21" s="170"/>
      <c r="BX21" s="170"/>
      <c r="BY21" s="170"/>
      <c r="BZ21" s="170"/>
      <c r="CA21" s="170"/>
      <c r="CB21" s="170"/>
      <c r="CC21" s="170"/>
      <c r="CD21" s="170"/>
      <c r="CE21" s="170"/>
      <c r="CF21" s="170"/>
      <c r="CG21" s="170"/>
      <c r="CH21" s="170"/>
      <c r="CI21" s="170"/>
      <c r="CJ21" s="170"/>
      <c r="CK21" s="170"/>
      <c r="CL21" s="170"/>
      <c r="CM21" s="170"/>
      <c r="CN21" s="170"/>
      <c r="CO21" s="170"/>
      <c r="CP21" s="170"/>
      <c r="CQ21" s="170"/>
      <c r="CR21" s="170"/>
      <c r="CS21" s="170"/>
      <c r="CT21" s="170"/>
      <c r="CU21" s="170">
        <v>646</v>
      </c>
      <c r="CV21" s="170">
        <v>211</v>
      </c>
      <c r="CW21" s="170">
        <v>3045</v>
      </c>
      <c r="CX21" s="170">
        <v>5794</v>
      </c>
      <c r="CY21" s="170">
        <v>4286</v>
      </c>
      <c r="CZ21" s="170">
        <v>5722</v>
      </c>
      <c r="DA21" s="7">
        <f t="shared" ref="DA21:EF21" si="1">DA20-DA22</f>
        <v>3733</v>
      </c>
      <c r="DB21" s="7">
        <f t="shared" si="1"/>
        <v>724</v>
      </c>
      <c r="DC21" s="7">
        <f t="shared" si="1"/>
        <v>0</v>
      </c>
      <c r="DD21" s="7">
        <f t="shared" si="1"/>
        <v>0</v>
      </c>
      <c r="DE21" s="7">
        <f t="shared" si="1"/>
        <v>0</v>
      </c>
      <c r="DF21" s="7">
        <f t="shared" si="1"/>
        <v>240</v>
      </c>
      <c r="DG21" s="7">
        <f t="shared" si="1"/>
        <v>368</v>
      </c>
      <c r="DH21" s="7">
        <f t="shared" si="1"/>
        <v>0</v>
      </c>
      <c r="DI21" s="7">
        <f t="shared" si="1"/>
        <v>0</v>
      </c>
      <c r="DJ21" s="7">
        <f t="shared" si="1"/>
        <v>227</v>
      </c>
      <c r="DK21" s="7">
        <f t="shared" si="1"/>
        <v>0</v>
      </c>
      <c r="DL21" s="7">
        <f t="shared" si="1"/>
        <v>311</v>
      </c>
      <c r="DM21" s="7">
        <f t="shared" si="1"/>
        <v>0</v>
      </c>
      <c r="DN21" s="7">
        <f t="shared" si="1"/>
        <v>0</v>
      </c>
      <c r="DO21" s="7">
        <f t="shared" si="1"/>
        <v>311</v>
      </c>
      <c r="DP21" s="7">
        <f t="shared" si="1"/>
        <v>196</v>
      </c>
      <c r="DQ21" s="7">
        <f t="shared" si="1"/>
        <v>40</v>
      </c>
      <c r="DR21" s="7">
        <f t="shared" si="1"/>
        <v>238</v>
      </c>
      <c r="DS21" s="7">
        <f t="shared" si="1"/>
        <v>0</v>
      </c>
      <c r="DT21" s="7">
        <f t="shared" si="1"/>
        <v>78</v>
      </c>
      <c r="DU21" s="7">
        <f t="shared" si="1"/>
        <v>156</v>
      </c>
      <c r="DV21" s="7">
        <f t="shared" si="1"/>
        <v>0</v>
      </c>
      <c r="DW21" s="7">
        <f t="shared" si="1"/>
        <v>844</v>
      </c>
      <c r="DX21" s="7">
        <f t="shared" si="1"/>
        <v>0</v>
      </c>
      <c r="DY21" s="7">
        <f t="shared" si="1"/>
        <v>0</v>
      </c>
      <c r="DZ21" s="7">
        <f t="shared" si="1"/>
        <v>0</v>
      </c>
      <c r="EA21" s="7">
        <f t="shared" si="1"/>
        <v>0</v>
      </c>
      <c r="EB21" s="7">
        <f t="shared" si="1"/>
        <v>0</v>
      </c>
      <c r="EC21" s="7">
        <f t="shared" si="1"/>
        <v>0</v>
      </c>
      <c r="ED21" s="7">
        <f t="shared" si="1"/>
        <v>0</v>
      </c>
      <c r="EE21" s="7">
        <f t="shared" si="1"/>
        <v>0</v>
      </c>
      <c r="EF21" s="7">
        <f t="shared" si="1"/>
        <v>0</v>
      </c>
    </row>
    <row r="22" spans="1:148" s="8" customFormat="1" ht="17.25" customHeight="1">
      <c r="A22" s="5" t="s">
        <v>3</v>
      </c>
      <c r="B22" s="6">
        <f>SUM(B25:B28)</f>
        <v>0</v>
      </c>
      <c r="C22" s="6">
        <f t="shared" ref="C22:DA22" si="2">SUM(C25:C28)</f>
        <v>0</v>
      </c>
      <c r="D22" s="6">
        <f t="shared" si="2"/>
        <v>0</v>
      </c>
      <c r="E22" s="6">
        <f t="shared" si="2"/>
        <v>0</v>
      </c>
      <c r="F22" s="6">
        <f t="shared" si="2"/>
        <v>0</v>
      </c>
      <c r="G22" s="6">
        <f t="shared" si="2"/>
        <v>0</v>
      </c>
      <c r="H22" s="6">
        <f t="shared" si="2"/>
        <v>0</v>
      </c>
      <c r="I22" s="6">
        <f t="shared" si="2"/>
        <v>0</v>
      </c>
      <c r="J22" s="6">
        <f t="shared" si="2"/>
        <v>0</v>
      </c>
      <c r="K22" s="6">
        <f t="shared" si="2"/>
        <v>0</v>
      </c>
      <c r="L22" s="6">
        <f t="shared" si="2"/>
        <v>0</v>
      </c>
      <c r="M22" s="6">
        <f t="shared" si="2"/>
        <v>0</v>
      </c>
      <c r="N22" s="6">
        <f t="shared" si="2"/>
        <v>0</v>
      </c>
      <c r="O22" s="6">
        <f t="shared" si="2"/>
        <v>0</v>
      </c>
      <c r="P22" s="6">
        <f t="shared" si="2"/>
        <v>0</v>
      </c>
      <c r="Q22" s="6">
        <f t="shared" si="2"/>
        <v>0</v>
      </c>
      <c r="R22" s="6">
        <f t="shared" si="2"/>
        <v>0</v>
      </c>
      <c r="S22" s="6">
        <f t="shared" si="2"/>
        <v>0</v>
      </c>
      <c r="T22" s="6">
        <f t="shared" si="2"/>
        <v>0</v>
      </c>
      <c r="U22" s="6">
        <f t="shared" si="2"/>
        <v>0</v>
      </c>
      <c r="V22" s="6">
        <f t="shared" si="2"/>
        <v>0</v>
      </c>
      <c r="W22" s="6">
        <f t="shared" si="2"/>
        <v>0</v>
      </c>
      <c r="X22" s="6">
        <f t="shared" si="2"/>
        <v>0</v>
      </c>
      <c r="Y22" s="6">
        <f t="shared" si="2"/>
        <v>0</v>
      </c>
      <c r="Z22" s="6">
        <f t="shared" si="2"/>
        <v>0</v>
      </c>
      <c r="AA22" s="6">
        <f t="shared" si="2"/>
        <v>0</v>
      </c>
      <c r="AB22" s="6">
        <f t="shared" si="2"/>
        <v>0</v>
      </c>
      <c r="AC22" s="6">
        <f t="shared" si="2"/>
        <v>0</v>
      </c>
      <c r="AD22" s="6">
        <f t="shared" si="2"/>
        <v>0</v>
      </c>
      <c r="AE22" s="6">
        <f t="shared" si="2"/>
        <v>0</v>
      </c>
      <c r="AF22" s="6">
        <f t="shared" si="2"/>
        <v>0</v>
      </c>
      <c r="AG22" s="6">
        <f t="shared" si="2"/>
        <v>0</v>
      </c>
      <c r="AH22" s="6">
        <f t="shared" si="2"/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/>
      <c r="AY22" s="6"/>
      <c r="AZ22" s="6"/>
      <c r="BA22" s="170"/>
      <c r="BB22" s="6"/>
      <c r="BC22" s="170"/>
      <c r="BD22" s="170"/>
      <c r="BE22" s="170"/>
      <c r="BF22" s="170"/>
      <c r="BG22" s="170"/>
      <c r="BH22" s="170"/>
      <c r="BI22" s="170"/>
      <c r="BJ22" s="170"/>
      <c r="BK22" s="238"/>
      <c r="BL22" s="170"/>
      <c r="BM22" s="170"/>
      <c r="BN22" s="170"/>
      <c r="BO22" s="170"/>
      <c r="BP22" s="170"/>
      <c r="BQ22" s="170"/>
      <c r="BR22" s="170"/>
      <c r="BS22" s="170"/>
      <c r="BT22" s="170"/>
      <c r="BU22" s="170"/>
      <c r="BV22" s="170"/>
      <c r="BW22" s="170"/>
      <c r="BX22" s="170"/>
      <c r="BY22" s="170"/>
      <c r="BZ22" s="170"/>
      <c r="CA22" s="170"/>
      <c r="CB22" s="170"/>
      <c r="CC22" s="170"/>
      <c r="CD22" s="170"/>
      <c r="CE22" s="170"/>
      <c r="CF22" s="170"/>
      <c r="CG22" s="170"/>
      <c r="CH22" s="170"/>
      <c r="CI22" s="170"/>
      <c r="CJ22" s="170"/>
      <c r="CK22" s="170"/>
      <c r="CL22" s="170"/>
      <c r="CM22" s="170"/>
      <c r="CN22" s="170"/>
      <c r="CO22" s="170"/>
      <c r="CP22" s="170"/>
      <c r="CQ22" s="170"/>
      <c r="CR22" s="170"/>
      <c r="CS22" s="170"/>
      <c r="CT22" s="170"/>
      <c r="CU22" s="170">
        <v>0</v>
      </c>
      <c r="CV22" s="170">
        <v>0</v>
      </c>
      <c r="CW22" s="170">
        <v>0</v>
      </c>
      <c r="CX22" s="170">
        <v>4</v>
      </c>
      <c r="CY22" s="170">
        <v>1</v>
      </c>
      <c r="CZ22" s="170">
        <v>6</v>
      </c>
      <c r="DA22" s="7">
        <f t="shared" si="2"/>
        <v>10</v>
      </c>
      <c r="DB22" s="7">
        <f>SUM(DB25:DB28)</f>
        <v>1</v>
      </c>
      <c r="DC22" s="7">
        <f t="shared" ref="DC22:EF22" si="3">SUM(DC25:DC28)</f>
        <v>0</v>
      </c>
      <c r="DD22" s="7">
        <f t="shared" si="3"/>
        <v>0</v>
      </c>
      <c r="DE22" s="7">
        <f t="shared" si="3"/>
        <v>0</v>
      </c>
      <c r="DF22" s="7">
        <f t="shared" si="3"/>
        <v>0</v>
      </c>
      <c r="DG22" s="7">
        <f t="shared" si="3"/>
        <v>7</v>
      </c>
      <c r="DH22" s="7">
        <f t="shared" si="3"/>
        <v>0</v>
      </c>
      <c r="DI22" s="7">
        <f t="shared" si="3"/>
        <v>0</v>
      </c>
      <c r="DJ22" s="7">
        <f t="shared" si="3"/>
        <v>0</v>
      </c>
      <c r="DK22" s="7">
        <f t="shared" si="3"/>
        <v>0</v>
      </c>
      <c r="DL22" s="7">
        <f t="shared" si="3"/>
        <v>0</v>
      </c>
      <c r="DM22" s="7">
        <f t="shared" si="3"/>
        <v>0</v>
      </c>
      <c r="DN22" s="7">
        <f t="shared" si="3"/>
        <v>0</v>
      </c>
      <c r="DO22" s="7">
        <f t="shared" si="3"/>
        <v>0</v>
      </c>
      <c r="DP22" s="7">
        <f t="shared" si="3"/>
        <v>0</v>
      </c>
      <c r="DQ22" s="7">
        <f t="shared" si="3"/>
        <v>0</v>
      </c>
      <c r="DR22" s="7">
        <f t="shared" si="3"/>
        <v>0</v>
      </c>
      <c r="DS22" s="7">
        <f t="shared" si="3"/>
        <v>0</v>
      </c>
      <c r="DT22" s="7">
        <f t="shared" si="3"/>
        <v>0</v>
      </c>
      <c r="DU22" s="7">
        <f t="shared" si="3"/>
        <v>0</v>
      </c>
      <c r="DV22" s="7">
        <f t="shared" si="3"/>
        <v>0</v>
      </c>
      <c r="DW22" s="7">
        <f t="shared" si="3"/>
        <v>2</v>
      </c>
      <c r="DX22" s="7">
        <f t="shared" si="3"/>
        <v>0</v>
      </c>
      <c r="DY22" s="7">
        <f t="shared" si="3"/>
        <v>0</v>
      </c>
      <c r="DZ22" s="7">
        <f t="shared" si="3"/>
        <v>0</v>
      </c>
      <c r="EA22" s="7">
        <f t="shared" si="3"/>
        <v>0</v>
      </c>
      <c r="EB22" s="7">
        <f t="shared" si="3"/>
        <v>0</v>
      </c>
      <c r="EC22" s="7">
        <f t="shared" si="3"/>
        <v>0</v>
      </c>
      <c r="ED22" s="7">
        <f t="shared" si="3"/>
        <v>0</v>
      </c>
      <c r="EE22" s="7">
        <f t="shared" si="3"/>
        <v>0</v>
      </c>
      <c r="EF22" s="7">
        <f t="shared" si="3"/>
        <v>0</v>
      </c>
    </row>
    <row r="23" spans="1:148" s="8" customFormat="1" ht="17.25" customHeight="1">
      <c r="A23" s="5" t="s">
        <v>10</v>
      </c>
      <c r="B23" s="9" t="e">
        <f>B22/B20</f>
        <v>#DIV/0!</v>
      </c>
      <c r="C23" s="9" t="e">
        <f t="shared" ref="C23:AH23" si="4">C22/C20</f>
        <v>#DIV/0!</v>
      </c>
      <c r="D23" s="9" t="e">
        <f t="shared" si="4"/>
        <v>#DIV/0!</v>
      </c>
      <c r="E23" s="9" t="e">
        <f t="shared" si="4"/>
        <v>#DIV/0!</v>
      </c>
      <c r="F23" s="9" t="e">
        <f t="shared" si="4"/>
        <v>#DIV/0!</v>
      </c>
      <c r="G23" s="9" t="e">
        <f t="shared" si="4"/>
        <v>#DIV/0!</v>
      </c>
      <c r="H23" s="9" t="e">
        <f t="shared" si="4"/>
        <v>#DIV/0!</v>
      </c>
      <c r="I23" s="9" t="e">
        <f t="shared" si="4"/>
        <v>#DIV/0!</v>
      </c>
      <c r="J23" s="9" t="e">
        <f t="shared" si="4"/>
        <v>#DIV/0!</v>
      </c>
      <c r="K23" s="9" t="e">
        <f t="shared" si="4"/>
        <v>#DIV/0!</v>
      </c>
      <c r="L23" s="9" t="e">
        <f t="shared" si="4"/>
        <v>#DIV/0!</v>
      </c>
      <c r="M23" s="9" t="e">
        <f t="shared" si="4"/>
        <v>#DIV/0!</v>
      </c>
      <c r="N23" s="9" t="e">
        <f t="shared" si="4"/>
        <v>#DIV/0!</v>
      </c>
      <c r="O23" s="9" t="e">
        <f t="shared" si="4"/>
        <v>#DIV/0!</v>
      </c>
      <c r="P23" s="9" t="e">
        <f t="shared" si="4"/>
        <v>#DIV/0!</v>
      </c>
      <c r="Q23" s="9" t="e">
        <f t="shared" si="4"/>
        <v>#DIV/0!</v>
      </c>
      <c r="R23" s="9" t="e">
        <f t="shared" si="4"/>
        <v>#DIV/0!</v>
      </c>
      <c r="S23" s="9" t="e">
        <f t="shared" si="4"/>
        <v>#DIV/0!</v>
      </c>
      <c r="T23" s="9" t="e">
        <f t="shared" si="4"/>
        <v>#DIV/0!</v>
      </c>
      <c r="U23" s="9" t="e">
        <f t="shared" si="4"/>
        <v>#DIV/0!</v>
      </c>
      <c r="V23" s="9" t="e">
        <f t="shared" si="4"/>
        <v>#DIV/0!</v>
      </c>
      <c r="W23" s="9" t="e">
        <f t="shared" si="4"/>
        <v>#DIV/0!</v>
      </c>
      <c r="X23" s="9" t="e">
        <f t="shared" si="4"/>
        <v>#DIV/0!</v>
      </c>
      <c r="Y23" s="9" t="e">
        <f t="shared" si="4"/>
        <v>#DIV/0!</v>
      </c>
      <c r="Z23" s="9" t="e">
        <f t="shared" si="4"/>
        <v>#DIV/0!</v>
      </c>
      <c r="AA23" s="9" t="e">
        <f t="shared" si="4"/>
        <v>#DIV/0!</v>
      </c>
      <c r="AB23" s="9" t="e">
        <f t="shared" si="4"/>
        <v>#DIV/0!</v>
      </c>
      <c r="AC23" s="9" t="e">
        <f t="shared" si="4"/>
        <v>#DIV/0!</v>
      </c>
      <c r="AD23" s="9" t="e">
        <f t="shared" si="4"/>
        <v>#DIV/0!</v>
      </c>
      <c r="AE23" s="9" t="e">
        <f t="shared" si="4"/>
        <v>#DIV/0!</v>
      </c>
      <c r="AF23" s="9" t="e">
        <f t="shared" si="4"/>
        <v>#DIV/0!</v>
      </c>
      <c r="AG23" s="9" t="e">
        <f t="shared" si="4"/>
        <v>#DIV/0!</v>
      </c>
      <c r="AH23" s="9" t="e">
        <f t="shared" si="4"/>
        <v>#DIV/0!</v>
      </c>
      <c r="AI23" s="9" t="e">
        <v>#DIV/0!</v>
      </c>
      <c r="AJ23" s="9" t="e">
        <v>#DIV/0!</v>
      </c>
      <c r="AK23" s="9" t="e">
        <v>#DIV/0!</v>
      </c>
      <c r="AL23" s="9" t="e">
        <v>#DIV/0!</v>
      </c>
      <c r="AM23" s="9" t="e">
        <v>#DIV/0!</v>
      </c>
      <c r="AN23" s="9" t="e">
        <v>#DIV/0!</v>
      </c>
      <c r="AO23" s="9" t="e">
        <v>#DIV/0!</v>
      </c>
      <c r="AP23" s="9" t="e">
        <v>#DIV/0!</v>
      </c>
      <c r="AQ23" s="9" t="e">
        <v>#DIV/0!</v>
      </c>
      <c r="AR23" s="9" t="e">
        <v>#DIV/0!</v>
      </c>
      <c r="AS23" s="9" t="e">
        <v>#DIV/0!</v>
      </c>
      <c r="AT23" s="9" t="e">
        <v>#DIV/0!</v>
      </c>
      <c r="AU23" s="9" t="e">
        <v>#DIV/0!</v>
      </c>
      <c r="AV23" s="9" t="e">
        <v>#DIV/0!</v>
      </c>
      <c r="AW23" s="9" t="e">
        <v>#DIV/0!</v>
      </c>
      <c r="AX23" s="9" t="e">
        <f>AX22/AX20</f>
        <v>#DIV/0!</v>
      </c>
      <c r="AY23" s="183" t="e">
        <f>AY22/AY20</f>
        <v>#DIV/0!</v>
      </c>
      <c r="AZ23" s="183" t="e">
        <f t="shared" ref="AZ23:BI23" si="5">AZ22/AZ20</f>
        <v>#DIV/0!</v>
      </c>
      <c r="BA23" s="183" t="e">
        <f t="shared" si="5"/>
        <v>#DIV/0!</v>
      </c>
      <c r="BB23" s="183" t="e">
        <f t="shared" si="5"/>
        <v>#DIV/0!</v>
      </c>
      <c r="BC23" s="183" t="e">
        <f t="shared" si="5"/>
        <v>#DIV/0!</v>
      </c>
      <c r="BD23" s="183" t="e">
        <f t="shared" si="5"/>
        <v>#DIV/0!</v>
      </c>
      <c r="BE23" s="183" t="e">
        <f t="shared" si="5"/>
        <v>#DIV/0!</v>
      </c>
      <c r="BF23" s="183" t="e">
        <f t="shared" si="5"/>
        <v>#DIV/0!</v>
      </c>
      <c r="BG23" s="183" t="e">
        <f t="shared" si="5"/>
        <v>#DIV/0!</v>
      </c>
      <c r="BH23" s="183" t="e">
        <f t="shared" si="5"/>
        <v>#DIV/0!</v>
      </c>
      <c r="BI23" s="183" t="e">
        <f t="shared" si="5"/>
        <v>#DIV/0!</v>
      </c>
      <c r="BJ23" s="183"/>
      <c r="BK23" s="239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>
        <v>0</v>
      </c>
      <c r="CV23" s="183">
        <v>0</v>
      </c>
      <c r="CW23" s="183">
        <v>0</v>
      </c>
      <c r="CX23" s="183">
        <v>6.898930665746809E-4</v>
      </c>
      <c r="CY23" s="183">
        <v>2.3326335432703523E-4</v>
      </c>
      <c r="CZ23" s="183">
        <v>1.0474860335195531E-3</v>
      </c>
      <c r="DA23" s="10">
        <f>DA22/DA20</f>
        <v>2.6716537536735237E-3</v>
      </c>
      <c r="DB23" s="10">
        <f>DB22/DB20</f>
        <v>1.3793103448275861E-3</v>
      </c>
      <c r="DC23" s="10" t="e">
        <f t="shared" ref="DC23:EF23" si="6">DC22/DC20</f>
        <v>#DIV/0!</v>
      </c>
      <c r="DD23" s="10" t="e">
        <f t="shared" si="6"/>
        <v>#DIV/0!</v>
      </c>
      <c r="DE23" s="10" t="e">
        <f t="shared" si="6"/>
        <v>#DIV/0!</v>
      </c>
      <c r="DF23" s="10">
        <f t="shared" si="6"/>
        <v>0</v>
      </c>
      <c r="DG23" s="10">
        <f t="shared" si="6"/>
        <v>1.8666666666666668E-2</v>
      </c>
      <c r="DH23" s="10" t="e">
        <f t="shared" si="6"/>
        <v>#DIV/0!</v>
      </c>
      <c r="DI23" s="10" t="e">
        <f t="shared" si="6"/>
        <v>#DIV/0!</v>
      </c>
      <c r="DJ23" s="10">
        <f t="shared" si="6"/>
        <v>0</v>
      </c>
      <c r="DK23" s="10" t="e">
        <f t="shared" si="6"/>
        <v>#DIV/0!</v>
      </c>
      <c r="DL23" s="10">
        <f t="shared" si="6"/>
        <v>0</v>
      </c>
      <c r="DM23" s="10" t="e">
        <f t="shared" si="6"/>
        <v>#DIV/0!</v>
      </c>
      <c r="DN23" s="10" t="e">
        <f t="shared" si="6"/>
        <v>#DIV/0!</v>
      </c>
      <c r="DO23" s="10">
        <f t="shared" si="6"/>
        <v>0</v>
      </c>
      <c r="DP23" s="10">
        <f t="shared" si="6"/>
        <v>0</v>
      </c>
      <c r="DQ23" s="10">
        <f t="shared" si="6"/>
        <v>0</v>
      </c>
      <c r="DR23" s="10">
        <f t="shared" si="6"/>
        <v>0</v>
      </c>
      <c r="DS23" s="10" t="e">
        <f t="shared" si="6"/>
        <v>#DIV/0!</v>
      </c>
      <c r="DT23" s="10">
        <f t="shared" si="6"/>
        <v>0</v>
      </c>
      <c r="DU23" s="10">
        <f t="shared" si="6"/>
        <v>0</v>
      </c>
      <c r="DV23" s="10" t="e">
        <f t="shared" si="6"/>
        <v>#DIV/0!</v>
      </c>
      <c r="DW23" s="10">
        <f t="shared" si="6"/>
        <v>2.3640661938534278E-3</v>
      </c>
      <c r="DX23" s="10" t="e">
        <f t="shared" si="6"/>
        <v>#DIV/0!</v>
      </c>
      <c r="DY23" s="10" t="e">
        <f t="shared" si="6"/>
        <v>#DIV/0!</v>
      </c>
      <c r="DZ23" s="10" t="e">
        <f t="shared" si="6"/>
        <v>#DIV/0!</v>
      </c>
      <c r="EA23" s="10" t="e">
        <f t="shared" si="6"/>
        <v>#DIV/0!</v>
      </c>
      <c r="EB23" s="10" t="e">
        <f t="shared" si="6"/>
        <v>#DIV/0!</v>
      </c>
      <c r="EC23" s="10" t="e">
        <f t="shared" si="6"/>
        <v>#DIV/0!</v>
      </c>
      <c r="ED23" s="10" t="e">
        <f t="shared" si="6"/>
        <v>#DIV/0!</v>
      </c>
      <c r="EE23" s="10" t="e">
        <f t="shared" si="6"/>
        <v>#DIV/0!</v>
      </c>
      <c r="EF23" s="10" t="e">
        <f t="shared" si="6"/>
        <v>#DIV/0!</v>
      </c>
    </row>
    <row r="24" spans="1:148" ht="12" customHeight="1">
      <c r="A24" s="11" t="s">
        <v>5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</row>
    <row r="25" spans="1:148" s="8" customFormat="1" ht="17.25" customHeight="1">
      <c r="A25" s="12" t="s">
        <v>6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/>
      <c r="AY25" s="170"/>
      <c r="AZ25" s="170"/>
      <c r="BA25" s="170"/>
      <c r="BB25" s="6"/>
      <c r="BC25" s="170"/>
      <c r="BD25" s="170"/>
      <c r="BE25" s="170"/>
      <c r="BF25" s="170"/>
      <c r="BG25" s="191"/>
      <c r="BH25" s="170"/>
      <c r="BI25" s="170"/>
      <c r="BJ25" s="170"/>
      <c r="BK25" s="6"/>
      <c r="BL25" s="170"/>
      <c r="BM25" s="170"/>
      <c r="BN25" s="170"/>
      <c r="BO25" s="170"/>
      <c r="BP25" s="170"/>
      <c r="BQ25" s="170"/>
      <c r="BR25" s="170"/>
      <c r="BS25" s="170"/>
      <c r="BT25" s="170"/>
      <c r="BU25" s="170"/>
      <c r="BV25" s="170"/>
      <c r="BW25" s="170"/>
      <c r="BX25" s="170"/>
      <c r="BY25" s="170"/>
      <c r="BZ25" s="170"/>
      <c r="CA25" s="170"/>
      <c r="CB25" s="170"/>
      <c r="CC25" s="170"/>
      <c r="CD25" s="170"/>
      <c r="CE25" s="170"/>
      <c r="CF25" s="170"/>
      <c r="CG25" s="170"/>
      <c r="CH25" s="170"/>
      <c r="CI25" s="170"/>
      <c r="CJ25" s="170"/>
      <c r="CK25" s="170"/>
      <c r="CL25" s="170"/>
      <c r="CM25" s="170"/>
      <c r="CN25" s="170"/>
      <c r="CO25" s="170"/>
      <c r="CP25" s="170"/>
      <c r="CQ25" s="170"/>
      <c r="CR25" s="170"/>
      <c r="CS25" s="170"/>
      <c r="CT25" s="170"/>
      <c r="CU25" s="170">
        <v>0</v>
      </c>
      <c r="CV25" s="170">
        <v>0</v>
      </c>
      <c r="CW25" s="170">
        <v>0</v>
      </c>
      <c r="CX25" s="170">
        <v>0</v>
      </c>
      <c r="CY25" s="170">
        <v>0</v>
      </c>
      <c r="CZ25" s="170">
        <v>0</v>
      </c>
      <c r="DA25" s="25">
        <f>SUM(DB25:EF25)</f>
        <v>0</v>
      </c>
      <c r="DB25" s="25">
        <f>+'OTR11'!F30</f>
        <v>0</v>
      </c>
      <c r="DC25" s="25">
        <f>+'OTR11'!G30</f>
        <v>0</v>
      </c>
      <c r="DD25" s="25">
        <f>+'OTR11'!H30</f>
        <v>0</v>
      </c>
      <c r="DE25" s="25">
        <f>+'OTR11'!I30</f>
        <v>0</v>
      </c>
      <c r="DF25" s="25">
        <f>+'OTR11'!J30</f>
        <v>0</v>
      </c>
      <c r="DG25" s="25">
        <f>+'OTR11'!K30</f>
        <v>0</v>
      </c>
      <c r="DH25" s="25">
        <f>+'OTR11'!L30</f>
        <v>0</v>
      </c>
      <c r="DI25" s="25">
        <f>+'OTR11'!M30</f>
        <v>0</v>
      </c>
      <c r="DJ25" s="25">
        <f>+'OTR11'!N30</f>
        <v>0</v>
      </c>
      <c r="DK25" s="25">
        <f>+'OTR11'!O30</f>
        <v>0</v>
      </c>
      <c r="DL25" s="25">
        <f>+'OTR11'!P30</f>
        <v>0</v>
      </c>
      <c r="DM25" s="25">
        <f>+'OTR11'!Q30</f>
        <v>0</v>
      </c>
      <c r="DN25" s="25">
        <f>+'OTR11'!R30</f>
        <v>0</v>
      </c>
      <c r="DO25" s="25">
        <f>+'OTR11'!S30</f>
        <v>0</v>
      </c>
      <c r="DP25" s="25">
        <f>+'OTR11'!T30</f>
        <v>0</v>
      </c>
      <c r="DQ25" s="25">
        <f>+'OTR11'!U30</f>
        <v>0</v>
      </c>
      <c r="DR25" s="25">
        <f>+'OTR11'!V30</f>
        <v>0</v>
      </c>
      <c r="DS25" s="25">
        <f>+'OTR11'!W30</f>
        <v>0</v>
      </c>
      <c r="DT25" s="25">
        <f>+'OTR11'!X30</f>
        <v>0</v>
      </c>
      <c r="DU25" s="25">
        <f>+'OTR11'!Y30</f>
        <v>0</v>
      </c>
      <c r="DV25" s="25">
        <f>+'OTR11'!Z30</f>
        <v>0</v>
      </c>
      <c r="DW25" s="25">
        <f>+'OTR11'!AA30</f>
        <v>0</v>
      </c>
      <c r="DX25" s="25">
        <f>+'OTR11'!AB30</f>
        <v>0</v>
      </c>
      <c r="DY25" s="25">
        <f>+'OTR11'!AC30</f>
        <v>0</v>
      </c>
      <c r="DZ25" s="25">
        <f>+'OTR11'!AD30</f>
        <v>0</v>
      </c>
      <c r="EA25" s="25">
        <f>+'OTR11'!AE30</f>
        <v>0</v>
      </c>
      <c r="EB25" s="25">
        <f>+'OTR11'!AF30</f>
        <v>0</v>
      </c>
      <c r="EC25" s="25">
        <f>+'OTR11'!AG30</f>
        <v>0</v>
      </c>
      <c r="ED25" s="25">
        <f>+'OTR11'!AH30</f>
        <v>0</v>
      </c>
      <c r="EE25" s="25">
        <f>+'OTR11'!AI30</f>
        <v>0</v>
      </c>
      <c r="EF25" s="25">
        <f>+'OTR11'!AJ30</f>
        <v>0</v>
      </c>
    </row>
    <row r="26" spans="1:148" s="8" customFormat="1" ht="17.25" customHeight="1">
      <c r="A26" s="12" t="s">
        <v>7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/>
      <c r="AY26" s="170"/>
      <c r="AZ26" s="170"/>
      <c r="BA26" s="170"/>
      <c r="BB26" s="6"/>
      <c r="BC26" s="170"/>
      <c r="BD26" s="170"/>
      <c r="BE26" s="170"/>
      <c r="BF26" s="170"/>
      <c r="BG26" s="191"/>
      <c r="BH26" s="170"/>
      <c r="BI26" s="170"/>
      <c r="BJ26" s="170"/>
      <c r="BK26" s="6"/>
      <c r="BL26" s="170"/>
      <c r="BM26" s="170"/>
      <c r="BN26" s="170"/>
      <c r="BO26" s="170"/>
      <c r="BP26" s="170"/>
      <c r="BQ26" s="170"/>
      <c r="BR26" s="170"/>
      <c r="BS26" s="170"/>
      <c r="BT26" s="170"/>
      <c r="BU26" s="170"/>
      <c r="BV26" s="170"/>
      <c r="BW26" s="170"/>
      <c r="BX26" s="170"/>
      <c r="BY26" s="170"/>
      <c r="BZ26" s="170"/>
      <c r="CA26" s="170"/>
      <c r="CB26" s="170"/>
      <c r="CC26" s="170"/>
      <c r="CD26" s="170"/>
      <c r="CE26" s="170"/>
      <c r="CF26" s="170"/>
      <c r="CG26" s="170"/>
      <c r="CH26" s="170"/>
      <c r="CI26" s="170"/>
      <c r="CJ26" s="170"/>
      <c r="CK26" s="170"/>
      <c r="CL26" s="170"/>
      <c r="CM26" s="170"/>
      <c r="CN26" s="170"/>
      <c r="CO26" s="170"/>
      <c r="CP26" s="170"/>
      <c r="CQ26" s="170"/>
      <c r="CR26" s="170"/>
      <c r="CS26" s="170"/>
      <c r="CT26" s="170"/>
      <c r="CU26" s="170">
        <v>0</v>
      </c>
      <c r="CV26" s="170">
        <v>0</v>
      </c>
      <c r="CW26" s="170">
        <v>0</v>
      </c>
      <c r="CX26" s="170">
        <v>4</v>
      </c>
      <c r="CY26" s="170">
        <v>1</v>
      </c>
      <c r="CZ26" s="170">
        <v>6</v>
      </c>
      <c r="DA26" s="25">
        <f>SUM(DB26:EF26)</f>
        <v>10</v>
      </c>
      <c r="DB26" s="25">
        <f>+'OTR11'!F31</f>
        <v>1</v>
      </c>
      <c r="DC26" s="25">
        <f>+'OTR11'!G31</f>
        <v>0</v>
      </c>
      <c r="DD26" s="25">
        <f>+'OTR11'!H31</f>
        <v>0</v>
      </c>
      <c r="DE26" s="25">
        <f>+'OTR11'!I31</f>
        <v>0</v>
      </c>
      <c r="DF26" s="25">
        <f>+'OTR11'!J31</f>
        <v>0</v>
      </c>
      <c r="DG26" s="25">
        <f>+'OTR11'!K31</f>
        <v>7</v>
      </c>
      <c r="DH26" s="25">
        <f>+'OTR11'!L31</f>
        <v>0</v>
      </c>
      <c r="DI26" s="25">
        <f>+'OTR11'!M31</f>
        <v>0</v>
      </c>
      <c r="DJ26" s="25">
        <f>+'OTR11'!N31</f>
        <v>0</v>
      </c>
      <c r="DK26" s="25">
        <f>+'OTR11'!O31</f>
        <v>0</v>
      </c>
      <c r="DL26" s="25">
        <f>+'OTR11'!P31</f>
        <v>0</v>
      </c>
      <c r="DM26" s="25">
        <f>+'OTR11'!Q31</f>
        <v>0</v>
      </c>
      <c r="DN26" s="25">
        <f>+'OTR11'!R31</f>
        <v>0</v>
      </c>
      <c r="DO26" s="25">
        <f>+'OTR11'!S31</f>
        <v>0</v>
      </c>
      <c r="DP26" s="25">
        <f>+'OTR11'!T31</f>
        <v>0</v>
      </c>
      <c r="DQ26" s="25">
        <f>+'OTR11'!U31</f>
        <v>0</v>
      </c>
      <c r="DR26" s="25">
        <f>+'OTR11'!V31</f>
        <v>0</v>
      </c>
      <c r="DS26" s="25">
        <f>+'OTR11'!W31</f>
        <v>0</v>
      </c>
      <c r="DT26" s="25">
        <f>+'OTR11'!X31</f>
        <v>0</v>
      </c>
      <c r="DU26" s="25">
        <f>+'OTR11'!Y31</f>
        <v>0</v>
      </c>
      <c r="DV26" s="25">
        <f>+'OTR11'!Z31</f>
        <v>0</v>
      </c>
      <c r="DW26" s="25">
        <f>+'OTR11'!AA31</f>
        <v>2</v>
      </c>
      <c r="DX26" s="25">
        <f>+'OTR11'!AB31</f>
        <v>0</v>
      </c>
      <c r="DY26" s="25">
        <f>+'OTR11'!AC31</f>
        <v>0</v>
      </c>
      <c r="DZ26" s="25">
        <f>+'OTR11'!AD31</f>
        <v>0</v>
      </c>
      <c r="EA26" s="25">
        <f>+'OTR11'!AE31</f>
        <v>0</v>
      </c>
      <c r="EB26" s="25">
        <f>+'OTR11'!AF31</f>
        <v>0</v>
      </c>
      <c r="EC26" s="25">
        <f>+'OTR11'!AG31</f>
        <v>0</v>
      </c>
      <c r="ED26" s="25">
        <f>+'OTR11'!AH31</f>
        <v>0</v>
      </c>
      <c r="EE26" s="25">
        <f>+'OTR11'!AI31</f>
        <v>0</v>
      </c>
      <c r="EF26" s="25">
        <f>+'OTR11'!AJ31</f>
        <v>0</v>
      </c>
    </row>
    <row r="27" spans="1:148" s="8" customFormat="1" ht="17.25" customHeight="1">
      <c r="A27" s="12" t="s">
        <v>8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/>
      <c r="AY27" s="170"/>
      <c r="AZ27" s="170"/>
      <c r="BA27" s="170"/>
      <c r="BB27" s="6"/>
      <c r="BC27" s="170"/>
      <c r="BD27" s="170"/>
      <c r="BE27" s="170"/>
      <c r="BF27" s="170"/>
      <c r="BG27" s="191"/>
      <c r="BH27" s="170"/>
      <c r="BI27" s="170"/>
      <c r="BJ27" s="170"/>
      <c r="BK27" s="6"/>
      <c r="BL27" s="170"/>
      <c r="BM27" s="170"/>
      <c r="BN27" s="170"/>
      <c r="BO27" s="170"/>
      <c r="BP27" s="170"/>
      <c r="BQ27" s="170"/>
      <c r="BR27" s="170"/>
      <c r="BS27" s="170"/>
      <c r="BT27" s="170"/>
      <c r="BU27" s="170"/>
      <c r="BV27" s="170"/>
      <c r="BW27" s="170"/>
      <c r="BX27" s="170"/>
      <c r="BY27" s="170"/>
      <c r="BZ27" s="170"/>
      <c r="CA27" s="170"/>
      <c r="CB27" s="170"/>
      <c r="CC27" s="170"/>
      <c r="CD27" s="170"/>
      <c r="CE27" s="170"/>
      <c r="CF27" s="170"/>
      <c r="CG27" s="170"/>
      <c r="CH27" s="170"/>
      <c r="CI27" s="170"/>
      <c r="CJ27" s="170"/>
      <c r="CK27" s="170"/>
      <c r="CL27" s="170"/>
      <c r="CM27" s="170"/>
      <c r="CN27" s="170"/>
      <c r="CO27" s="170"/>
      <c r="CP27" s="170"/>
      <c r="CQ27" s="170"/>
      <c r="CR27" s="170"/>
      <c r="CS27" s="170"/>
      <c r="CT27" s="170"/>
      <c r="CU27" s="170">
        <v>0</v>
      </c>
      <c r="CV27" s="170">
        <v>0</v>
      </c>
      <c r="CW27" s="170">
        <v>0</v>
      </c>
      <c r="CX27" s="170">
        <v>0</v>
      </c>
      <c r="CY27" s="170">
        <v>0</v>
      </c>
      <c r="CZ27" s="170">
        <v>0</v>
      </c>
      <c r="DA27" s="25">
        <f>SUM(DB27:EF27)</f>
        <v>0</v>
      </c>
      <c r="DB27" s="25">
        <f>+'OTR11'!F32</f>
        <v>0</v>
      </c>
      <c r="DC27" s="25">
        <f>+'OTR11'!G32</f>
        <v>0</v>
      </c>
      <c r="DD27" s="25">
        <f>+'OTR11'!H32</f>
        <v>0</v>
      </c>
      <c r="DE27" s="25">
        <f>+'OTR11'!I32</f>
        <v>0</v>
      </c>
      <c r="DF27" s="25">
        <f>+'OTR11'!J32</f>
        <v>0</v>
      </c>
      <c r="DG27" s="25">
        <f>+'OTR11'!K32</f>
        <v>0</v>
      </c>
      <c r="DH27" s="25">
        <f>+'OTR11'!L32</f>
        <v>0</v>
      </c>
      <c r="DI27" s="25">
        <f>+'OTR11'!M32</f>
        <v>0</v>
      </c>
      <c r="DJ27" s="25">
        <f>+'OTR11'!N32</f>
        <v>0</v>
      </c>
      <c r="DK27" s="25">
        <f>+'OTR11'!O32</f>
        <v>0</v>
      </c>
      <c r="DL27" s="25">
        <f>+'OTR11'!P32</f>
        <v>0</v>
      </c>
      <c r="DM27" s="25">
        <f>+'OTR11'!Q32</f>
        <v>0</v>
      </c>
      <c r="DN27" s="25">
        <f>+'OTR11'!R32</f>
        <v>0</v>
      </c>
      <c r="DO27" s="25">
        <f>+'OTR11'!S32</f>
        <v>0</v>
      </c>
      <c r="DP27" s="25">
        <f>+'OTR11'!T32</f>
        <v>0</v>
      </c>
      <c r="DQ27" s="25">
        <f>+'OTR11'!U32</f>
        <v>0</v>
      </c>
      <c r="DR27" s="25">
        <f>+'OTR11'!V32</f>
        <v>0</v>
      </c>
      <c r="DS27" s="25">
        <f>+'OTR11'!W32</f>
        <v>0</v>
      </c>
      <c r="DT27" s="25">
        <f>+'OTR11'!X32</f>
        <v>0</v>
      </c>
      <c r="DU27" s="25">
        <f>+'OTR11'!Y32</f>
        <v>0</v>
      </c>
      <c r="DV27" s="25">
        <f>+'OTR11'!Z32</f>
        <v>0</v>
      </c>
      <c r="DW27" s="25">
        <f>+'OTR11'!AA32</f>
        <v>0</v>
      </c>
      <c r="DX27" s="25">
        <f>+'OTR11'!AB32</f>
        <v>0</v>
      </c>
      <c r="DY27" s="25">
        <f>+'OTR11'!AC32</f>
        <v>0</v>
      </c>
      <c r="DZ27" s="25">
        <f>+'OTR11'!AD32</f>
        <v>0</v>
      </c>
      <c r="EA27" s="25">
        <f>+'OTR11'!AE32</f>
        <v>0</v>
      </c>
      <c r="EB27" s="25">
        <f>+'OTR11'!AF32</f>
        <v>0</v>
      </c>
      <c r="EC27" s="25">
        <f>+'OTR11'!AG32</f>
        <v>0</v>
      </c>
      <c r="ED27" s="25">
        <f>+'OTR11'!AH32</f>
        <v>0</v>
      </c>
      <c r="EE27" s="25">
        <f>+'OTR11'!AI32</f>
        <v>0</v>
      </c>
      <c r="EF27" s="25">
        <f>+'OTR11'!AJ32</f>
        <v>0</v>
      </c>
    </row>
    <row r="28" spans="1:148" s="8" customFormat="1" ht="17.25" customHeight="1">
      <c r="A28" s="12" t="s">
        <v>9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/>
      <c r="AY28" s="170"/>
      <c r="AZ28" s="170"/>
      <c r="BA28" s="170"/>
      <c r="BB28" s="6"/>
      <c r="BC28" s="170"/>
      <c r="BD28" s="170"/>
      <c r="BE28" s="170"/>
      <c r="BF28" s="170"/>
      <c r="BG28" s="191"/>
      <c r="BH28" s="170"/>
      <c r="BI28" s="170"/>
      <c r="BJ28" s="170"/>
      <c r="BK28" s="6"/>
      <c r="BL28" s="170"/>
      <c r="BM28" s="170"/>
      <c r="BN28" s="170"/>
      <c r="BO28" s="170"/>
      <c r="BP28" s="170"/>
      <c r="BQ28" s="170"/>
      <c r="BR28" s="170"/>
      <c r="BS28" s="170"/>
      <c r="BT28" s="170"/>
      <c r="BU28" s="170"/>
      <c r="BV28" s="170"/>
      <c r="BW28" s="170"/>
      <c r="BX28" s="170"/>
      <c r="BY28" s="170"/>
      <c r="BZ28" s="170"/>
      <c r="CA28" s="170"/>
      <c r="CB28" s="170"/>
      <c r="CC28" s="170"/>
      <c r="CD28" s="170"/>
      <c r="CE28" s="170"/>
      <c r="CF28" s="170"/>
      <c r="CG28" s="170"/>
      <c r="CH28" s="170"/>
      <c r="CI28" s="170"/>
      <c r="CJ28" s="170"/>
      <c r="CK28" s="170"/>
      <c r="CL28" s="170"/>
      <c r="CM28" s="170"/>
      <c r="CN28" s="170"/>
      <c r="CO28" s="170"/>
      <c r="CP28" s="170"/>
      <c r="CQ28" s="170"/>
      <c r="CR28" s="170"/>
      <c r="CS28" s="170"/>
      <c r="CT28" s="170"/>
      <c r="CU28" s="170">
        <v>0</v>
      </c>
      <c r="CV28" s="170">
        <v>0</v>
      </c>
      <c r="CW28" s="170">
        <v>0</v>
      </c>
      <c r="CX28" s="170">
        <v>0</v>
      </c>
      <c r="CY28" s="170">
        <v>0</v>
      </c>
      <c r="CZ28" s="170">
        <v>0</v>
      </c>
      <c r="DA28" s="25">
        <f>SUM(DB28:EF28)</f>
        <v>0</v>
      </c>
      <c r="DB28" s="25">
        <f>+'OTR11'!F33</f>
        <v>0</v>
      </c>
      <c r="DC28" s="25">
        <f>+'OTR11'!G33</f>
        <v>0</v>
      </c>
      <c r="DD28" s="25">
        <f>+'OTR11'!H33</f>
        <v>0</v>
      </c>
      <c r="DE28" s="25">
        <f>+'OTR11'!I33</f>
        <v>0</v>
      </c>
      <c r="DF28" s="25">
        <f>+'OTR11'!J33</f>
        <v>0</v>
      </c>
      <c r="DG28" s="25">
        <f>+'OTR11'!K33</f>
        <v>0</v>
      </c>
      <c r="DH28" s="25">
        <f>+'OTR11'!L33</f>
        <v>0</v>
      </c>
      <c r="DI28" s="25">
        <f>+'OTR11'!M33</f>
        <v>0</v>
      </c>
      <c r="DJ28" s="25">
        <f>+'OTR11'!N33</f>
        <v>0</v>
      </c>
      <c r="DK28" s="25">
        <f>+'OTR11'!O33</f>
        <v>0</v>
      </c>
      <c r="DL28" s="25">
        <f>+'OTR11'!P33</f>
        <v>0</v>
      </c>
      <c r="DM28" s="25">
        <f>+'OTR11'!Q33</f>
        <v>0</v>
      </c>
      <c r="DN28" s="25">
        <f>+'OTR11'!R33</f>
        <v>0</v>
      </c>
      <c r="DO28" s="25">
        <f>+'OTR11'!S33</f>
        <v>0</v>
      </c>
      <c r="DP28" s="25">
        <f>+'OTR11'!T33</f>
        <v>0</v>
      </c>
      <c r="DQ28" s="25">
        <f>+'OTR11'!U33</f>
        <v>0</v>
      </c>
      <c r="DR28" s="25">
        <f>+'OTR11'!V33</f>
        <v>0</v>
      </c>
      <c r="DS28" s="25">
        <f>+'OTR11'!W33</f>
        <v>0</v>
      </c>
      <c r="DT28" s="25">
        <f>+'OTR11'!X33</f>
        <v>0</v>
      </c>
      <c r="DU28" s="25">
        <f>+'OTR11'!Y33</f>
        <v>0</v>
      </c>
      <c r="DV28" s="25">
        <f>+'OTR11'!Z33</f>
        <v>0</v>
      </c>
      <c r="DW28" s="25">
        <f>+'OTR11'!AA33</f>
        <v>0</v>
      </c>
      <c r="DX28" s="25">
        <f>+'OTR11'!AB33</f>
        <v>0</v>
      </c>
      <c r="DY28" s="25">
        <f>+'OTR11'!AC33</f>
        <v>0</v>
      </c>
      <c r="DZ28" s="25">
        <f>+'OTR11'!AD33</f>
        <v>0</v>
      </c>
      <c r="EA28" s="25">
        <f>+'OTR11'!AE33</f>
        <v>0</v>
      </c>
      <c r="EB28" s="25">
        <f>+'OTR11'!AF33</f>
        <v>0</v>
      </c>
      <c r="EC28" s="25">
        <f>+'OTR11'!AG33</f>
        <v>0</v>
      </c>
      <c r="ED28" s="25">
        <f>+'OTR11'!AH33</f>
        <v>0</v>
      </c>
      <c r="EE28" s="25">
        <f>+'OTR11'!AI33</f>
        <v>0</v>
      </c>
      <c r="EF28" s="25">
        <f>+'OTR11'!AJ33</f>
        <v>0</v>
      </c>
    </row>
    <row r="29" spans="1:148" s="179" customFormat="1" ht="18" customHeight="1">
      <c r="A29" s="179" t="s">
        <v>214</v>
      </c>
      <c r="Z29" s="182">
        <v>2E-3</v>
      </c>
      <c r="AA29" s="182">
        <v>2E-3</v>
      </c>
      <c r="AB29" s="182">
        <v>2E-3</v>
      </c>
      <c r="AC29" s="182">
        <v>2E-3</v>
      </c>
      <c r="AD29" s="182">
        <v>2E-3</v>
      </c>
      <c r="AE29" s="182">
        <v>2E-3</v>
      </c>
      <c r="AF29" s="182">
        <v>2E-3</v>
      </c>
      <c r="AG29" s="182">
        <v>2E-3</v>
      </c>
      <c r="AH29" s="182">
        <v>2E-3</v>
      </c>
      <c r="AI29" s="182">
        <v>2E-3</v>
      </c>
      <c r="AJ29" s="182">
        <v>2E-3</v>
      </c>
      <c r="AK29" s="182">
        <v>2E-3</v>
      </c>
      <c r="AL29" s="182">
        <v>5.0000000000000001E-3</v>
      </c>
      <c r="AM29" s="182">
        <v>5.0000000000000001E-3</v>
      </c>
      <c r="AN29" s="182">
        <v>5.0000000000000001E-3</v>
      </c>
      <c r="AO29" s="182">
        <v>5.0000000000000001E-3</v>
      </c>
      <c r="AP29" s="182">
        <v>5.0000000000000001E-3</v>
      </c>
      <c r="AQ29" s="182">
        <v>5.0000000000000001E-3</v>
      </c>
      <c r="AR29" s="182">
        <v>5.0000000000000001E-3</v>
      </c>
      <c r="AS29" s="182">
        <v>5.0000000000000001E-3</v>
      </c>
      <c r="AT29" s="182">
        <v>5.0000000000000001E-3</v>
      </c>
      <c r="AU29" s="182">
        <v>5.0000000000000001E-3</v>
      </c>
      <c r="AV29" s="182">
        <v>5.0000000000000001E-3</v>
      </c>
      <c r="AW29" s="182">
        <v>5.0000000000000001E-3</v>
      </c>
      <c r="AX29" s="182">
        <v>2E-3</v>
      </c>
      <c r="AY29" s="182">
        <v>2E-3</v>
      </c>
      <c r="AZ29" s="182">
        <v>2E-3</v>
      </c>
      <c r="BA29" s="182">
        <v>2E-3</v>
      </c>
      <c r="BB29" s="182">
        <v>2E-3</v>
      </c>
      <c r="BC29" s="182">
        <v>2E-3</v>
      </c>
      <c r="BD29" s="182">
        <v>2E-3</v>
      </c>
      <c r="BE29" s="182">
        <v>2E-3</v>
      </c>
      <c r="BF29" s="182">
        <v>2E-3</v>
      </c>
      <c r="BG29" s="182">
        <v>2E-3</v>
      </c>
      <c r="BH29" s="182">
        <v>2E-3</v>
      </c>
      <c r="BI29" s="182">
        <v>2E-3</v>
      </c>
      <c r="BJ29" s="182">
        <v>2E-3</v>
      </c>
      <c r="BK29" s="182">
        <v>2E-3</v>
      </c>
      <c r="BL29" s="182">
        <v>2E-3</v>
      </c>
      <c r="BM29" s="182">
        <v>5.0000000000000001E-4</v>
      </c>
      <c r="BN29" s="182">
        <v>5.0000000000000001E-4</v>
      </c>
      <c r="BO29" s="182">
        <v>5.0000000000000001E-4</v>
      </c>
      <c r="BP29" s="182">
        <v>5.0000000000000001E-4</v>
      </c>
      <c r="BQ29" s="182">
        <v>5.0000000000000001E-4</v>
      </c>
      <c r="BR29" s="182">
        <v>5.0000000000000001E-4</v>
      </c>
      <c r="BS29" s="182">
        <v>5.0000000000000001E-4</v>
      </c>
      <c r="BT29" s="182">
        <v>5.0000000000000001E-4</v>
      </c>
      <c r="BU29" s="182">
        <v>5.0000000000000001E-4</v>
      </c>
      <c r="BV29" s="182">
        <v>5.0000000000000001E-4</v>
      </c>
      <c r="BW29" s="182">
        <v>5.0000000000000001E-4</v>
      </c>
      <c r="BX29" s="182">
        <v>5.0000000000000001E-4</v>
      </c>
      <c r="BY29" s="182">
        <v>5.0000000000000001E-4</v>
      </c>
      <c r="BZ29" s="182">
        <v>5.0000000000000001E-4</v>
      </c>
      <c r="CA29" s="182">
        <v>5.0000000000000001E-4</v>
      </c>
      <c r="CB29" s="182">
        <v>5.0000000000000001E-4</v>
      </c>
      <c r="CC29" s="182">
        <v>5.0000000000000001E-4</v>
      </c>
      <c r="CD29" s="182">
        <v>5.0000000000000001E-4</v>
      </c>
      <c r="CE29" s="182">
        <v>5.0000000000000001E-4</v>
      </c>
      <c r="CF29" s="182">
        <v>5.0000000000000001E-4</v>
      </c>
      <c r="CG29" s="182">
        <v>5.0000000000000001E-4</v>
      </c>
      <c r="CH29" s="182">
        <v>5.0000000000000001E-4</v>
      </c>
      <c r="CI29" s="182">
        <v>5.0000000000000001E-4</v>
      </c>
      <c r="CJ29" s="182">
        <v>5.0000000000000001E-4</v>
      </c>
      <c r="CK29" s="182">
        <v>5.0000000000000001E-4</v>
      </c>
      <c r="CL29" s="182">
        <v>5.0000000000000001E-4</v>
      </c>
      <c r="CM29" s="182">
        <v>5.0000000000000001E-4</v>
      </c>
      <c r="CN29" s="182">
        <v>5.0000000000000001E-4</v>
      </c>
      <c r="CO29" s="182">
        <v>5.0000000000000001E-4</v>
      </c>
      <c r="CP29" s="182">
        <v>5.0000000000000001E-4</v>
      </c>
      <c r="CQ29" s="182">
        <v>5.0000000000000001E-4</v>
      </c>
      <c r="CR29" s="182">
        <v>5.0000000000000001E-4</v>
      </c>
      <c r="CS29" s="182">
        <v>5.0000000000000001E-4</v>
      </c>
      <c r="CT29" s="182">
        <v>5.0000000000000001E-4</v>
      </c>
      <c r="CU29" s="182">
        <v>5.0000000000000001E-4</v>
      </c>
      <c r="CV29" s="182">
        <v>5.0000000000000001E-4</v>
      </c>
      <c r="CW29" s="182">
        <v>5.0000000000000001E-4</v>
      </c>
      <c r="CX29" s="182">
        <v>5.0000000000000001E-4</v>
      </c>
      <c r="CY29" s="182">
        <v>5.0000000000000001E-4</v>
      </c>
      <c r="CZ29" s="182">
        <v>5.0000000000000001E-4</v>
      </c>
      <c r="DA29" s="182">
        <v>5.0000000000000001E-4</v>
      </c>
      <c r="DB29" s="182">
        <v>5.0000000000000001E-4</v>
      </c>
      <c r="DC29" s="182">
        <v>5.0000000000000001E-4</v>
      </c>
      <c r="DD29" s="182">
        <v>5.0000000000000001E-4</v>
      </c>
      <c r="DE29" s="182">
        <v>5.0000000000000001E-4</v>
      </c>
      <c r="DF29" s="182">
        <v>5.0000000000000001E-4</v>
      </c>
      <c r="DG29" s="182">
        <v>5.0000000000000001E-4</v>
      </c>
      <c r="DH29" s="182">
        <v>5.0000000000000001E-4</v>
      </c>
      <c r="DI29" s="182">
        <v>5.0000000000000001E-4</v>
      </c>
      <c r="DJ29" s="182">
        <v>5.0000000000000001E-4</v>
      </c>
      <c r="DK29" s="182">
        <v>5.0000000000000001E-4</v>
      </c>
      <c r="DL29" s="182">
        <v>5.0000000000000001E-4</v>
      </c>
      <c r="DM29" s="182">
        <v>5.0000000000000001E-4</v>
      </c>
      <c r="DN29" s="182">
        <v>5.0000000000000001E-4</v>
      </c>
      <c r="DO29" s="182">
        <v>5.0000000000000001E-4</v>
      </c>
      <c r="DP29" s="182">
        <v>5.0000000000000001E-4</v>
      </c>
      <c r="DQ29" s="182">
        <v>5.0000000000000001E-4</v>
      </c>
      <c r="DR29" s="182">
        <v>5.0000000000000001E-4</v>
      </c>
      <c r="DS29" s="182">
        <v>5.0000000000000001E-4</v>
      </c>
      <c r="DT29" s="182">
        <v>5.0000000000000001E-4</v>
      </c>
      <c r="DU29" s="182">
        <v>5.0000000000000001E-4</v>
      </c>
      <c r="DV29" s="182">
        <v>5.0000000000000001E-4</v>
      </c>
      <c r="DW29" s="182">
        <v>5.0000000000000001E-4</v>
      </c>
      <c r="DX29" s="182">
        <v>5.0000000000000001E-4</v>
      </c>
      <c r="DY29" s="182">
        <v>5.0000000000000001E-4</v>
      </c>
      <c r="DZ29" s="182">
        <v>5.0000000000000001E-4</v>
      </c>
      <c r="EA29" s="182">
        <v>5.0000000000000001E-4</v>
      </c>
      <c r="EB29" s="182">
        <v>5.0000000000000001E-4</v>
      </c>
      <c r="EC29" s="182">
        <v>5.0000000000000001E-4</v>
      </c>
      <c r="ED29" s="182">
        <v>5.0000000000000001E-4</v>
      </c>
      <c r="EE29" s="182">
        <v>5.0000000000000001E-4</v>
      </c>
      <c r="EF29" s="182">
        <v>5.0000000000000001E-4</v>
      </c>
      <c r="EG29" s="180"/>
      <c r="EH29" s="180"/>
      <c r="EI29" s="180"/>
      <c r="EJ29" s="180"/>
      <c r="EK29" s="180"/>
      <c r="EL29" s="180"/>
      <c r="EM29" s="180"/>
      <c r="EN29" s="180"/>
      <c r="EO29" s="180"/>
      <c r="EP29" s="180"/>
      <c r="EQ29" s="180"/>
      <c r="ER29" s="180"/>
    </row>
  </sheetData>
  <printOptions horizontalCentered="1"/>
  <pageMargins left="0.19685039370078741" right="0.23622047244094491" top="0.15748031496062992" bottom="0.15748031496062992" header="0.31496062992125984" footer="0.31496062992125984"/>
  <pageSetup paperSize="9" scale="36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AJ50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28.109375" style="215" customWidth="1"/>
    <col min="2" max="36" width="7.5546875" style="215" customWidth="1"/>
    <col min="37" max="16384" width="7.109375" style="215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321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3775926</v>
      </c>
      <c r="C13" s="289">
        <v>3721392</v>
      </c>
      <c r="D13" s="289">
        <v>3450668</v>
      </c>
      <c r="E13" s="289">
        <v>2882736</v>
      </c>
      <c r="F13" s="289">
        <v>238095</v>
      </c>
      <c r="G13" s="289">
        <v>114829</v>
      </c>
      <c r="H13" s="289">
        <v>-263</v>
      </c>
      <c r="I13" s="289">
        <v>164255</v>
      </c>
      <c r="J13" s="289">
        <v>136729</v>
      </c>
      <c r="K13" s="289">
        <v>131580</v>
      </c>
      <c r="L13" s="289">
        <v>130474</v>
      </c>
      <c r="M13" s="289">
        <v>132114</v>
      </c>
      <c r="N13" s="289">
        <v>133501</v>
      </c>
      <c r="O13" s="289">
        <v>0</v>
      </c>
      <c r="P13" s="289">
        <v>197239</v>
      </c>
      <c r="Q13" s="289">
        <v>110361</v>
      </c>
      <c r="R13" s="289">
        <v>124778</v>
      </c>
      <c r="S13" s="289">
        <v>115941</v>
      </c>
      <c r="T13" s="289">
        <v>132390</v>
      </c>
      <c r="U13" s="289">
        <v>128763</v>
      </c>
      <c r="V13" s="289">
        <v>238</v>
      </c>
      <c r="W13" s="289">
        <v>202293</v>
      </c>
      <c r="X13" s="289">
        <v>140266</v>
      </c>
      <c r="Y13" s="289">
        <v>133097</v>
      </c>
      <c r="Z13" s="289">
        <v>141174</v>
      </c>
      <c r="AA13" s="289">
        <v>134524</v>
      </c>
      <c r="AB13" s="289">
        <v>134376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3772899</v>
      </c>
      <c r="C14" s="289">
        <v>3719648</v>
      </c>
      <c r="D14" s="289">
        <v>3447590</v>
      </c>
      <c r="E14" s="289">
        <v>2879220</v>
      </c>
      <c r="F14" s="289">
        <v>237578</v>
      </c>
      <c r="G14" s="289">
        <v>114717</v>
      </c>
      <c r="H14" s="289">
        <v>-263</v>
      </c>
      <c r="I14" s="289">
        <v>164061</v>
      </c>
      <c r="J14" s="289">
        <v>136534</v>
      </c>
      <c r="K14" s="289">
        <v>131479</v>
      </c>
      <c r="L14" s="289">
        <v>130296</v>
      </c>
      <c r="M14" s="289">
        <v>131914</v>
      </c>
      <c r="N14" s="289">
        <v>133349</v>
      </c>
      <c r="O14" s="289">
        <v>0</v>
      </c>
      <c r="P14" s="289">
        <v>197024</v>
      </c>
      <c r="Q14" s="289">
        <v>110225</v>
      </c>
      <c r="R14" s="289">
        <v>124570</v>
      </c>
      <c r="S14" s="289">
        <v>115682</v>
      </c>
      <c r="T14" s="289">
        <v>132284</v>
      </c>
      <c r="U14" s="289">
        <v>128662</v>
      </c>
      <c r="V14" s="289">
        <v>238</v>
      </c>
      <c r="W14" s="289">
        <v>202165</v>
      </c>
      <c r="X14" s="289">
        <v>140080</v>
      </c>
      <c r="Y14" s="289">
        <v>132949</v>
      </c>
      <c r="Z14" s="289">
        <v>141051</v>
      </c>
      <c r="AA14" s="289">
        <v>134431</v>
      </c>
      <c r="AB14" s="289">
        <v>134212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3027</v>
      </c>
      <c r="C15" s="289">
        <v>1744</v>
      </c>
      <c r="D15" s="289">
        <v>3078</v>
      </c>
      <c r="E15" s="289">
        <v>3516</v>
      </c>
      <c r="F15" s="289">
        <v>517</v>
      </c>
      <c r="G15" s="289">
        <v>112</v>
      </c>
      <c r="H15" s="289">
        <v>0</v>
      </c>
      <c r="I15" s="289">
        <v>194</v>
      </c>
      <c r="J15" s="289">
        <v>195</v>
      </c>
      <c r="K15" s="289">
        <v>101</v>
      </c>
      <c r="L15" s="289">
        <v>178</v>
      </c>
      <c r="M15" s="289">
        <v>200</v>
      </c>
      <c r="N15" s="289">
        <v>152</v>
      </c>
      <c r="O15" s="289">
        <v>0</v>
      </c>
      <c r="P15" s="289">
        <v>215</v>
      </c>
      <c r="Q15" s="289">
        <v>136</v>
      </c>
      <c r="R15" s="289">
        <v>208</v>
      </c>
      <c r="S15" s="289">
        <v>259</v>
      </c>
      <c r="T15" s="289">
        <v>106</v>
      </c>
      <c r="U15" s="289">
        <v>101</v>
      </c>
      <c r="V15" s="289">
        <v>0</v>
      </c>
      <c r="W15" s="289">
        <v>128</v>
      </c>
      <c r="X15" s="289">
        <v>186</v>
      </c>
      <c r="Y15" s="289">
        <v>148</v>
      </c>
      <c r="Z15" s="289">
        <v>123</v>
      </c>
      <c r="AA15" s="289">
        <v>93</v>
      </c>
      <c r="AB15" s="289">
        <v>164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8.0165765960455798E-2</v>
      </c>
      <c r="C16" s="290">
        <v>4.6864184154746399E-2</v>
      </c>
      <c r="D16" s="290">
        <v>8.9200120092689295E-2</v>
      </c>
      <c r="E16" s="290">
        <v>0.12196746424230315</v>
      </c>
      <c r="F16" s="290">
        <v>0.21714021714021714</v>
      </c>
      <c r="G16" s="290">
        <v>9.7536336639699031E-2</v>
      </c>
      <c r="H16" s="290">
        <v>0</v>
      </c>
      <c r="I16" s="290">
        <v>0.1181090377766278</v>
      </c>
      <c r="J16" s="290">
        <v>0.14261787916243079</v>
      </c>
      <c r="K16" s="290">
        <v>7.675938592491259E-2</v>
      </c>
      <c r="L16" s="290">
        <v>0.13642564802182811</v>
      </c>
      <c r="M16" s="290">
        <v>0.15138441043341355</v>
      </c>
      <c r="N16" s="290">
        <v>0.11385682504250903</v>
      </c>
      <c r="O16" s="290"/>
      <c r="P16" s="290">
        <v>0.10900481142167626</v>
      </c>
      <c r="Q16" s="290">
        <v>0.12323193881896685</v>
      </c>
      <c r="R16" s="290">
        <v>0.1666960521886871</v>
      </c>
      <c r="S16" s="290">
        <v>0.22338948258165789</v>
      </c>
      <c r="T16" s="290">
        <v>8.0066470277211269E-2</v>
      </c>
      <c r="U16" s="290">
        <v>7.8438681919495518E-2</v>
      </c>
      <c r="V16" s="290">
        <v>0</v>
      </c>
      <c r="W16" s="290">
        <v>6.3274557201682707E-2</v>
      </c>
      <c r="X16" s="290">
        <v>0.13260519299046097</v>
      </c>
      <c r="Y16" s="290">
        <v>0.11119709685417402</v>
      </c>
      <c r="Z16" s="290">
        <v>8.7126524714182502E-2</v>
      </c>
      <c r="AA16" s="290">
        <v>6.9132645475900201E-2</v>
      </c>
      <c r="AB16" s="290">
        <v>0.12204560338155623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2802</v>
      </c>
      <c r="C18" s="289">
        <v>1457</v>
      </c>
      <c r="D18" s="289">
        <v>2603</v>
      </c>
      <c r="E18" s="289">
        <v>2806</v>
      </c>
      <c r="F18" s="289">
        <v>453</v>
      </c>
      <c r="G18" s="289">
        <v>85</v>
      </c>
      <c r="H18" s="289">
        <v>0</v>
      </c>
      <c r="I18" s="289">
        <v>117</v>
      </c>
      <c r="J18" s="289">
        <v>158</v>
      </c>
      <c r="K18" s="289">
        <v>74</v>
      </c>
      <c r="L18" s="289">
        <v>122</v>
      </c>
      <c r="M18" s="289">
        <v>158</v>
      </c>
      <c r="N18" s="289">
        <v>120</v>
      </c>
      <c r="O18" s="289">
        <v>0</v>
      </c>
      <c r="P18" s="289">
        <v>165</v>
      </c>
      <c r="Q18" s="289">
        <v>108</v>
      </c>
      <c r="R18" s="289">
        <v>158</v>
      </c>
      <c r="S18" s="289">
        <v>221</v>
      </c>
      <c r="T18" s="289">
        <v>82</v>
      </c>
      <c r="U18" s="289">
        <v>85</v>
      </c>
      <c r="V18" s="289">
        <v>0</v>
      </c>
      <c r="W18" s="289">
        <v>114</v>
      </c>
      <c r="X18" s="289">
        <v>126</v>
      </c>
      <c r="Y18" s="289">
        <v>142</v>
      </c>
      <c r="Z18" s="289">
        <v>105</v>
      </c>
      <c r="AA18" s="289">
        <v>67</v>
      </c>
      <c r="AB18" s="289">
        <v>146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>
      <c r="A19" s="289" t="s">
        <v>60</v>
      </c>
      <c r="B19" s="289">
        <v>153</v>
      </c>
      <c r="C19" s="289">
        <v>162</v>
      </c>
      <c r="D19" s="289">
        <v>406</v>
      </c>
      <c r="E19" s="289">
        <v>520</v>
      </c>
      <c r="F19" s="289">
        <v>51</v>
      </c>
      <c r="G19" s="289">
        <v>26</v>
      </c>
      <c r="H19" s="289">
        <v>0</v>
      </c>
      <c r="I19" s="289">
        <v>75</v>
      </c>
      <c r="J19" s="289">
        <v>33</v>
      </c>
      <c r="K19" s="289">
        <v>16</v>
      </c>
      <c r="L19" s="289">
        <v>55</v>
      </c>
      <c r="M19" s="289">
        <v>31</v>
      </c>
      <c r="N19" s="289">
        <v>26</v>
      </c>
      <c r="O19" s="289">
        <v>0</v>
      </c>
      <c r="P19" s="289">
        <v>28</v>
      </c>
      <c r="Q19" s="289">
        <v>26</v>
      </c>
      <c r="R19" s="289">
        <v>10</v>
      </c>
      <c r="S19" s="289">
        <v>13</v>
      </c>
      <c r="T19" s="289">
        <v>20</v>
      </c>
      <c r="U19" s="289">
        <v>9</v>
      </c>
      <c r="V19" s="289">
        <v>0</v>
      </c>
      <c r="W19" s="289">
        <v>11</v>
      </c>
      <c r="X19" s="289">
        <v>40</v>
      </c>
      <c r="Y19" s="289">
        <v>5</v>
      </c>
      <c r="Z19" s="289">
        <v>7</v>
      </c>
      <c r="AA19" s="289">
        <v>23</v>
      </c>
      <c r="AB19" s="289">
        <v>15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 ht="15">
      <c r="A20" s="289" t="s">
        <v>61</v>
      </c>
      <c r="B20" s="289">
        <v>72</v>
      </c>
      <c r="C20" s="289">
        <v>125</v>
      </c>
      <c r="D20" s="289">
        <v>69</v>
      </c>
      <c r="E20" s="289">
        <v>190</v>
      </c>
      <c r="F20" s="289">
        <v>13</v>
      </c>
      <c r="G20" s="289">
        <v>1</v>
      </c>
      <c r="H20" s="289">
        <v>0</v>
      </c>
      <c r="I20" s="289">
        <v>2</v>
      </c>
      <c r="J20" s="289">
        <v>4</v>
      </c>
      <c r="K20" s="289">
        <v>11</v>
      </c>
      <c r="L20" s="289">
        <v>1</v>
      </c>
      <c r="M20" s="289">
        <v>11</v>
      </c>
      <c r="N20" s="289">
        <v>6</v>
      </c>
      <c r="O20" s="289">
        <v>0</v>
      </c>
      <c r="P20" s="289">
        <v>22</v>
      </c>
      <c r="Q20" s="289">
        <v>2</v>
      </c>
      <c r="R20" s="289">
        <v>40</v>
      </c>
      <c r="S20" s="289">
        <v>25</v>
      </c>
      <c r="T20" s="289">
        <v>4</v>
      </c>
      <c r="U20" s="289">
        <v>7</v>
      </c>
      <c r="V20" s="289">
        <v>0</v>
      </c>
      <c r="W20" s="289">
        <v>3</v>
      </c>
      <c r="X20" s="289">
        <v>20</v>
      </c>
      <c r="Y20" s="289">
        <v>1</v>
      </c>
      <c r="Z20" s="289">
        <v>11</v>
      </c>
      <c r="AA20" s="289">
        <v>3</v>
      </c>
      <c r="AB20" s="289">
        <v>3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1" spans="1:36" customFormat="1" ht="15"/>
    <row r="22" spans="1:36" customFormat="1" ht="15">
      <c r="A22" s="288" t="s">
        <v>237</v>
      </c>
    </row>
    <row r="23" spans="1:36" customFormat="1" ht="15">
      <c r="A23" s="288" t="s">
        <v>380</v>
      </c>
    </row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ht="15">
      <c r="A30" s="15" t="s">
        <v>59</v>
      </c>
      <c r="B30" s="214">
        <f t="shared" ref="B30:K33" si="0">SUMIF($A$15:$A$28,$A30,B$15:B$28)</f>
        <v>2802</v>
      </c>
      <c r="C30" s="214">
        <f t="shared" si="0"/>
        <v>1457</v>
      </c>
      <c r="D30" s="214">
        <f t="shared" si="0"/>
        <v>2603</v>
      </c>
      <c r="E30" s="214">
        <f t="shared" si="0"/>
        <v>2806</v>
      </c>
      <c r="F30" s="214">
        <f t="shared" si="0"/>
        <v>453</v>
      </c>
      <c r="G30" s="214">
        <f t="shared" si="0"/>
        <v>85</v>
      </c>
      <c r="H30" s="214">
        <f t="shared" si="0"/>
        <v>0</v>
      </c>
      <c r="I30" s="214">
        <f t="shared" si="0"/>
        <v>117</v>
      </c>
      <c r="J30" s="214">
        <f t="shared" si="0"/>
        <v>158</v>
      </c>
      <c r="K30" s="214">
        <f t="shared" si="0"/>
        <v>74</v>
      </c>
      <c r="L30" s="214">
        <f t="shared" ref="L30:U33" si="1">SUMIF($A$15:$A$28,$A30,L$15:L$28)</f>
        <v>122</v>
      </c>
      <c r="M30" s="214">
        <f t="shared" si="1"/>
        <v>158</v>
      </c>
      <c r="N30" s="214">
        <f t="shared" si="1"/>
        <v>120</v>
      </c>
      <c r="O30" s="214">
        <f t="shared" si="1"/>
        <v>0</v>
      </c>
      <c r="P30" s="214">
        <f t="shared" si="1"/>
        <v>165</v>
      </c>
      <c r="Q30" s="214">
        <f t="shared" si="1"/>
        <v>108</v>
      </c>
      <c r="R30" s="214">
        <f t="shared" si="1"/>
        <v>158</v>
      </c>
      <c r="S30" s="214">
        <f t="shared" si="1"/>
        <v>221</v>
      </c>
      <c r="T30" s="214">
        <f t="shared" si="1"/>
        <v>82</v>
      </c>
      <c r="U30" s="214">
        <f t="shared" si="1"/>
        <v>85</v>
      </c>
      <c r="V30" s="214">
        <f t="shared" ref="V30:AJ33" si="2">SUMIF($A$15:$A$28,$A30,V$15:V$28)</f>
        <v>0</v>
      </c>
      <c r="W30" s="214">
        <f t="shared" si="2"/>
        <v>114</v>
      </c>
      <c r="X30" s="214">
        <f t="shared" si="2"/>
        <v>126</v>
      </c>
      <c r="Y30" s="214">
        <f t="shared" si="2"/>
        <v>142</v>
      </c>
      <c r="Z30" s="214">
        <f t="shared" si="2"/>
        <v>105</v>
      </c>
      <c r="AA30" s="214">
        <f t="shared" si="2"/>
        <v>67</v>
      </c>
      <c r="AB30" s="214">
        <f t="shared" si="2"/>
        <v>146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ht="15">
      <c r="A31" s="15" t="s">
        <v>60</v>
      </c>
      <c r="B31" s="214">
        <f t="shared" si="0"/>
        <v>153</v>
      </c>
      <c r="C31" s="214">
        <f t="shared" si="0"/>
        <v>162</v>
      </c>
      <c r="D31" s="214">
        <f t="shared" si="0"/>
        <v>406</v>
      </c>
      <c r="E31" s="214">
        <f t="shared" si="0"/>
        <v>520</v>
      </c>
      <c r="F31" s="214">
        <f t="shared" si="0"/>
        <v>51</v>
      </c>
      <c r="G31" s="214">
        <f t="shared" si="0"/>
        <v>26</v>
      </c>
      <c r="H31" s="214">
        <f t="shared" si="0"/>
        <v>0</v>
      </c>
      <c r="I31" s="214">
        <f t="shared" si="0"/>
        <v>75</v>
      </c>
      <c r="J31" s="214">
        <f t="shared" si="0"/>
        <v>33</v>
      </c>
      <c r="K31" s="214">
        <f t="shared" si="0"/>
        <v>16</v>
      </c>
      <c r="L31" s="214">
        <f t="shared" si="1"/>
        <v>55</v>
      </c>
      <c r="M31" s="214">
        <f t="shared" si="1"/>
        <v>31</v>
      </c>
      <c r="N31" s="214">
        <f t="shared" si="1"/>
        <v>26</v>
      </c>
      <c r="O31" s="214">
        <f t="shared" si="1"/>
        <v>0</v>
      </c>
      <c r="P31" s="214">
        <f t="shared" si="1"/>
        <v>28</v>
      </c>
      <c r="Q31" s="214">
        <f t="shared" si="1"/>
        <v>26</v>
      </c>
      <c r="R31" s="214">
        <f t="shared" si="1"/>
        <v>10</v>
      </c>
      <c r="S31" s="214">
        <f t="shared" si="1"/>
        <v>13</v>
      </c>
      <c r="T31" s="214">
        <f t="shared" si="1"/>
        <v>20</v>
      </c>
      <c r="U31" s="214">
        <f t="shared" si="1"/>
        <v>9</v>
      </c>
      <c r="V31" s="214">
        <f t="shared" si="2"/>
        <v>0</v>
      </c>
      <c r="W31" s="214">
        <f t="shared" si="2"/>
        <v>11</v>
      </c>
      <c r="X31" s="214">
        <f t="shared" si="2"/>
        <v>40</v>
      </c>
      <c r="Y31" s="214">
        <f t="shared" si="2"/>
        <v>5</v>
      </c>
      <c r="Z31" s="214">
        <f t="shared" si="2"/>
        <v>7</v>
      </c>
      <c r="AA31" s="214">
        <f t="shared" si="2"/>
        <v>23</v>
      </c>
      <c r="AB31" s="214">
        <f t="shared" si="2"/>
        <v>15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ht="15">
      <c r="A33" s="15" t="s">
        <v>61</v>
      </c>
      <c r="B33" s="214">
        <f t="shared" si="0"/>
        <v>72</v>
      </c>
      <c r="C33" s="214">
        <f t="shared" si="0"/>
        <v>125</v>
      </c>
      <c r="D33" s="214">
        <f t="shared" si="0"/>
        <v>69</v>
      </c>
      <c r="E33" s="214">
        <f t="shared" si="0"/>
        <v>190</v>
      </c>
      <c r="F33" s="214">
        <f t="shared" si="0"/>
        <v>13</v>
      </c>
      <c r="G33" s="214">
        <f t="shared" si="0"/>
        <v>1</v>
      </c>
      <c r="H33" s="214">
        <f t="shared" si="0"/>
        <v>0</v>
      </c>
      <c r="I33" s="214">
        <f t="shared" si="0"/>
        <v>2</v>
      </c>
      <c r="J33" s="214">
        <f t="shared" si="0"/>
        <v>4</v>
      </c>
      <c r="K33" s="214">
        <f t="shared" si="0"/>
        <v>11</v>
      </c>
      <c r="L33" s="214">
        <f t="shared" si="1"/>
        <v>1</v>
      </c>
      <c r="M33" s="214">
        <f t="shared" si="1"/>
        <v>11</v>
      </c>
      <c r="N33" s="214">
        <f t="shared" si="1"/>
        <v>6</v>
      </c>
      <c r="O33" s="214">
        <f t="shared" si="1"/>
        <v>0</v>
      </c>
      <c r="P33" s="214">
        <f t="shared" si="1"/>
        <v>22</v>
      </c>
      <c r="Q33" s="214">
        <f t="shared" si="1"/>
        <v>2</v>
      </c>
      <c r="R33" s="214">
        <f t="shared" si="1"/>
        <v>40</v>
      </c>
      <c r="S33" s="214">
        <f t="shared" si="1"/>
        <v>25</v>
      </c>
      <c r="T33" s="214">
        <f t="shared" si="1"/>
        <v>4</v>
      </c>
      <c r="U33" s="214">
        <f t="shared" si="1"/>
        <v>7</v>
      </c>
      <c r="V33" s="214">
        <f t="shared" si="2"/>
        <v>0</v>
      </c>
      <c r="W33" s="214">
        <f t="shared" si="2"/>
        <v>3</v>
      </c>
      <c r="X33" s="214">
        <f t="shared" si="2"/>
        <v>20</v>
      </c>
      <c r="Y33" s="214">
        <f t="shared" si="2"/>
        <v>1</v>
      </c>
      <c r="Z33" s="214">
        <f t="shared" si="2"/>
        <v>11</v>
      </c>
      <c r="AA33" s="214">
        <f t="shared" si="2"/>
        <v>3</v>
      </c>
      <c r="AB33" s="214">
        <f t="shared" si="2"/>
        <v>3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50" spans="15:15" ht="15">
      <c r="O50" s="217"/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AJ33"/>
  <sheetViews>
    <sheetView zoomScale="90" zoomScaleNormal="90" workbookViewId="0">
      <selection activeCell="Z6" sqref="Z6"/>
    </sheetView>
  </sheetViews>
  <sheetFormatPr defaultRowHeight="15"/>
  <cols>
    <col min="1" max="1" width="28.33203125" customWidth="1"/>
  </cols>
  <sheetData>
    <row r="1" spans="1:36">
      <c r="A1" s="288" t="s">
        <v>298</v>
      </c>
    </row>
    <row r="2" spans="1:36">
      <c r="A2" s="288" t="s">
        <v>299</v>
      </c>
    </row>
    <row r="3" spans="1:36">
      <c r="A3" s="288" t="s">
        <v>320</v>
      </c>
    </row>
    <row r="4" spans="1:36">
      <c r="A4" s="288" t="s">
        <v>328</v>
      </c>
    </row>
    <row r="5" spans="1:36">
      <c r="A5" s="288" t="s">
        <v>329</v>
      </c>
    </row>
    <row r="6" spans="1:36">
      <c r="A6" s="288" t="s">
        <v>47</v>
      </c>
    </row>
    <row r="7" spans="1:36">
      <c r="A7" s="288" t="s">
        <v>300</v>
      </c>
    </row>
    <row r="8" spans="1:36">
      <c r="A8" s="288" t="s">
        <v>208</v>
      </c>
    </row>
    <row r="9" spans="1:36">
      <c r="A9" s="288" t="s">
        <v>268</v>
      </c>
    </row>
    <row r="10" spans="1:36">
      <c r="A10" s="288" t="s">
        <v>369</v>
      </c>
    </row>
    <row r="12" spans="1:36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>
      <c r="A13" s="289" t="s">
        <v>54</v>
      </c>
      <c r="B13" s="289">
        <v>45702</v>
      </c>
      <c r="C13" s="289">
        <v>46468</v>
      </c>
      <c r="D13" s="289">
        <v>60230</v>
      </c>
      <c r="E13" s="289">
        <v>51314</v>
      </c>
      <c r="F13" s="289">
        <v>4885</v>
      </c>
      <c r="G13" s="289">
        <v>2241</v>
      </c>
      <c r="H13" s="289">
        <v>0</v>
      </c>
      <c r="I13" s="289">
        <v>3974</v>
      </c>
      <c r="J13" s="289">
        <v>2591</v>
      </c>
      <c r="K13" s="289">
        <v>1441</v>
      </c>
      <c r="L13" s="289">
        <v>3132</v>
      </c>
      <c r="M13" s="289">
        <v>2884</v>
      </c>
      <c r="N13" s="289">
        <v>308</v>
      </c>
      <c r="O13" s="289">
        <v>0</v>
      </c>
      <c r="P13" s="289">
        <v>1996</v>
      </c>
      <c r="Q13" s="289">
        <v>1101</v>
      </c>
      <c r="R13" s="289">
        <v>1614</v>
      </c>
      <c r="S13" s="289">
        <v>4951</v>
      </c>
      <c r="T13" s="289">
        <v>1775</v>
      </c>
      <c r="U13" s="289">
        <v>1714</v>
      </c>
      <c r="V13" s="289">
        <v>0</v>
      </c>
      <c r="W13" s="289">
        <v>2277</v>
      </c>
      <c r="X13" s="289">
        <v>1418</v>
      </c>
      <c r="Y13" s="289">
        <v>2805</v>
      </c>
      <c r="Z13" s="289">
        <v>2968</v>
      </c>
      <c r="AA13" s="289">
        <v>2304</v>
      </c>
      <c r="AB13" s="289">
        <v>4935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>
      <c r="A14" s="289" t="s">
        <v>55</v>
      </c>
      <c r="B14" s="289">
        <v>45287</v>
      </c>
      <c r="C14" s="289">
        <v>46291</v>
      </c>
      <c r="D14" s="289">
        <v>59611</v>
      </c>
      <c r="E14" s="289">
        <v>50652</v>
      </c>
      <c r="F14" s="289">
        <v>4801</v>
      </c>
      <c r="G14" s="289">
        <v>2231</v>
      </c>
      <c r="H14" s="289">
        <v>0</v>
      </c>
      <c r="I14" s="289">
        <v>3912</v>
      </c>
      <c r="J14" s="289">
        <v>2569</v>
      </c>
      <c r="K14" s="289">
        <v>1419</v>
      </c>
      <c r="L14" s="289">
        <v>3097</v>
      </c>
      <c r="M14" s="289">
        <v>2809</v>
      </c>
      <c r="N14" s="289">
        <v>303</v>
      </c>
      <c r="O14" s="289">
        <v>0</v>
      </c>
      <c r="P14" s="289">
        <v>1985</v>
      </c>
      <c r="Q14" s="289">
        <v>1088</v>
      </c>
      <c r="R14" s="289">
        <v>1599</v>
      </c>
      <c r="S14" s="289">
        <v>4832</v>
      </c>
      <c r="T14" s="289">
        <v>1755</v>
      </c>
      <c r="U14" s="289">
        <v>1707</v>
      </c>
      <c r="V14" s="289">
        <v>0</v>
      </c>
      <c r="W14" s="289">
        <v>2255</v>
      </c>
      <c r="X14" s="289">
        <v>1379</v>
      </c>
      <c r="Y14" s="289">
        <v>2777</v>
      </c>
      <c r="Z14" s="289">
        <v>2946</v>
      </c>
      <c r="AA14" s="289">
        <v>2288</v>
      </c>
      <c r="AB14" s="289">
        <v>4900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>
      <c r="A15" s="289" t="s">
        <v>56</v>
      </c>
      <c r="B15" s="289">
        <v>415</v>
      </c>
      <c r="C15" s="289">
        <v>177</v>
      </c>
      <c r="D15" s="289">
        <v>619</v>
      </c>
      <c r="E15" s="289">
        <v>662</v>
      </c>
      <c r="F15" s="289">
        <v>84</v>
      </c>
      <c r="G15" s="289">
        <v>10</v>
      </c>
      <c r="H15" s="289">
        <v>0</v>
      </c>
      <c r="I15" s="289">
        <v>62</v>
      </c>
      <c r="J15" s="289">
        <v>22</v>
      </c>
      <c r="K15" s="289">
        <v>22</v>
      </c>
      <c r="L15" s="289">
        <v>35</v>
      </c>
      <c r="M15" s="289">
        <v>75</v>
      </c>
      <c r="N15" s="289">
        <v>5</v>
      </c>
      <c r="O15" s="289">
        <v>0</v>
      </c>
      <c r="P15" s="289">
        <v>11</v>
      </c>
      <c r="Q15" s="289">
        <v>13</v>
      </c>
      <c r="R15" s="289">
        <v>15</v>
      </c>
      <c r="S15" s="289">
        <v>119</v>
      </c>
      <c r="T15" s="289">
        <v>20</v>
      </c>
      <c r="U15" s="289">
        <v>7</v>
      </c>
      <c r="V15" s="289">
        <v>0</v>
      </c>
      <c r="W15" s="289">
        <v>22</v>
      </c>
      <c r="X15" s="289">
        <v>39</v>
      </c>
      <c r="Y15" s="289">
        <v>28</v>
      </c>
      <c r="Z15" s="289">
        <v>22</v>
      </c>
      <c r="AA15" s="289">
        <v>16</v>
      </c>
      <c r="AB15" s="289">
        <v>35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>
      <c r="A16" s="290" t="s">
        <v>57</v>
      </c>
      <c r="B16" s="290">
        <v>0.90805654019517745</v>
      </c>
      <c r="C16" s="290">
        <v>0.38090729103899457</v>
      </c>
      <c r="D16" s="290">
        <v>1.0277270463224308</v>
      </c>
      <c r="E16" s="290">
        <v>1.2900962700237752</v>
      </c>
      <c r="F16" s="290">
        <v>1.7195496417604914</v>
      </c>
      <c r="G16" s="290">
        <v>0.44622936189201251</v>
      </c>
      <c r="H16" s="290"/>
      <c r="I16" s="290">
        <v>1.560140915953699</v>
      </c>
      <c r="J16" s="290">
        <v>0.84909301428020068</v>
      </c>
      <c r="K16" s="290">
        <v>1.5267175572519083</v>
      </c>
      <c r="L16" s="290">
        <v>1.1174968071519795</v>
      </c>
      <c r="M16" s="290">
        <v>2.6005547850208042</v>
      </c>
      <c r="N16" s="290">
        <v>1.6233766233766231</v>
      </c>
      <c r="O16" s="290"/>
      <c r="P16" s="290">
        <v>0.55110220440881763</v>
      </c>
      <c r="Q16" s="290">
        <v>1.1807447774750226</v>
      </c>
      <c r="R16" s="290">
        <v>0.92936802973977695</v>
      </c>
      <c r="S16" s="290">
        <v>2.4035548374065843</v>
      </c>
      <c r="T16" s="290">
        <v>1.1267605633802817</v>
      </c>
      <c r="U16" s="290">
        <v>0.40840140023337224</v>
      </c>
      <c r="V16" s="290"/>
      <c r="W16" s="290">
        <v>0.96618357487922701</v>
      </c>
      <c r="X16" s="290">
        <v>2.7503526093088855</v>
      </c>
      <c r="Y16" s="290">
        <v>0.99821746880570417</v>
      </c>
      <c r="Z16" s="290">
        <v>0.74123989218328845</v>
      </c>
      <c r="AA16" s="290">
        <v>0.69444444444444442</v>
      </c>
      <c r="AB16" s="290">
        <v>0.70921985815602839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ht="12.75" customHeigh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>
      <c r="A18" s="289" t="s">
        <v>59</v>
      </c>
      <c r="B18" s="289">
        <v>399</v>
      </c>
      <c r="C18" s="289">
        <v>160</v>
      </c>
      <c r="D18" s="289">
        <v>609</v>
      </c>
      <c r="E18" s="289">
        <v>650</v>
      </c>
      <c r="F18" s="289">
        <v>83</v>
      </c>
      <c r="G18" s="289">
        <v>10</v>
      </c>
      <c r="H18" s="289">
        <v>0</v>
      </c>
      <c r="I18" s="289">
        <v>62</v>
      </c>
      <c r="J18" s="289">
        <v>22</v>
      </c>
      <c r="K18" s="289">
        <v>22</v>
      </c>
      <c r="L18" s="289">
        <v>34</v>
      </c>
      <c r="M18" s="289">
        <v>67</v>
      </c>
      <c r="N18" s="289">
        <v>5</v>
      </c>
      <c r="O18" s="289">
        <v>0</v>
      </c>
      <c r="P18" s="289">
        <v>11</v>
      </c>
      <c r="Q18" s="289">
        <v>13</v>
      </c>
      <c r="R18" s="289">
        <v>15</v>
      </c>
      <c r="S18" s="289">
        <v>119</v>
      </c>
      <c r="T18" s="289">
        <v>20</v>
      </c>
      <c r="U18" s="289">
        <v>5</v>
      </c>
      <c r="V18" s="289">
        <v>0</v>
      </c>
      <c r="W18" s="289">
        <v>22</v>
      </c>
      <c r="X18" s="289">
        <v>39</v>
      </c>
      <c r="Y18" s="289">
        <v>28</v>
      </c>
      <c r="Z18" s="289">
        <v>22</v>
      </c>
      <c r="AA18" s="289">
        <v>16</v>
      </c>
      <c r="AB18" s="289">
        <v>35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>
      <c r="A19" s="289" t="s">
        <v>60</v>
      </c>
      <c r="B19" s="289">
        <v>0</v>
      </c>
      <c r="C19" s="289">
        <v>10</v>
      </c>
      <c r="D19" s="289">
        <v>10</v>
      </c>
      <c r="E19" s="289">
        <v>11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1</v>
      </c>
      <c r="M19" s="289">
        <v>8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0</v>
      </c>
      <c r="U19" s="289">
        <v>2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>
      <c r="A20" s="289" t="s">
        <v>61</v>
      </c>
      <c r="B20" s="289">
        <v>16</v>
      </c>
      <c r="C20" s="289">
        <v>7</v>
      </c>
      <c r="D20" s="289">
        <v>0</v>
      </c>
      <c r="E20" s="289">
        <v>1</v>
      </c>
      <c r="F20" s="289">
        <v>1</v>
      </c>
      <c r="G20" s="289">
        <v>0</v>
      </c>
      <c r="H20" s="289">
        <v>0</v>
      </c>
      <c r="I20" s="289">
        <v>0</v>
      </c>
      <c r="J20" s="289">
        <v>0</v>
      </c>
      <c r="K20" s="289">
        <v>0</v>
      </c>
      <c r="L20" s="289">
        <v>0</v>
      </c>
      <c r="M20" s="289">
        <v>0</v>
      </c>
      <c r="N20" s="289">
        <v>0</v>
      </c>
      <c r="O20" s="289">
        <v>0</v>
      </c>
      <c r="P20" s="289">
        <v>0</v>
      </c>
      <c r="Q20" s="289">
        <v>0</v>
      </c>
      <c r="R20" s="289">
        <v>0</v>
      </c>
      <c r="S20" s="289">
        <v>0</v>
      </c>
      <c r="T20" s="289">
        <v>0</v>
      </c>
      <c r="U20" s="289">
        <v>0</v>
      </c>
      <c r="V20" s="289">
        <v>0</v>
      </c>
      <c r="W20" s="289">
        <v>0</v>
      </c>
      <c r="X20" s="289">
        <v>0</v>
      </c>
      <c r="Y20" s="289">
        <v>0</v>
      </c>
      <c r="Z20" s="289">
        <v>0</v>
      </c>
      <c r="AA20" s="289">
        <v>0</v>
      </c>
      <c r="AB20" s="289">
        <v>0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2" spans="1:36">
      <c r="A22" s="288" t="s">
        <v>237</v>
      </c>
    </row>
    <row r="23" spans="1:36">
      <c r="A23" s="288" t="s">
        <v>381</v>
      </c>
    </row>
    <row r="30" spans="1:36" s="215" customFormat="1">
      <c r="A30" s="15" t="s">
        <v>59</v>
      </c>
      <c r="B30" s="214">
        <f t="shared" ref="B30:K33" si="0">SUMIF($A$15:$A$28,$A30,B$15:B$28)</f>
        <v>399</v>
      </c>
      <c r="C30" s="214">
        <f t="shared" si="0"/>
        <v>160</v>
      </c>
      <c r="D30" s="214">
        <f t="shared" si="0"/>
        <v>609</v>
      </c>
      <c r="E30" s="214">
        <f t="shared" si="0"/>
        <v>650</v>
      </c>
      <c r="F30" s="214">
        <f t="shared" si="0"/>
        <v>83</v>
      </c>
      <c r="G30" s="214">
        <f t="shared" si="0"/>
        <v>10</v>
      </c>
      <c r="H30" s="214">
        <f t="shared" si="0"/>
        <v>0</v>
      </c>
      <c r="I30" s="214">
        <f t="shared" si="0"/>
        <v>62</v>
      </c>
      <c r="J30" s="214">
        <f t="shared" si="0"/>
        <v>22</v>
      </c>
      <c r="K30" s="214">
        <f t="shared" si="0"/>
        <v>22</v>
      </c>
      <c r="L30" s="214">
        <f t="shared" ref="L30:U33" si="1">SUMIF($A$15:$A$28,$A30,L$15:L$28)</f>
        <v>34</v>
      </c>
      <c r="M30" s="214">
        <f t="shared" si="1"/>
        <v>67</v>
      </c>
      <c r="N30" s="214">
        <f t="shared" si="1"/>
        <v>5</v>
      </c>
      <c r="O30" s="214">
        <f t="shared" si="1"/>
        <v>0</v>
      </c>
      <c r="P30" s="214">
        <f t="shared" si="1"/>
        <v>11</v>
      </c>
      <c r="Q30" s="214">
        <f t="shared" si="1"/>
        <v>13</v>
      </c>
      <c r="R30" s="214">
        <f t="shared" si="1"/>
        <v>15</v>
      </c>
      <c r="S30" s="214">
        <f t="shared" si="1"/>
        <v>119</v>
      </c>
      <c r="T30" s="214">
        <f t="shared" si="1"/>
        <v>20</v>
      </c>
      <c r="U30" s="214">
        <f t="shared" si="1"/>
        <v>5</v>
      </c>
      <c r="V30" s="214">
        <f t="shared" ref="V30:AJ33" si="2">SUMIF($A$15:$A$28,$A30,V$15:V$28)</f>
        <v>0</v>
      </c>
      <c r="W30" s="214">
        <f t="shared" si="2"/>
        <v>22</v>
      </c>
      <c r="X30" s="214">
        <f t="shared" si="2"/>
        <v>39</v>
      </c>
      <c r="Y30" s="214">
        <f t="shared" si="2"/>
        <v>28</v>
      </c>
      <c r="Z30" s="214">
        <f t="shared" si="2"/>
        <v>22</v>
      </c>
      <c r="AA30" s="214">
        <f t="shared" si="2"/>
        <v>16</v>
      </c>
      <c r="AB30" s="214">
        <f t="shared" si="2"/>
        <v>35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10</v>
      </c>
      <c r="D31" s="214">
        <f t="shared" si="0"/>
        <v>10</v>
      </c>
      <c r="E31" s="214">
        <f t="shared" si="0"/>
        <v>11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1</v>
      </c>
      <c r="M31" s="214">
        <f t="shared" si="1"/>
        <v>8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2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16</v>
      </c>
      <c r="C33" s="214">
        <f t="shared" si="0"/>
        <v>7</v>
      </c>
      <c r="D33" s="214">
        <f t="shared" si="0"/>
        <v>0</v>
      </c>
      <c r="E33" s="214">
        <f t="shared" si="0"/>
        <v>1</v>
      </c>
      <c r="F33" s="214">
        <f t="shared" si="0"/>
        <v>1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</sheetData>
  <pageMargins left="0.75" right="0.75" top="1" bottom="1" header="0.5" footer="0.5"/>
  <pageSetup scale="30"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1"/>
    <pageSetUpPr fitToPage="1"/>
  </sheetPr>
  <dimension ref="A1:AJ37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30" style="17" customWidth="1"/>
    <col min="2" max="5" width="6.44140625" style="17" bestFit="1" customWidth="1"/>
    <col min="6" max="36" width="7.21875" style="17" customWidth="1"/>
    <col min="37" max="16384" width="7.109375" style="17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364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2" t="s">
        <v>0</v>
      </c>
      <c r="B12" s="292" t="s">
        <v>358</v>
      </c>
      <c r="C12" s="292" t="s">
        <v>362</v>
      </c>
      <c r="D12" s="292" t="s">
        <v>370</v>
      </c>
      <c r="E12" s="292" t="s">
        <v>53</v>
      </c>
      <c r="F12" s="292">
        <v>1</v>
      </c>
      <c r="G12" s="292">
        <v>2</v>
      </c>
      <c r="H12" s="292">
        <v>3</v>
      </c>
      <c r="I12" s="292">
        <v>4</v>
      </c>
      <c r="J12" s="292">
        <v>5</v>
      </c>
      <c r="K12" s="292">
        <v>6</v>
      </c>
      <c r="L12" s="292">
        <v>7</v>
      </c>
      <c r="M12" s="292">
        <v>8</v>
      </c>
      <c r="N12" s="292">
        <v>9</v>
      </c>
      <c r="O12" s="292">
        <v>10</v>
      </c>
      <c r="P12" s="292">
        <v>11</v>
      </c>
      <c r="Q12" s="292">
        <v>12</v>
      </c>
      <c r="R12" s="292">
        <v>13</v>
      </c>
      <c r="S12" s="292">
        <v>14</v>
      </c>
      <c r="T12" s="292">
        <v>15</v>
      </c>
      <c r="U12" s="292">
        <v>16</v>
      </c>
      <c r="V12" s="292">
        <v>17</v>
      </c>
      <c r="W12" s="292">
        <v>18</v>
      </c>
      <c r="X12" s="292">
        <v>19</v>
      </c>
      <c r="Y12" s="292">
        <v>20</v>
      </c>
      <c r="Z12" s="292">
        <v>21</v>
      </c>
      <c r="AA12" s="292">
        <v>22</v>
      </c>
      <c r="AB12" s="292">
        <v>23</v>
      </c>
      <c r="AC12" s="292">
        <v>24</v>
      </c>
      <c r="AD12" s="292">
        <v>25</v>
      </c>
      <c r="AE12" s="292">
        <v>26</v>
      </c>
      <c r="AF12" s="292">
        <v>27</v>
      </c>
      <c r="AG12" s="292">
        <v>28</v>
      </c>
      <c r="AH12" s="292">
        <v>29</v>
      </c>
      <c r="AI12" s="292">
        <v>30</v>
      </c>
      <c r="AJ12" s="292">
        <v>31</v>
      </c>
    </row>
    <row r="13" spans="1:36" customFormat="1" ht="15">
      <c r="A13" s="289" t="s">
        <v>54</v>
      </c>
      <c r="B13" s="289">
        <v>0</v>
      </c>
      <c r="C13" s="289">
        <v>759</v>
      </c>
      <c r="D13" s="289">
        <v>438</v>
      </c>
      <c r="E13" s="289">
        <v>0</v>
      </c>
      <c r="F13" s="289">
        <v>0</v>
      </c>
      <c r="G13" s="289">
        <v>0</v>
      </c>
      <c r="H13" s="289">
        <v>0</v>
      </c>
      <c r="I13" s="289">
        <v>0</v>
      </c>
      <c r="J13" s="289">
        <v>0</v>
      </c>
      <c r="K13" s="289">
        <v>0</v>
      </c>
      <c r="L13" s="289">
        <v>0</v>
      </c>
      <c r="M13" s="289">
        <v>0</v>
      </c>
      <c r="N13" s="289">
        <v>0</v>
      </c>
      <c r="O13" s="289">
        <v>0</v>
      </c>
      <c r="P13" s="289">
        <v>0</v>
      </c>
      <c r="Q13" s="289">
        <v>0</v>
      </c>
      <c r="R13" s="289">
        <v>0</v>
      </c>
      <c r="S13" s="289">
        <v>0</v>
      </c>
      <c r="T13" s="289">
        <v>0</v>
      </c>
      <c r="U13" s="289">
        <v>0</v>
      </c>
      <c r="V13" s="289">
        <v>0</v>
      </c>
      <c r="W13" s="289">
        <v>0</v>
      </c>
      <c r="X13" s="289">
        <v>0</v>
      </c>
      <c r="Y13" s="289">
        <v>0</v>
      </c>
      <c r="Z13" s="289">
        <v>0</v>
      </c>
      <c r="AA13" s="289">
        <v>0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0</v>
      </c>
      <c r="C14" s="289">
        <v>749</v>
      </c>
      <c r="D14" s="289">
        <v>438</v>
      </c>
      <c r="E14" s="289">
        <v>0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0</v>
      </c>
      <c r="C15" s="289">
        <v>10</v>
      </c>
      <c r="D15" s="289">
        <v>0</v>
      </c>
      <c r="E15" s="289">
        <v>0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/>
      <c r="C16" s="290">
        <v>1.3175230566534915</v>
      </c>
      <c r="D16" s="290">
        <v>0</v>
      </c>
      <c r="E16" s="290"/>
      <c r="F16" s="290"/>
      <c r="G16" s="290"/>
      <c r="H16" s="290"/>
      <c r="I16" s="290"/>
      <c r="J16" s="290"/>
      <c r="K16" s="290"/>
      <c r="L16" s="290"/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2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/>
    <row r="19" spans="1:36" customFormat="1" ht="15">
      <c r="A19" s="288" t="s">
        <v>237</v>
      </c>
    </row>
    <row r="20" spans="1:36" customFormat="1" ht="15">
      <c r="A20" s="288" t="s">
        <v>371</v>
      </c>
    </row>
    <row r="21" spans="1:36" customFormat="1" ht="15"/>
    <row r="22" spans="1:36" customFormat="1" ht="15"/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197" customFormat="1" ht="15">
      <c r="A30" s="22" t="s">
        <v>59</v>
      </c>
      <c r="B30" s="196">
        <f>SUMIF($A$14:$A$20,$A30,B$14:B$20)</f>
        <v>0</v>
      </c>
      <c r="C30" s="196">
        <f t="shared" ref="C30:AJ33" si="0">SUMIF($A$14:$A$20,$A30,C$14:C$20)</f>
        <v>0</v>
      </c>
      <c r="D30" s="196">
        <f t="shared" si="0"/>
        <v>0</v>
      </c>
      <c r="E30" s="196">
        <f t="shared" si="0"/>
        <v>0</v>
      </c>
      <c r="F30" s="196">
        <f t="shared" si="0"/>
        <v>0</v>
      </c>
      <c r="G30" s="196">
        <f t="shared" si="0"/>
        <v>0</v>
      </c>
      <c r="H30" s="196">
        <f t="shared" si="0"/>
        <v>0</v>
      </c>
      <c r="I30" s="196">
        <f t="shared" si="0"/>
        <v>0</v>
      </c>
      <c r="J30" s="196">
        <f t="shared" si="0"/>
        <v>0</v>
      </c>
      <c r="K30" s="196">
        <f t="shared" si="0"/>
        <v>0</v>
      </c>
      <c r="L30" s="196">
        <f t="shared" si="0"/>
        <v>0</v>
      </c>
      <c r="M30" s="196">
        <f t="shared" si="0"/>
        <v>0</v>
      </c>
      <c r="N30" s="196">
        <f t="shared" si="0"/>
        <v>0</v>
      </c>
      <c r="O30" s="196">
        <f t="shared" si="0"/>
        <v>0</v>
      </c>
      <c r="P30" s="196">
        <f t="shared" si="0"/>
        <v>0</v>
      </c>
      <c r="Q30" s="196">
        <f t="shared" si="0"/>
        <v>0</v>
      </c>
      <c r="R30" s="196">
        <f t="shared" si="0"/>
        <v>0</v>
      </c>
      <c r="S30" s="196">
        <f t="shared" si="0"/>
        <v>0</v>
      </c>
      <c r="T30" s="196">
        <f t="shared" si="0"/>
        <v>0</v>
      </c>
      <c r="U30" s="196">
        <f t="shared" si="0"/>
        <v>0</v>
      </c>
      <c r="V30" s="196">
        <f t="shared" si="0"/>
        <v>0</v>
      </c>
      <c r="W30" s="196">
        <f t="shared" si="0"/>
        <v>0</v>
      </c>
      <c r="X30" s="196">
        <f t="shared" si="0"/>
        <v>0</v>
      </c>
      <c r="Y30" s="196">
        <f t="shared" si="0"/>
        <v>0</v>
      </c>
      <c r="Z30" s="196">
        <f t="shared" si="0"/>
        <v>0</v>
      </c>
      <c r="AA30" s="196">
        <f t="shared" si="0"/>
        <v>0</v>
      </c>
      <c r="AB30" s="196">
        <f t="shared" si="0"/>
        <v>0</v>
      </c>
      <c r="AC30" s="196">
        <f t="shared" si="0"/>
        <v>0</v>
      </c>
      <c r="AD30" s="196">
        <f t="shared" si="0"/>
        <v>0</v>
      </c>
      <c r="AE30" s="196">
        <f t="shared" si="0"/>
        <v>0</v>
      </c>
      <c r="AF30" s="196">
        <f t="shared" si="0"/>
        <v>0</v>
      </c>
      <c r="AG30" s="196">
        <f t="shared" si="0"/>
        <v>0</v>
      </c>
      <c r="AH30" s="196">
        <f t="shared" si="0"/>
        <v>0</v>
      </c>
      <c r="AI30" s="196">
        <f t="shared" si="0"/>
        <v>0</v>
      </c>
      <c r="AJ30" s="196">
        <f t="shared" si="0"/>
        <v>0</v>
      </c>
    </row>
    <row r="31" spans="1:36" s="197" customFormat="1" ht="15">
      <c r="A31" s="22" t="s">
        <v>60</v>
      </c>
      <c r="B31" s="196">
        <f>SUMIF($A$14:$A$20,$A31,B$14:B$20)</f>
        <v>0</v>
      </c>
      <c r="C31" s="196">
        <f t="shared" si="0"/>
        <v>0</v>
      </c>
      <c r="D31" s="196">
        <f t="shared" si="0"/>
        <v>0</v>
      </c>
      <c r="E31" s="196">
        <f t="shared" si="0"/>
        <v>0</v>
      </c>
      <c r="F31" s="196">
        <f t="shared" si="0"/>
        <v>0</v>
      </c>
      <c r="G31" s="196">
        <f t="shared" si="0"/>
        <v>0</v>
      </c>
      <c r="H31" s="196">
        <f t="shared" si="0"/>
        <v>0</v>
      </c>
      <c r="I31" s="196">
        <f t="shared" si="0"/>
        <v>0</v>
      </c>
      <c r="J31" s="196">
        <f t="shared" si="0"/>
        <v>0</v>
      </c>
      <c r="K31" s="196">
        <f t="shared" si="0"/>
        <v>0</v>
      </c>
      <c r="L31" s="196">
        <f t="shared" si="0"/>
        <v>0</v>
      </c>
      <c r="M31" s="196">
        <f t="shared" si="0"/>
        <v>0</v>
      </c>
      <c r="N31" s="196">
        <f t="shared" si="0"/>
        <v>0</v>
      </c>
      <c r="O31" s="196">
        <f t="shared" si="0"/>
        <v>0</v>
      </c>
      <c r="P31" s="196">
        <f t="shared" si="0"/>
        <v>0</v>
      </c>
      <c r="Q31" s="196">
        <f t="shared" si="0"/>
        <v>0</v>
      </c>
      <c r="R31" s="196">
        <f t="shared" si="0"/>
        <v>0</v>
      </c>
      <c r="S31" s="196">
        <f t="shared" si="0"/>
        <v>0</v>
      </c>
      <c r="T31" s="196">
        <f t="shared" si="0"/>
        <v>0</v>
      </c>
      <c r="U31" s="196">
        <f t="shared" si="0"/>
        <v>0</v>
      </c>
      <c r="V31" s="196">
        <f t="shared" si="0"/>
        <v>0</v>
      </c>
      <c r="W31" s="196">
        <f t="shared" si="0"/>
        <v>0</v>
      </c>
      <c r="X31" s="196">
        <f t="shared" si="0"/>
        <v>0</v>
      </c>
      <c r="Y31" s="196">
        <f t="shared" si="0"/>
        <v>0</v>
      </c>
      <c r="Z31" s="196">
        <f t="shared" si="0"/>
        <v>0</v>
      </c>
      <c r="AA31" s="196">
        <f t="shared" si="0"/>
        <v>0</v>
      </c>
      <c r="AB31" s="196">
        <f t="shared" si="0"/>
        <v>0</v>
      </c>
      <c r="AC31" s="196">
        <f t="shared" si="0"/>
        <v>0</v>
      </c>
      <c r="AD31" s="196">
        <f t="shared" si="0"/>
        <v>0</v>
      </c>
      <c r="AE31" s="196">
        <f t="shared" si="0"/>
        <v>0</v>
      </c>
      <c r="AF31" s="196">
        <f t="shared" si="0"/>
        <v>0</v>
      </c>
      <c r="AG31" s="196">
        <f t="shared" si="0"/>
        <v>0</v>
      </c>
      <c r="AH31" s="196">
        <f t="shared" si="0"/>
        <v>0</v>
      </c>
      <c r="AI31" s="196">
        <f t="shared" si="0"/>
        <v>0</v>
      </c>
      <c r="AJ31" s="196">
        <f t="shared" si="0"/>
        <v>0</v>
      </c>
    </row>
    <row r="32" spans="1:36" s="197" customFormat="1" ht="15">
      <c r="A32" s="22" t="s">
        <v>63</v>
      </c>
      <c r="B32" s="196">
        <f>SUMIF($A$14:$A$20,$A32,B$14:B$20)</f>
        <v>0</v>
      </c>
      <c r="C32" s="196">
        <f t="shared" si="0"/>
        <v>0</v>
      </c>
      <c r="D32" s="196">
        <f t="shared" si="0"/>
        <v>0</v>
      </c>
      <c r="E32" s="196">
        <f t="shared" si="0"/>
        <v>0</v>
      </c>
      <c r="F32" s="196">
        <f t="shared" si="0"/>
        <v>0</v>
      </c>
      <c r="G32" s="196">
        <f t="shared" si="0"/>
        <v>0</v>
      </c>
      <c r="H32" s="196">
        <f t="shared" si="0"/>
        <v>0</v>
      </c>
      <c r="I32" s="196">
        <f t="shared" si="0"/>
        <v>0</v>
      </c>
      <c r="J32" s="196">
        <f t="shared" si="0"/>
        <v>0</v>
      </c>
      <c r="K32" s="196">
        <f t="shared" si="0"/>
        <v>0</v>
      </c>
      <c r="L32" s="196">
        <f t="shared" si="0"/>
        <v>0</v>
      </c>
      <c r="M32" s="196">
        <f t="shared" si="0"/>
        <v>0</v>
      </c>
      <c r="N32" s="196">
        <f t="shared" si="0"/>
        <v>0</v>
      </c>
      <c r="O32" s="196">
        <f t="shared" si="0"/>
        <v>0</v>
      </c>
      <c r="P32" s="196">
        <f t="shared" si="0"/>
        <v>0</v>
      </c>
      <c r="Q32" s="196">
        <f t="shared" si="0"/>
        <v>0</v>
      </c>
      <c r="R32" s="196">
        <f t="shared" si="0"/>
        <v>0</v>
      </c>
      <c r="S32" s="196">
        <f t="shared" si="0"/>
        <v>0</v>
      </c>
      <c r="T32" s="196">
        <f t="shared" si="0"/>
        <v>0</v>
      </c>
      <c r="U32" s="196">
        <f t="shared" si="0"/>
        <v>0</v>
      </c>
      <c r="V32" s="196">
        <f t="shared" si="0"/>
        <v>0</v>
      </c>
      <c r="W32" s="196">
        <f t="shared" si="0"/>
        <v>0</v>
      </c>
      <c r="X32" s="196">
        <f t="shared" si="0"/>
        <v>0</v>
      </c>
      <c r="Y32" s="196">
        <f t="shared" si="0"/>
        <v>0</v>
      </c>
      <c r="Z32" s="196">
        <f t="shared" si="0"/>
        <v>0</v>
      </c>
      <c r="AA32" s="196">
        <f t="shared" si="0"/>
        <v>0</v>
      </c>
      <c r="AB32" s="196">
        <f t="shared" si="0"/>
        <v>0</v>
      </c>
      <c r="AC32" s="196">
        <f t="shared" si="0"/>
        <v>0</v>
      </c>
      <c r="AD32" s="196">
        <f t="shared" si="0"/>
        <v>0</v>
      </c>
      <c r="AE32" s="196">
        <f t="shared" si="0"/>
        <v>0</v>
      </c>
      <c r="AF32" s="196">
        <f t="shared" si="0"/>
        <v>0</v>
      </c>
      <c r="AG32" s="196">
        <f t="shared" si="0"/>
        <v>0</v>
      </c>
      <c r="AH32" s="196">
        <f t="shared" si="0"/>
        <v>0</v>
      </c>
      <c r="AI32" s="196">
        <f t="shared" si="0"/>
        <v>0</v>
      </c>
      <c r="AJ32" s="196">
        <f t="shared" si="0"/>
        <v>0</v>
      </c>
    </row>
    <row r="33" spans="1:36" s="197" customFormat="1" ht="15">
      <c r="A33" s="22" t="s">
        <v>61</v>
      </c>
      <c r="B33" s="196">
        <f>SUMIF($A$14:$A$20,$A33,B$14:B$20)</f>
        <v>0</v>
      </c>
      <c r="C33" s="196">
        <f t="shared" si="0"/>
        <v>0</v>
      </c>
      <c r="D33" s="196">
        <f t="shared" si="0"/>
        <v>0</v>
      </c>
      <c r="E33" s="196">
        <f t="shared" si="0"/>
        <v>0</v>
      </c>
      <c r="F33" s="196">
        <f t="shared" si="0"/>
        <v>0</v>
      </c>
      <c r="G33" s="196">
        <f t="shared" si="0"/>
        <v>0</v>
      </c>
      <c r="H33" s="196">
        <f t="shared" si="0"/>
        <v>0</v>
      </c>
      <c r="I33" s="196">
        <f t="shared" si="0"/>
        <v>0</v>
      </c>
      <c r="J33" s="196">
        <f t="shared" si="0"/>
        <v>0</v>
      </c>
      <c r="K33" s="196">
        <f t="shared" si="0"/>
        <v>0</v>
      </c>
      <c r="L33" s="196">
        <f t="shared" si="0"/>
        <v>0</v>
      </c>
      <c r="M33" s="196">
        <f t="shared" si="0"/>
        <v>0</v>
      </c>
      <c r="N33" s="196">
        <f t="shared" si="0"/>
        <v>0</v>
      </c>
      <c r="O33" s="196">
        <f t="shared" si="0"/>
        <v>0</v>
      </c>
      <c r="P33" s="196">
        <f t="shared" si="0"/>
        <v>0</v>
      </c>
      <c r="Q33" s="196">
        <f t="shared" si="0"/>
        <v>0</v>
      </c>
      <c r="R33" s="196">
        <f t="shared" si="0"/>
        <v>0</v>
      </c>
      <c r="S33" s="196">
        <f t="shared" si="0"/>
        <v>0</v>
      </c>
      <c r="T33" s="196">
        <f t="shared" si="0"/>
        <v>0</v>
      </c>
      <c r="U33" s="196">
        <f t="shared" si="0"/>
        <v>0</v>
      </c>
      <c r="V33" s="196">
        <f t="shared" si="0"/>
        <v>0</v>
      </c>
      <c r="W33" s="196">
        <f t="shared" si="0"/>
        <v>0</v>
      </c>
      <c r="X33" s="196">
        <f t="shared" si="0"/>
        <v>0</v>
      </c>
      <c r="Y33" s="196">
        <f t="shared" si="0"/>
        <v>0</v>
      </c>
      <c r="Z33" s="196">
        <f t="shared" si="0"/>
        <v>0</v>
      </c>
      <c r="AA33" s="196">
        <f t="shared" si="0"/>
        <v>0</v>
      </c>
      <c r="AB33" s="196">
        <f t="shared" si="0"/>
        <v>0</v>
      </c>
      <c r="AC33" s="196">
        <f t="shared" si="0"/>
        <v>0</v>
      </c>
      <c r="AD33" s="196">
        <f t="shared" si="0"/>
        <v>0</v>
      </c>
      <c r="AE33" s="196">
        <f t="shared" si="0"/>
        <v>0</v>
      </c>
      <c r="AF33" s="196">
        <f t="shared" si="0"/>
        <v>0</v>
      </c>
      <c r="AG33" s="196">
        <f t="shared" si="0"/>
        <v>0</v>
      </c>
      <c r="AH33" s="196">
        <f t="shared" si="0"/>
        <v>0</v>
      </c>
      <c r="AI33" s="196">
        <f t="shared" si="0"/>
        <v>0</v>
      </c>
      <c r="AJ33" s="196">
        <f t="shared" si="0"/>
        <v>0</v>
      </c>
    </row>
    <row r="37" spans="1:36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AJ33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7.77734375" style="194" customWidth="1"/>
    <col min="2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47</v>
      </c>
    </row>
    <row r="7" spans="1:36" customFormat="1">
      <c r="A7" s="288" t="s">
        <v>300</v>
      </c>
    </row>
    <row r="8" spans="1:36" customFormat="1">
      <c r="A8" s="288" t="s">
        <v>206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228142</v>
      </c>
      <c r="C13" s="289">
        <v>138564</v>
      </c>
      <c r="D13" s="289">
        <v>119763</v>
      </c>
      <c r="E13" s="289">
        <v>133929</v>
      </c>
      <c r="F13" s="289">
        <v>9556</v>
      </c>
      <c r="G13" s="289">
        <v>5403</v>
      </c>
      <c r="H13" s="289">
        <v>0</v>
      </c>
      <c r="I13" s="289">
        <v>5040</v>
      </c>
      <c r="J13" s="289">
        <v>4843</v>
      </c>
      <c r="K13" s="289">
        <v>5763</v>
      </c>
      <c r="L13" s="289">
        <v>4567</v>
      </c>
      <c r="M13" s="289">
        <v>5789</v>
      </c>
      <c r="N13" s="289">
        <v>4006</v>
      </c>
      <c r="O13" s="289">
        <v>0</v>
      </c>
      <c r="P13" s="289">
        <v>5804</v>
      </c>
      <c r="Q13" s="289">
        <v>3762</v>
      </c>
      <c r="R13" s="289">
        <v>6831</v>
      </c>
      <c r="S13" s="289">
        <v>5793</v>
      </c>
      <c r="T13" s="289">
        <v>5732</v>
      </c>
      <c r="U13" s="289">
        <v>10752</v>
      </c>
      <c r="V13" s="289">
        <v>0</v>
      </c>
      <c r="W13" s="289">
        <v>11324</v>
      </c>
      <c r="X13" s="289">
        <v>7663</v>
      </c>
      <c r="Y13" s="289">
        <v>10554</v>
      </c>
      <c r="Z13" s="289">
        <v>8164</v>
      </c>
      <c r="AA13" s="289">
        <v>6081</v>
      </c>
      <c r="AB13" s="289">
        <v>5657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227649</v>
      </c>
      <c r="C14" s="289">
        <v>138208</v>
      </c>
      <c r="D14" s="289">
        <v>119491</v>
      </c>
      <c r="E14" s="289">
        <v>133674</v>
      </c>
      <c r="F14" s="289">
        <v>9537</v>
      </c>
      <c r="G14" s="289">
        <v>5387</v>
      </c>
      <c r="H14" s="289">
        <v>0</v>
      </c>
      <c r="I14" s="289">
        <v>5039</v>
      </c>
      <c r="J14" s="289">
        <v>4842</v>
      </c>
      <c r="K14" s="289">
        <v>5758</v>
      </c>
      <c r="L14" s="289">
        <v>4567</v>
      </c>
      <c r="M14" s="289">
        <v>5787</v>
      </c>
      <c r="N14" s="289">
        <v>4006</v>
      </c>
      <c r="O14" s="289">
        <v>0</v>
      </c>
      <c r="P14" s="289">
        <v>5771</v>
      </c>
      <c r="Q14" s="289">
        <v>3762</v>
      </c>
      <c r="R14" s="289">
        <v>6786</v>
      </c>
      <c r="S14" s="289">
        <v>5738</v>
      </c>
      <c r="T14" s="289">
        <v>5723</v>
      </c>
      <c r="U14" s="289">
        <v>10734</v>
      </c>
      <c r="V14" s="289">
        <v>0</v>
      </c>
      <c r="W14" s="289">
        <v>11322</v>
      </c>
      <c r="X14" s="289">
        <v>7659</v>
      </c>
      <c r="Y14" s="289">
        <v>10537</v>
      </c>
      <c r="Z14" s="289">
        <v>8163</v>
      </c>
      <c r="AA14" s="289">
        <v>6079</v>
      </c>
      <c r="AB14" s="289">
        <v>5632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493</v>
      </c>
      <c r="C15" s="289">
        <v>356</v>
      </c>
      <c r="D15" s="289">
        <v>272</v>
      </c>
      <c r="E15" s="289">
        <v>255</v>
      </c>
      <c r="F15" s="289">
        <v>19</v>
      </c>
      <c r="G15" s="289">
        <v>16</v>
      </c>
      <c r="H15" s="289">
        <v>0</v>
      </c>
      <c r="I15" s="289">
        <v>1</v>
      </c>
      <c r="J15" s="289">
        <v>1</v>
      </c>
      <c r="K15" s="289">
        <v>5</v>
      </c>
      <c r="L15" s="289">
        <v>0</v>
      </c>
      <c r="M15" s="289">
        <v>2</v>
      </c>
      <c r="N15" s="289">
        <v>0</v>
      </c>
      <c r="O15" s="289">
        <v>0</v>
      </c>
      <c r="P15" s="289">
        <v>33</v>
      </c>
      <c r="Q15" s="289">
        <v>0</v>
      </c>
      <c r="R15" s="289">
        <v>45</v>
      </c>
      <c r="S15" s="289">
        <v>55</v>
      </c>
      <c r="T15" s="289">
        <v>9</v>
      </c>
      <c r="U15" s="289">
        <v>18</v>
      </c>
      <c r="V15" s="289">
        <v>0</v>
      </c>
      <c r="W15" s="289">
        <v>2</v>
      </c>
      <c r="X15" s="289">
        <v>4</v>
      </c>
      <c r="Y15" s="289">
        <v>17</v>
      </c>
      <c r="Z15" s="289">
        <v>1</v>
      </c>
      <c r="AA15" s="289">
        <v>2</v>
      </c>
      <c r="AB15" s="289">
        <v>25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>
        <v>0.21609348563613892</v>
      </c>
      <c r="C16" s="290">
        <v>0.25692098957882276</v>
      </c>
      <c r="D16" s="290">
        <v>0.22711521922463532</v>
      </c>
      <c r="E16" s="290">
        <v>0.1903993907219497</v>
      </c>
      <c r="F16" s="290">
        <v>0.19882796149016327</v>
      </c>
      <c r="G16" s="290">
        <v>0.29613177864149548</v>
      </c>
      <c r="H16" s="290"/>
      <c r="I16" s="290">
        <v>1.984126984126984E-2</v>
      </c>
      <c r="J16" s="290">
        <v>2.0648358455502787E-2</v>
      </c>
      <c r="K16" s="290">
        <v>8.6760367863959742E-2</v>
      </c>
      <c r="L16" s="290">
        <v>0</v>
      </c>
      <c r="M16" s="290">
        <v>3.4548281223009153E-2</v>
      </c>
      <c r="N16" s="290">
        <v>0</v>
      </c>
      <c r="O16" s="290"/>
      <c r="P16" s="290">
        <v>0.56857339765678838</v>
      </c>
      <c r="Q16" s="290">
        <v>0</v>
      </c>
      <c r="R16" s="290">
        <v>0.65876152832674573</v>
      </c>
      <c r="S16" s="290">
        <v>0.94942171586397373</v>
      </c>
      <c r="T16" s="290">
        <v>0.15701325889741802</v>
      </c>
      <c r="U16" s="290">
        <v>0.16741071428571427</v>
      </c>
      <c r="V16" s="290"/>
      <c r="W16" s="290">
        <v>1.7661603673613562E-2</v>
      </c>
      <c r="X16" s="290">
        <v>5.2198877724128928E-2</v>
      </c>
      <c r="Y16" s="290">
        <v>0.16107636914913778</v>
      </c>
      <c r="Z16" s="290">
        <v>1.2248897599216071E-2</v>
      </c>
      <c r="AA16" s="290">
        <v>3.2889327413254399E-2</v>
      </c>
      <c r="AB16" s="290">
        <v>0.44193035177655998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2.75" customHeigh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>
      <c r="A18" s="289" t="s">
        <v>59</v>
      </c>
      <c r="B18" s="289">
        <v>493</v>
      </c>
      <c r="C18" s="289">
        <v>356</v>
      </c>
      <c r="D18" s="289">
        <v>272</v>
      </c>
      <c r="E18" s="289">
        <v>220</v>
      </c>
      <c r="F18" s="289">
        <v>19</v>
      </c>
      <c r="G18" s="289">
        <v>16</v>
      </c>
      <c r="H18" s="289">
        <v>0</v>
      </c>
      <c r="I18" s="289">
        <v>1</v>
      </c>
      <c r="J18" s="289">
        <v>1</v>
      </c>
      <c r="K18" s="289">
        <v>5</v>
      </c>
      <c r="L18" s="289">
        <v>0</v>
      </c>
      <c r="M18" s="289">
        <v>2</v>
      </c>
      <c r="N18" s="289">
        <v>0</v>
      </c>
      <c r="O18" s="289">
        <v>0</v>
      </c>
      <c r="P18" s="289">
        <v>33</v>
      </c>
      <c r="Q18" s="289">
        <v>0</v>
      </c>
      <c r="R18" s="289">
        <v>31</v>
      </c>
      <c r="S18" s="289">
        <v>34</v>
      </c>
      <c r="T18" s="289">
        <v>9</v>
      </c>
      <c r="U18" s="289">
        <v>18</v>
      </c>
      <c r="V18" s="289">
        <v>0</v>
      </c>
      <c r="W18" s="289">
        <v>2</v>
      </c>
      <c r="X18" s="289">
        <v>4</v>
      </c>
      <c r="Y18" s="289">
        <v>17</v>
      </c>
      <c r="Z18" s="289">
        <v>1</v>
      </c>
      <c r="AA18" s="289">
        <v>2</v>
      </c>
      <c r="AB18" s="289">
        <v>25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>
      <c r="A19" s="289" t="s">
        <v>61</v>
      </c>
      <c r="B19" s="289">
        <v>0</v>
      </c>
      <c r="C19" s="289">
        <v>0</v>
      </c>
      <c r="D19" s="289">
        <v>0</v>
      </c>
      <c r="E19" s="289">
        <v>35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14</v>
      </c>
      <c r="S19" s="289">
        <v>21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/>
    <row r="21" spans="1:36" customFormat="1">
      <c r="A21" s="288" t="s">
        <v>237</v>
      </c>
    </row>
    <row r="22" spans="1:36" customFormat="1">
      <c r="A22" s="288" t="s">
        <v>382</v>
      </c>
    </row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customFormat="1"/>
    <row r="30" spans="1:36" s="215" customFormat="1">
      <c r="A30" s="15" t="s">
        <v>59</v>
      </c>
      <c r="B30" s="214">
        <f t="shared" ref="B30:K33" si="0">SUMIF($A$15:$A$28,$A30,B$15:B$28)</f>
        <v>493</v>
      </c>
      <c r="C30" s="214">
        <f t="shared" si="0"/>
        <v>356</v>
      </c>
      <c r="D30" s="214">
        <f t="shared" si="0"/>
        <v>272</v>
      </c>
      <c r="E30" s="214">
        <f t="shared" si="0"/>
        <v>220</v>
      </c>
      <c r="F30" s="214">
        <f t="shared" si="0"/>
        <v>19</v>
      </c>
      <c r="G30" s="214">
        <f t="shared" si="0"/>
        <v>16</v>
      </c>
      <c r="H30" s="214">
        <f t="shared" si="0"/>
        <v>0</v>
      </c>
      <c r="I30" s="214">
        <f t="shared" si="0"/>
        <v>1</v>
      </c>
      <c r="J30" s="214">
        <f t="shared" si="0"/>
        <v>1</v>
      </c>
      <c r="K30" s="214">
        <f t="shared" si="0"/>
        <v>5</v>
      </c>
      <c r="L30" s="214">
        <f t="shared" ref="L30:U33" si="1">SUMIF($A$15:$A$28,$A30,L$15:L$28)</f>
        <v>0</v>
      </c>
      <c r="M30" s="214">
        <f t="shared" si="1"/>
        <v>2</v>
      </c>
      <c r="N30" s="214">
        <f t="shared" si="1"/>
        <v>0</v>
      </c>
      <c r="O30" s="214">
        <f t="shared" si="1"/>
        <v>0</v>
      </c>
      <c r="P30" s="214">
        <f t="shared" si="1"/>
        <v>33</v>
      </c>
      <c r="Q30" s="214">
        <f t="shared" si="1"/>
        <v>0</v>
      </c>
      <c r="R30" s="214">
        <f t="shared" si="1"/>
        <v>31</v>
      </c>
      <c r="S30" s="214">
        <f t="shared" si="1"/>
        <v>34</v>
      </c>
      <c r="T30" s="214">
        <f t="shared" si="1"/>
        <v>9</v>
      </c>
      <c r="U30" s="214">
        <f t="shared" si="1"/>
        <v>18</v>
      </c>
      <c r="V30" s="214">
        <f t="shared" ref="V30:AJ33" si="2">SUMIF($A$15:$A$28,$A30,V$15:V$28)</f>
        <v>0</v>
      </c>
      <c r="W30" s="214">
        <f t="shared" si="2"/>
        <v>2</v>
      </c>
      <c r="X30" s="214">
        <f t="shared" si="2"/>
        <v>4</v>
      </c>
      <c r="Y30" s="214">
        <f t="shared" si="2"/>
        <v>17</v>
      </c>
      <c r="Z30" s="214">
        <f t="shared" si="2"/>
        <v>1</v>
      </c>
      <c r="AA30" s="214">
        <f t="shared" si="2"/>
        <v>2</v>
      </c>
      <c r="AB30" s="214">
        <f t="shared" si="2"/>
        <v>25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35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14</v>
      </c>
      <c r="S33" s="214">
        <f t="shared" si="1"/>
        <v>21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AJ50"/>
  <sheetViews>
    <sheetView zoomScale="90" zoomScaleNormal="90" workbookViewId="0">
      <selection activeCell="Z6" sqref="Z6"/>
    </sheetView>
  </sheetViews>
  <sheetFormatPr defaultColWidth="8.88671875" defaultRowHeight="12.75"/>
  <cols>
    <col min="1" max="1" width="28.109375" style="209" customWidth="1"/>
    <col min="2" max="36" width="7.5546875" style="209" customWidth="1"/>
    <col min="37" max="16384" width="8.88671875" style="209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181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3" t="s">
        <v>0</v>
      </c>
      <c r="B12" s="293" t="s">
        <v>358</v>
      </c>
      <c r="C12" s="293" t="s">
        <v>362</v>
      </c>
      <c r="D12" s="293" t="s">
        <v>370</v>
      </c>
      <c r="E12" s="293" t="s">
        <v>53</v>
      </c>
      <c r="F12" s="293">
        <v>1</v>
      </c>
      <c r="G12" s="293">
        <v>2</v>
      </c>
      <c r="H12" s="293">
        <v>3</v>
      </c>
      <c r="I12" s="293">
        <v>4</v>
      </c>
      <c r="J12" s="293">
        <v>5</v>
      </c>
      <c r="K12" s="293">
        <v>6</v>
      </c>
      <c r="L12" s="293">
        <v>7</v>
      </c>
      <c r="M12" s="293">
        <v>8</v>
      </c>
      <c r="N12" s="293">
        <v>9</v>
      </c>
      <c r="O12" s="293">
        <v>10</v>
      </c>
      <c r="P12" s="293">
        <v>11</v>
      </c>
      <c r="Q12" s="293">
        <v>12</v>
      </c>
      <c r="R12" s="293">
        <v>13</v>
      </c>
      <c r="S12" s="293">
        <v>14</v>
      </c>
      <c r="T12" s="293">
        <v>15</v>
      </c>
      <c r="U12" s="293">
        <v>16</v>
      </c>
      <c r="V12" s="293">
        <v>17</v>
      </c>
      <c r="W12" s="293">
        <v>18</v>
      </c>
      <c r="X12" s="293">
        <v>19</v>
      </c>
      <c r="Y12" s="293">
        <v>20</v>
      </c>
      <c r="Z12" s="293">
        <v>21</v>
      </c>
      <c r="AA12" s="293">
        <v>22</v>
      </c>
      <c r="AB12" s="293">
        <v>23</v>
      </c>
      <c r="AC12" s="293">
        <v>24</v>
      </c>
      <c r="AD12" s="293">
        <v>25</v>
      </c>
      <c r="AE12" s="293">
        <v>26</v>
      </c>
      <c r="AF12" s="293">
        <v>27</v>
      </c>
      <c r="AG12" s="293">
        <v>28</v>
      </c>
      <c r="AH12" s="293">
        <v>29</v>
      </c>
      <c r="AI12" s="293">
        <v>30</v>
      </c>
      <c r="AJ12" s="293">
        <v>31</v>
      </c>
    </row>
    <row r="13" spans="1:36" customFormat="1" ht="15">
      <c r="A13" s="289" t="s">
        <v>54</v>
      </c>
      <c r="B13" s="289">
        <v>56127</v>
      </c>
      <c r="C13" s="289">
        <v>49687</v>
      </c>
      <c r="D13" s="289">
        <v>69948</v>
      </c>
      <c r="E13" s="289">
        <v>0</v>
      </c>
      <c r="F13" s="289">
        <v>0</v>
      </c>
      <c r="G13" s="289">
        <v>0</v>
      </c>
      <c r="H13" s="289">
        <v>0</v>
      </c>
      <c r="I13" s="289">
        <v>0</v>
      </c>
      <c r="J13" s="289">
        <v>0</v>
      </c>
      <c r="K13" s="289">
        <v>0</v>
      </c>
      <c r="L13" s="289">
        <v>0</v>
      </c>
      <c r="M13" s="289">
        <v>0</v>
      </c>
      <c r="N13" s="289">
        <v>0</v>
      </c>
      <c r="O13" s="289">
        <v>0</v>
      </c>
      <c r="P13" s="289">
        <v>0</v>
      </c>
      <c r="Q13" s="289">
        <v>0</v>
      </c>
      <c r="R13" s="289">
        <v>0</v>
      </c>
      <c r="S13" s="289">
        <v>0</v>
      </c>
      <c r="T13" s="289">
        <v>0</v>
      </c>
      <c r="U13" s="289">
        <v>0</v>
      </c>
      <c r="V13" s="289">
        <v>0</v>
      </c>
      <c r="W13" s="289">
        <v>0</v>
      </c>
      <c r="X13" s="289">
        <v>0</v>
      </c>
      <c r="Y13" s="289">
        <v>0</v>
      </c>
      <c r="Z13" s="289">
        <v>0</v>
      </c>
      <c r="AA13" s="289">
        <v>0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56071</v>
      </c>
      <c r="C14" s="289">
        <v>49670</v>
      </c>
      <c r="D14" s="289">
        <v>69898</v>
      </c>
      <c r="E14" s="289">
        <v>0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56</v>
      </c>
      <c r="C15" s="289">
        <v>17</v>
      </c>
      <c r="D15" s="289">
        <v>50</v>
      </c>
      <c r="E15" s="289">
        <v>0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9.9773727439556703E-2</v>
      </c>
      <c r="C16" s="290">
        <v>3.4214180771630409E-2</v>
      </c>
      <c r="D16" s="290">
        <v>7.1481672099273752E-2</v>
      </c>
      <c r="E16" s="290"/>
      <c r="F16" s="290"/>
      <c r="G16" s="290"/>
      <c r="H16" s="290"/>
      <c r="I16" s="290"/>
      <c r="J16" s="290"/>
      <c r="K16" s="290"/>
      <c r="L16" s="290"/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3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/>
    <row r="19" spans="1:36" customFormat="1" ht="15">
      <c r="A19" s="288" t="s">
        <v>237</v>
      </c>
    </row>
    <row r="20" spans="1:36" customFormat="1" ht="15">
      <c r="A20" s="288" t="s">
        <v>375</v>
      </c>
    </row>
    <row r="21" spans="1:36" customFormat="1" ht="15"/>
    <row r="22" spans="1:36" customFormat="1" ht="15"/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215" customFormat="1" ht="15">
      <c r="A30" s="15" t="s">
        <v>59</v>
      </c>
      <c r="B30" s="214">
        <f t="shared" ref="B30:K33" si="0">SUMIF($A$15:$A$28,$A30,B$15:B$28)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50" spans="15:15" ht="15">
      <c r="O50" s="208"/>
    </row>
  </sheetData>
  <pageMargins left="0.75" right="0.75" top="1" bottom="1" header="0.5" footer="0.5"/>
  <pageSetup scale="30" orientation="landscape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CCFFFF"/>
    <pageSetUpPr fitToPage="1"/>
  </sheetPr>
  <dimension ref="A1:AJ33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3" customFormat="1">
      <c r="A1" s="275" t="s">
        <v>298</v>
      </c>
    </row>
    <row r="2" spans="1:33" customFormat="1">
      <c r="A2" s="275" t="s">
        <v>299</v>
      </c>
    </row>
    <row r="3" spans="1:33" customFormat="1">
      <c r="A3" s="275" t="s">
        <v>320</v>
      </c>
    </row>
    <row r="4" spans="1:33" customFormat="1">
      <c r="A4" s="275" t="s">
        <v>328</v>
      </c>
    </row>
    <row r="5" spans="1:33" customFormat="1">
      <c r="A5" s="275" t="s">
        <v>329</v>
      </c>
    </row>
    <row r="6" spans="1:33" customFormat="1">
      <c r="A6" s="275" t="s">
        <v>47</v>
      </c>
    </row>
    <row r="7" spans="1:33" customFormat="1">
      <c r="A7" s="275" t="s">
        <v>300</v>
      </c>
    </row>
    <row r="8" spans="1:33" customFormat="1">
      <c r="A8" s="275" t="s">
        <v>188</v>
      </c>
    </row>
    <row r="9" spans="1:33" customFormat="1">
      <c r="A9" s="275" t="s">
        <v>268</v>
      </c>
    </row>
    <row r="10" spans="1:33" customFormat="1">
      <c r="A10" s="275" t="s">
        <v>340</v>
      </c>
    </row>
    <row r="11" spans="1:33" customFormat="1"/>
    <row r="12" spans="1:33" customFormat="1">
      <c r="A12" s="278" t="s">
        <v>0</v>
      </c>
      <c r="B12" s="278" t="s">
        <v>333</v>
      </c>
      <c r="C12" s="278" t="s">
        <v>337</v>
      </c>
      <c r="D12" s="278" t="s">
        <v>341</v>
      </c>
      <c r="E12" s="278" t="s">
        <v>53</v>
      </c>
      <c r="F12" s="278">
        <v>1</v>
      </c>
      <c r="G12" s="278">
        <v>2</v>
      </c>
      <c r="H12" s="278">
        <v>3</v>
      </c>
      <c r="I12" s="278">
        <v>4</v>
      </c>
      <c r="J12" s="278">
        <v>5</v>
      </c>
      <c r="K12" s="278">
        <v>6</v>
      </c>
      <c r="L12" s="278">
        <v>7</v>
      </c>
      <c r="M12" s="278">
        <v>8</v>
      </c>
      <c r="N12" s="278">
        <v>9</v>
      </c>
      <c r="O12" s="278">
        <v>10</v>
      </c>
      <c r="P12" s="278">
        <v>11</v>
      </c>
      <c r="Q12" s="278">
        <v>12</v>
      </c>
      <c r="R12" s="278">
        <v>13</v>
      </c>
      <c r="S12" s="278">
        <v>14</v>
      </c>
      <c r="T12" s="278">
        <v>15</v>
      </c>
      <c r="U12" s="278">
        <v>16</v>
      </c>
      <c r="V12" s="278">
        <v>17</v>
      </c>
      <c r="W12" s="278">
        <v>18</v>
      </c>
      <c r="X12" s="278">
        <v>19</v>
      </c>
      <c r="Y12" s="278">
        <v>20</v>
      </c>
      <c r="Z12" s="278">
        <v>21</v>
      </c>
      <c r="AA12" s="278">
        <v>22</v>
      </c>
      <c r="AB12" s="278">
        <v>23</v>
      </c>
      <c r="AC12" s="278">
        <v>24</v>
      </c>
      <c r="AD12" s="278">
        <v>25</v>
      </c>
      <c r="AE12" s="278">
        <v>26</v>
      </c>
      <c r="AF12" s="278">
        <v>27</v>
      </c>
      <c r="AG12" s="278">
        <v>28</v>
      </c>
    </row>
    <row r="13" spans="1:33" customFormat="1">
      <c r="A13" s="276" t="s">
        <v>54</v>
      </c>
      <c r="B13" s="276">
        <v>639</v>
      </c>
      <c r="C13" s="276">
        <v>0</v>
      </c>
      <c r="D13" s="276">
        <v>0</v>
      </c>
      <c r="E13" s="276">
        <v>0</v>
      </c>
      <c r="F13" s="276">
        <v>0</v>
      </c>
      <c r="G13" s="276">
        <v>0</v>
      </c>
      <c r="H13" s="276">
        <v>0</v>
      </c>
      <c r="I13" s="276">
        <v>0</v>
      </c>
      <c r="J13" s="276">
        <v>0</v>
      </c>
      <c r="K13" s="276">
        <v>0</v>
      </c>
      <c r="L13" s="276">
        <v>0</v>
      </c>
      <c r="M13" s="276">
        <v>0</v>
      </c>
      <c r="N13" s="276">
        <v>0</v>
      </c>
      <c r="O13" s="276">
        <v>0</v>
      </c>
      <c r="P13" s="276">
        <v>0</v>
      </c>
      <c r="Q13" s="276">
        <v>0</v>
      </c>
      <c r="R13" s="276">
        <v>0</v>
      </c>
      <c r="S13" s="276">
        <v>0</v>
      </c>
      <c r="T13" s="276">
        <v>0</v>
      </c>
      <c r="U13" s="276">
        <v>0</v>
      </c>
      <c r="V13" s="276">
        <v>0</v>
      </c>
      <c r="W13" s="276">
        <v>0</v>
      </c>
      <c r="X13" s="276">
        <v>0</v>
      </c>
      <c r="Y13" s="276">
        <v>0</v>
      </c>
      <c r="Z13" s="276">
        <v>0</v>
      </c>
      <c r="AA13" s="276">
        <v>0</v>
      </c>
      <c r="AB13" s="276">
        <v>0</v>
      </c>
      <c r="AC13" s="276">
        <v>0</v>
      </c>
      <c r="AD13" s="276"/>
      <c r="AE13" s="276"/>
      <c r="AF13" s="276"/>
      <c r="AG13" s="276"/>
    </row>
    <row r="14" spans="1:33" customFormat="1">
      <c r="A14" s="276" t="s">
        <v>55</v>
      </c>
      <c r="B14" s="276">
        <v>638</v>
      </c>
      <c r="C14" s="276">
        <v>0</v>
      </c>
      <c r="D14" s="276">
        <v>0</v>
      </c>
      <c r="E14" s="276">
        <v>0</v>
      </c>
      <c r="F14" s="276">
        <v>0</v>
      </c>
      <c r="G14" s="276">
        <v>0</v>
      </c>
      <c r="H14" s="276">
        <v>0</v>
      </c>
      <c r="I14" s="276">
        <v>0</v>
      </c>
      <c r="J14" s="276">
        <v>0</v>
      </c>
      <c r="K14" s="276">
        <v>0</v>
      </c>
      <c r="L14" s="276">
        <v>0</v>
      </c>
      <c r="M14" s="276">
        <v>0</v>
      </c>
      <c r="N14" s="276">
        <v>0</v>
      </c>
      <c r="O14" s="276">
        <v>0</v>
      </c>
      <c r="P14" s="276">
        <v>0</v>
      </c>
      <c r="Q14" s="276">
        <v>0</v>
      </c>
      <c r="R14" s="276">
        <v>0</v>
      </c>
      <c r="S14" s="276">
        <v>0</v>
      </c>
      <c r="T14" s="276">
        <v>0</v>
      </c>
      <c r="U14" s="276">
        <v>0</v>
      </c>
      <c r="V14" s="276">
        <v>0</v>
      </c>
      <c r="W14" s="276">
        <v>0</v>
      </c>
      <c r="X14" s="276">
        <v>0</v>
      </c>
      <c r="Y14" s="276">
        <v>0</v>
      </c>
      <c r="Z14" s="276">
        <v>0</v>
      </c>
      <c r="AA14" s="276">
        <v>0</v>
      </c>
      <c r="AB14" s="276">
        <v>0</v>
      </c>
      <c r="AC14" s="276">
        <v>0</v>
      </c>
      <c r="AD14" s="276"/>
      <c r="AE14" s="276"/>
      <c r="AF14" s="276"/>
      <c r="AG14" s="276"/>
    </row>
    <row r="15" spans="1:33" customFormat="1">
      <c r="A15" s="276" t="s">
        <v>56</v>
      </c>
      <c r="B15" s="276">
        <v>1</v>
      </c>
      <c r="C15" s="276">
        <v>0</v>
      </c>
      <c r="D15" s="276">
        <v>0</v>
      </c>
      <c r="E15" s="276">
        <v>0</v>
      </c>
      <c r="F15" s="276">
        <v>0</v>
      </c>
      <c r="G15" s="276">
        <v>0</v>
      </c>
      <c r="H15" s="276">
        <v>0</v>
      </c>
      <c r="I15" s="276">
        <v>0</v>
      </c>
      <c r="J15" s="276">
        <v>0</v>
      </c>
      <c r="K15" s="276">
        <v>0</v>
      </c>
      <c r="L15" s="276">
        <v>0</v>
      </c>
      <c r="M15" s="276">
        <v>0</v>
      </c>
      <c r="N15" s="276">
        <v>0</v>
      </c>
      <c r="O15" s="276">
        <v>0</v>
      </c>
      <c r="P15" s="276">
        <v>0</v>
      </c>
      <c r="Q15" s="276">
        <v>0</v>
      </c>
      <c r="R15" s="276">
        <v>0</v>
      </c>
      <c r="S15" s="276">
        <v>0</v>
      </c>
      <c r="T15" s="276">
        <v>0</v>
      </c>
      <c r="U15" s="276">
        <v>0</v>
      </c>
      <c r="V15" s="276">
        <v>0</v>
      </c>
      <c r="W15" s="276">
        <v>0</v>
      </c>
      <c r="X15" s="276">
        <v>0</v>
      </c>
      <c r="Y15" s="276">
        <v>0</v>
      </c>
      <c r="Z15" s="276">
        <v>0</v>
      </c>
      <c r="AA15" s="276">
        <v>0</v>
      </c>
      <c r="AB15" s="276">
        <v>0</v>
      </c>
      <c r="AC15" s="276">
        <v>0</v>
      </c>
      <c r="AD15" s="276"/>
      <c r="AE15" s="276"/>
      <c r="AF15" s="276"/>
      <c r="AG15" s="276"/>
    </row>
    <row r="16" spans="1:33" customFormat="1">
      <c r="A16" s="277" t="s">
        <v>57</v>
      </c>
      <c r="B16" s="277">
        <v>0.1564945226917058</v>
      </c>
      <c r="C16" s="277"/>
      <c r="D16" s="277"/>
      <c r="E16" s="277"/>
      <c r="F16" s="277"/>
      <c r="G16" s="277"/>
      <c r="H16" s="277"/>
      <c r="I16" s="277"/>
      <c r="J16" s="277"/>
      <c r="K16" s="277"/>
      <c r="L16" s="277"/>
      <c r="M16" s="277"/>
      <c r="N16" s="277"/>
      <c r="O16" s="277"/>
      <c r="P16" s="277"/>
      <c r="Q16" s="277"/>
      <c r="R16" s="277"/>
      <c r="S16" s="277"/>
      <c r="T16" s="277"/>
      <c r="U16" s="277"/>
      <c r="V16" s="277"/>
      <c r="W16" s="277"/>
      <c r="X16" s="277"/>
      <c r="Y16" s="277"/>
      <c r="Z16" s="277"/>
      <c r="AA16" s="277"/>
      <c r="AB16" s="277"/>
      <c r="AC16" s="277"/>
      <c r="AD16" s="277"/>
      <c r="AE16" s="277"/>
      <c r="AF16" s="277"/>
      <c r="AG16" s="277"/>
    </row>
    <row r="17" spans="1:36" customFormat="1">
      <c r="A17" s="278" t="s">
        <v>58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281"/>
      <c r="T17" s="281"/>
      <c r="U17" s="281"/>
      <c r="V17" s="281"/>
      <c r="W17" s="281"/>
      <c r="X17" s="281"/>
      <c r="Y17" s="281"/>
      <c r="Z17" s="281"/>
      <c r="AA17" s="281"/>
      <c r="AB17" s="281"/>
      <c r="AC17" s="281"/>
      <c r="AD17" s="281"/>
      <c r="AE17" s="281"/>
      <c r="AF17" s="281"/>
      <c r="AG17" s="281"/>
      <c r="AH17" s="126"/>
      <c r="AI17" s="126"/>
      <c r="AJ17" s="126"/>
    </row>
    <row r="18" spans="1:36" customFormat="1"/>
    <row r="19" spans="1:36" customFormat="1">
      <c r="A19" s="275" t="s">
        <v>237</v>
      </c>
    </row>
    <row r="20" spans="1:36" customFormat="1">
      <c r="A20" s="275" t="s">
        <v>342</v>
      </c>
    </row>
    <row r="21" spans="1:36" customFormat="1"/>
    <row r="22" spans="1:36" customFormat="1"/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customFormat="1"/>
    <row r="30" spans="1:36" s="197" customFormat="1">
      <c r="A30" s="22" t="s">
        <v>59</v>
      </c>
      <c r="B30" s="196">
        <f>SUMIF($A$14:$A$20,$A30,B$14:B$20)</f>
        <v>0</v>
      </c>
      <c r="C30" s="196">
        <f t="shared" ref="C30:AJ33" si="0">SUMIF($A$14:$A$20,$A30,C$14:C$20)</f>
        <v>0</v>
      </c>
      <c r="D30" s="196">
        <f t="shared" si="0"/>
        <v>0</v>
      </c>
      <c r="E30" s="196">
        <f t="shared" si="0"/>
        <v>0</v>
      </c>
      <c r="F30" s="196">
        <f t="shared" si="0"/>
        <v>0</v>
      </c>
      <c r="G30" s="196">
        <f t="shared" si="0"/>
        <v>0</v>
      </c>
      <c r="H30" s="196">
        <f t="shared" si="0"/>
        <v>0</v>
      </c>
      <c r="I30" s="196">
        <f t="shared" si="0"/>
        <v>0</v>
      </c>
      <c r="J30" s="196">
        <f t="shared" si="0"/>
        <v>0</v>
      </c>
      <c r="K30" s="196">
        <f t="shared" si="0"/>
        <v>0</v>
      </c>
      <c r="L30" s="196">
        <f t="shared" si="0"/>
        <v>0</v>
      </c>
      <c r="M30" s="196">
        <f t="shared" si="0"/>
        <v>0</v>
      </c>
      <c r="N30" s="196">
        <f t="shared" si="0"/>
        <v>0</v>
      </c>
      <c r="O30" s="196">
        <f t="shared" si="0"/>
        <v>0</v>
      </c>
      <c r="P30" s="196">
        <f t="shared" si="0"/>
        <v>0</v>
      </c>
      <c r="Q30" s="196">
        <f t="shared" si="0"/>
        <v>0</v>
      </c>
      <c r="R30" s="196">
        <f t="shared" si="0"/>
        <v>0</v>
      </c>
      <c r="S30" s="196">
        <f t="shared" si="0"/>
        <v>0</v>
      </c>
      <c r="T30" s="196">
        <f t="shared" si="0"/>
        <v>0</v>
      </c>
      <c r="U30" s="196">
        <f t="shared" si="0"/>
        <v>0</v>
      </c>
      <c r="V30" s="196">
        <f t="shared" si="0"/>
        <v>0</v>
      </c>
      <c r="W30" s="196">
        <f t="shared" si="0"/>
        <v>0</v>
      </c>
      <c r="X30" s="196">
        <f t="shared" si="0"/>
        <v>0</v>
      </c>
      <c r="Y30" s="196">
        <f t="shared" si="0"/>
        <v>0</v>
      </c>
      <c r="Z30" s="196">
        <f t="shared" si="0"/>
        <v>0</v>
      </c>
      <c r="AA30" s="196">
        <f t="shared" si="0"/>
        <v>0</v>
      </c>
      <c r="AB30" s="196">
        <f t="shared" si="0"/>
        <v>0</v>
      </c>
      <c r="AC30" s="196">
        <f t="shared" si="0"/>
        <v>0</v>
      </c>
      <c r="AD30" s="196">
        <f t="shared" si="0"/>
        <v>0</v>
      </c>
      <c r="AE30" s="196">
        <f t="shared" si="0"/>
        <v>0</v>
      </c>
      <c r="AF30" s="196">
        <f t="shared" si="0"/>
        <v>0</v>
      </c>
      <c r="AG30" s="196">
        <f t="shared" si="0"/>
        <v>0</v>
      </c>
      <c r="AH30" s="196">
        <f t="shared" si="0"/>
        <v>0</v>
      </c>
      <c r="AI30" s="196">
        <f t="shared" si="0"/>
        <v>0</v>
      </c>
      <c r="AJ30" s="196">
        <f t="shared" si="0"/>
        <v>0</v>
      </c>
    </row>
    <row r="31" spans="1:36" s="197" customFormat="1">
      <c r="A31" s="22" t="s">
        <v>60</v>
      </c>
      <c r="B31" s="196">
        <f>SUMIF($A$14:$A$20,$A31,B$14:B$20)</f>
        <v>0</v>
      </c>
      <c r="C31" s="196">
        <f t="shared" si="0"/>
        <v>0</v>
      </c>
      <c r="D31" s="196">
        <f t="shared" si="0"/>
        <v>0</v>
      </c>
      <c r="E31" s="196">
        <f t="shared" si="0"/>
        <v>0</v>
      </c>
      <c r="F31" s="196">
        <f t="shared" si="0"/>
        <v>0</v>
      </c>
      <c r="G31" s="196">
        <f t="shared" si="0"/>
        <v>0</v>
      </c>
      <c r="H31" s="196">
        <f t="shared" si="0"/>
        <v>0</v>
      </c>
      <c r="I31" s="196">
        <f t="shared" si="0"/>
        <v>0</v>
      </c>
      <c r="J31" s="196">
        <f t="shared" si="0"/>
        <v>0</v>
      </c>
      <c r="K31" s="196">
        <f t="shared" si="0"/>
        <v>0</v>
      </c>
      <c r="L31" s="196">
        <f t="shared" si="0"/>
        <v>0</v>
      </c>
      <c r="M31" s="196">
        <f t="shared" si="0"/>
        <v>0</v>
      </c>
      <c r="N31" s="196">
        <f t="shared" si="0"/>
        <v>0</v>
      </c>
      <c r="O31" s="196">
        <f t="shared" si="0"/>
        <v>0</v>
      </c>
      <c r="P31" s="196">
        <f t="shared" si="0"/>
        <v>0</v>
      </c>
      <c r="Q31" s="196">
        <f t="shared" si="0"/>
        <v>0</v>
      </c>
      <c r="R31" s="196">
        <f t="shared" si="0"/>
        <v>0</v>
      </c>
      <c r="S31" s="196">
        <f t="shared" si="0"/>
        <v>0</v>
      </c>
      <c r="T31" s="196">
        <f t="shared" si="0"/>
        <v>0</v>
      </c>
      <c r="U31" s="196">
        <f t="shared" si="0"/>
        <v>0</v>
      </c>
      <c r="V31" s="196">
        <f t="shared" si="0"/>
        <v>0</v>
      </c>
      <c r="W31" s="196">
        <f t="shared" si="0"/>
        <v>0</v>
      </c>
      <c r="X31" s="196">
        <f t="shared" si="0"/>
        <v>0</v>
      </c>
      <c r="Y31" s="196">
        <f t="shared" si="0"/>
        <v>0</v>
      </c>
      <c r="Z31" s="196">
        <f t="shared" si="0"/>
        <v>0</v>
      </c>
      <c r="AA31" s="196">
        <f t="shared" si="0"/>
        <v>0</v>
      </c>
      <c r="AB31" s="196">
        <f t="shared" si="0"/>
        <v>0</v>
      </c>
      <c r="AC31" s="196">
        <f t="shared" si="0"/>
        <v>0</v>
      </c>
      <c r="AD31" s="196">
        <f t="shared" si="0"/>
        <v>0</v>
      </c>
      <c r="AE31" s="196">
        <f t="shared" si="0"/>
        <v>0</v>
      </c>
      <c r="AF31" s="196">
        <f t="shared" si="0"/>
        <v>0</v>
      </c>
      <c r="AG31" s="196">
        <f t="shared" si="0"/>
        <v>0</v>
      </c>
      <c r="AH31" s="196">
        <f t="shared" si="0"/>
        <v>0</v>
      </c>
      <c r="AI31" s="196">
        <f t="shared" si="0"/>
        <v>0</v>
      </c>
      <c r="AJ31" s="196">
        <f t="shared" si="0"/>
        <v>0</v>
      </c>
    </row>
    <row r="32" spans="1:36" s="197" customFormat="1">
      <c r="A32" s="22" t="s">
        <v>63</v>
      </c>
      <c r="B32" s="196">
        <f>SUMIF($A$14:$A$20,$A32,B$14:B$20)</f>
        <v>0</v>
      </c>
      <c r="C32" s="196">
        <f t="shared" si="0"/>
        <v>0</v>
      </c>
      <c r="D32" s="196">
        <f t="shared" si="0"/>
        <v>0</v>
      </c>
      <c r="E32" s="196">
        <f t="shared" si="0"/>
        <v>0</v>
      </c>
      <c r="F32" s="196">
        <f t="shared" si="0"/>
        <v>0</v>
      </c>
      <c r="G32" s="196">
        <f t="shared" si="0"/>
        <v>0</v>
      </c>
      <c r="H32" s="196">
        <f t="shared" si="0"/>
        <v>0</v>
      </c>
      <c r="I32" s="196">
        <f t="shared" si="0"/>
        <v>0</v>
      </c>
      <c r="J32" s="196">
        <f t="shared" si="0"/>
        <v>0</v>
      </c>
      <c r="K32" s="196">
        <f t="shared" si="0"/>
        <v>0</v>
      </c>
      <c r="L32" s="196">
        <f t="shared" si="0"/>
        <v>0</v>
      </c>
      <c r="M32" s="196">
        <f t="shared" si="0"/>
        <v>0</v>
      </c>
      <c r="N32" s="196">
        <f t="shared" si="0"/>
        <v>0</v>
      </c>
      <c r="O32" s="196">
        <f t="shared" si="0"/>
        <v>0</v>
      </c>
      <c r="P32" s="196">
        <f t="shared" si="0"/>
        <v>0</v>
      </c>
      <c r="Q32" s="196">
        <f t="shared" si="0"/>
        <v>0</v>
      </c>
      <c r="R32" s="196">
        <f t="shared" si="0"/>
        <v>0</v>
      </c>
      <c r="S32" s="196">
        <f t="shared" si="0"/>
        <v>0</v>
      </c>
      <c r="T32" s="196">
        <f t="shared" si="0"/>
        <v>0</v>
      </c>
      <c r="U32" s="196">
        <f t="shared" si="0"/>
        <v>0</v>
      </c>
      <c r="V32" s="196">
        <f t="shared" si="0"/>
        <v>0</v>
      </c>
      <c r="W32" s="196">
        <f t="shared" si="0"/>
        <v>0</v>
      </c>
      <c r="X32" s="196">
        <f t="shared" si="0"/>
        <v>0</v>
      </c>
      <c r="Y32" s="196">
        <f t="shared" si="0"/>
        <v>0</v>
      </c>
      <c r="Z32" s="196">
        <f t="shared" si="0"/>
        <v>0</v>
      </c>
      <c r="AA32" s="196">
        <f t="shared" si="0"/>
        <v>0</v>
      </c>
      <c r="AB32" s="196">
        <f t="shared" si="0"/>
        <v>0</v>
      </c>
      <c r="AC32" s="196">
        <f t="shared" si="0"/>
        <v>0</v>
      </c>
      <c r="AD32" s="196">
        <f t="shared" si="0"/>
        <v>0</v>
      </c>
      <c r="AE32" s="196">
        <f t="shared" si="0"/>
        <v>0</v>
      </c>
      <c r="AF32" s="196">
        <f t="shared" si="0"/>
        <v>0</v>
      </c>
      <c r="AG32" s="196">
        <f t="shared" si="0"/>
        <v>0</v>
      </c>
      <c r="AH32" s="196">
        <f t="shared" si="0"/>
        <v>0</v>
      </c>
      <c r="AI32" s="196">
        <f t="shared" si="0"/>
        <v>0</v>
      </c>
      <c r="AJ32" s="196">
        <f t="shared" si="0"/>
        <v>0</v>
      </c>
    </row>
    <row r="33" spans="1:36" s="197" customFormat="1">
      <c r="A33" s="22" t="s">
        <v>61</v>
      </c>
      <c r="B33" s="196">
        <f>SUMIF($A$14:$A$20,$A33,B$14:B$20)</f>
        <v>0</v>
      </c>
      <c r="C33" s="196">
        <f t="shared" si="0"/>
        <v>0</v>
      </c>
      <c r="D33" s="196">
        <f t="shared" si="0"/>
        <v>0</v>
      </c>
      <c r="E33" s="196">
        <f t="shared" si="0"/>
        <v>0</v>
      </c>
      <c r="F33" s="196">
        <f t="shared" si="0"/>
        <v>0</v>
      </c>
      <c r="G33" s="196">
        <f t="shared" si="0"/>
        <v>0</v>
      </c>
      <c r="H33" s="196">
        <f t="shared" si="0"/>
        <v>0</v>
      </c>
      <c r="I33" s="196">
        <f t="shared" si="0"/>
        <v>0</v>
      </c>
      <c r="J33" s="196">
        <f t="shared" si="0"/>
        <v>0</v>
      </c>
      <c r="K33" s="196">
        <f t="shared" si="0"/>
        <v>0</v>
      </c>
      <c r="L33" s="196">
        <f t="shared" si="0"/>
        <v>0</v>
      </c>
      <c r="M33" s="196">
        <f t="shared" si="0"/>
        <v>0</v>
      </c>
      <c r="N33" s="196">
        <f t="shared" si="0"/>
        <v>0</v>
      </c>
      <c r="O33" s="196">
        <f t="shared" si="0"/>
        <v>0</v>
      </c>
      <c r="P33" s="196">
        <f t="shared" si="0"/>
        <v>0</v>
      </c>
      <c r="Q33" s="196">
        <f t="shared" si="0"/>
        <v>0</v>
      </c>
      <c r="R33" s="196">
        <f t="shared" si="0"/>
        <v>0</v>
      </c>
      <c r="S33" s="196">
        <f t="shared" si="0"/>
        <v>0</v>
      </c>
      <c r="T33" s="196">
        <f t="shared" si="0"/>
        <v>0</v>
      </c>
      <c r="U33" s="196">
        <f t="shared" si="0"/>
        <v>0</v>
      </c>
      <c r="V33" s="196">
        <f t="shared" si="0"/>
        <v>0</v>
      </c>
      <c r="W33" s="196">
        <f t="shared" si="0"/>
        <v>0</v>
      </c>
      <c r="X33" s="196">
        <f t="shared" si="0"/>
        <v>0</v>
      </c>
      <c r="Y33" s="196">
        <f t="shared" si="0"/>
        <v>0</v>
      </c>
      <c r="Z33" s="196">
        <f t="shared" si="0"/>
        <v>0</v>
      </c>
      <c r="AA33" s="196">
        <f t="shared" si="0"/>
        <v>0</v>
      </c>
      <c r="AB33" s="196">
        <f t="shared" si="0"/>
        <v>0</v>
      </c>
      <c r="AC33" s="196">
        <f t="shared" si="0"/>
        <v>0</v>
      </c>
      <c r="AD33" s="196">
        <f t="shared" si="0"/>
        <v>0</v>
      </c>
      <c r="AE33" s="196">
        <f t="shared" si="0"/>
        <v>0</v>
      </c>
      <c r="AF33" s="196">
        <f t="shared" si="0"/>
        <v>0</v>
      </c>
      <c r="AG33" s="196">
        <f t="shared" si="0"/>
        <v>0</v>
      </c>
      <c r="AH33" s="196">
        <f t="shared" si="0"/>
        <v>0</v>
      </c>
      <c r="AI33" s="196">
        <f t="shared" si="0"/>
        <v>0</v>
      </c>
      <c r="AJ33" s="196">
        <f t="shared" si="0"/>
        <v>0</v>
      </c>
    </row>
  </sheetData>
  <pageMargins left="0.75" right="0.75" top="1" bottom="1" header="0.5" footer="0.5"/>
  <pageSetup scale="29" orientation="landscape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AJ33"/>
  <sheetViews>
    <sheetView zoomScale="90" zoomScaleNormal="90" workbookViewId="0">
      <selection activeCell="Z6" sqref="Z6"/>
    </sheetView>
  </sheetViews>
  <sheetFormatPr defaultRowHeight="15"/>
  <cols>
    <col min="1" max="1" width="28.109375" customWidth="1"/>
    <col min="2" max="36" width="7.5546875" customWidth="1"/>
  </cols>
  <sheetData>
    <row r="1" spans="1:36">
      <c r="A1" s="288" t="s">
        <v>298</v>
      </c>
    </row>
    <row r="2" spans="1:36">
      <c r="A2" s="288" t="s">
        <v>299</v>
      </c>
    </row>
    <row r="3" spans="1:36">
      <c r="A3" s="288" t="s">
        <v>320</v>
      </c>
    </row>
    <row r="4" spans="1:36">
      <c r="A4" s="288" t="s">
        <v>328</v>
      </c>
    </row>
    <row r="5" spans="1:36">
      <c r="A5" s="288" t="s">
        <v>329</v>
      </c>
    </row>
    <row r="6" spans="1:36">
      <c r="A6" s="288" t="s">
        <v>47</v>
      </c>
    </row>
    <row r="7" spans="1:36">
      <c r="A7" s="288" t="s">
        <v>300</v>
      </c>
    </row>
    <row r="8" spans="1:36">
      <c r="A8" s="288" t="s">
        <v>323</v>
      </c>
    </row>
    <row r="9" spans="1:36">
      <c r="A9" s="288" t="s">
        <v>268</v>
      </c>
    </row>
    <row r="10" spans="1:36">
      <c r="A10" s="288" t="s">
        <v>369</v>
      </c>
    </row>
    <row r="12" spans="1:36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>
      <c r="A13" s="289" t="s">
        <v>54</v>
      </c>
      <c r="B13" s="289">
        <v>1860777</v>
      </c>
      <c r="C13" s="289">
        <v>1865174</v>
      </c>
      <c r="D13" s="289">
        <v>1830786</v>
      </c>
      <c r="E13" s="289">
        <v>1595204</v>
      </c>
      <c r="F13" s="289">
        <v>136966</v>
      </c>
      <c r="G13" s="289">
        <v>65694</v>
      </c>
      <c r="H13" s="289">
        <v>0</v>
      </c>
      <c r="I13" s="289">
        <v>98899</v>
      </c>
      <c r="J13" s="289">
        <v>71617</v>
      </c>
      <c r="K13" s="289">
        <v>64509</v>
      </c>
      <c r="L13" s="289">
        <v>70807</v>
      </c>
      <c r="M13" s="289">
        <v>67293</v>
      </c>
      <c r="N13" s="289">
        <v>65863</v>
      </c>
      <c r="O13" s="289">
        <v>0</v>
      </c>
      <c r="P13" s="289">
        <v>128128</v>
      </c>
      <c r="Q13" s="289">
        <v>66700</v>
      </c>
      <c r="R13" s="289">
        <v>76687</v>
      </c>
      <c r="S13" s="289">
        <v>72505</v>
      </c>
      <c r="T13" s="289">
        <v>63187</v>
      </c>
      <c r="U13" s="289">
        <v>55005</v>
      </c>
      <c r="V13" s="289">
        <v>0</v>
      </c>
      <c r="W13" s="289">
        <v>130668</v>
      </c>
      <c r="X13" s="289">
        <v>69734</v>
      </c>
      <c r="Y13" s="289">
        <v>66349</v>
      </c>
      <c r="Z13" s="289">
        <v>73664</v>
      </c>
      <c r="AA13" s="289">
        <v>69859</v>
      </c>
      <c r="AB13" s="289">
        <v>75448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>
      <c r="A14" s="289" t="s">
        <v>55</v>
      </c>
      <c r="B14" s="289">
        <v>1860239</v>
      </c>
      <c r="C14" s="289">
        <v>1864912</v>
      </c>
      <c r="D14" s="289">
        <v>1829827</v>
      </c>
      <c r="E14" s="289">
        <v>1593978</v>
      </c>
      <c r="F14" s="289">
        <v>136742</v>
      </c>
      <c r="G14" s="289">
        <v>65635</v>
      </c>
      <c r="H14" s="289">
        <v>0</v>
      </c>
      <c r="I14" s="289">
        <v>98793</v>
      </c>
      <c r="J14" s="289">
        <v>71559</v>
      </c>
      <c r="K14" s="289">
        <v>64477</v>
      </c>
      <c r="L14" s="289">
        <v>70708</v>
      </c>
      <c r="M14" s="289">
        <v>67228</v>
      </c>
      <c r="N14" s="289">
        <v>65794</v>
      </c>
      <c r="O14" s="289">
        <v>0</v>
      </c>
      <c r="P14" s="289">
        <v>128024</v>
      </c>
      <c r="Q14" s="289">
        <v>66628</v>
      </c>
      <c r="R14" s="289">
        <v>76647</v>
      </c>
      <c r="S14" s="289">
        <v>72484</v>
      </c>
      <c r="T14" s="289">
        <v>63160</v>
      </c>
      <c r="U14" s="289">
        <v>54982</v>
      </c>
      <c r="V14" s="289">
        <v>0</v>
      </c>
      <c r="W14" s="289">
        <v>130642</v>
      </c>
      <c r="X14" s="289">
        <v>69686</v>
      </c>
      <c r="Y14" s="289">
        <v>66327</v>
      </c>
      <c r="Z14" s="289">
        <v>73614</v>
      </c>
      <c r="AA14" s="289">
        <v>69826</v>
      </c>
      <c r="AB14" s="289">
        <v>75400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>
      <c r="A15" s="289" t="s">
        <v>56</v>
      </c>
      <c r="B15" s="289">
        <v>538</v>
      </c>
      <c r="C15" s="289">
        <v>262</v>
      </c>
      <c r="D15" s="289">
        <v>959</v>
      </c>
      <c r="E15" s="289">
        <v>1226</v>
      </c>
      <c r="F15" s="289">
        <v>224</v>
      </c>
      <c r="G15" s="289">
        <v>59</v>
      </c>
      <c r="H15" s="289">
        <v>0</v>
      </c>
      <c r="I15" s="289">
        <v>106</v>
      </c>
      <c r="J15" s="289">
        <v>58</v>
      </c>
      <c r="K15" s="289">
        <v>32</v>
      </c>
      <c r="L15" s="289">
        <v>99</v>
      </c>
      <c r="M15" s="289">
        <v>65</v>
      </c>
      <c r="N15" s="289">
        <v>69</v>
      </c>
      <c r="O15" s="289">
        <v>0</v>
      </c>
      <c r="P15" s="289">
        <v>104</v>
      </c>
      <c r="Q15" s="289">
        <v>72</v>
      </c>
      <c r="R15" s="289">
        <v>40</v>
      </c>
      <c r="S15" s="289">
        <v>21</v>
      </c>
      <c r="T15" s="289">
        <v>27</v>
      </c>
      <c r="U15" s="289">
        <v>23</v>
      </c>
      <c r="V15" s="289">
        <v>0</v>
      </c>
      <c r="W15" s="289">
        <v>26</v>
      </c>
      <c r="X15" s="289">
        <v>48</v>
      </c>
      <c r="Y15" s="289">
        <v>22</v>
      </c>
      <c r="Z15" s="289">
        <v>50</v>
      </c>
      <c r="AA15" s="289">
        <v>33</v>
      </c>
      <c r="AB15" s="289">
        <v>48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>
      <c r="A16" s="290" t="s">
        <v>57</v>
      </c>
      <c r="B16" s="290">
        <v>2.8912653155106712E-2</v>
      </c>
      <c r="C16" s="290">
        <v>1.4046946826408691E-2</v>
      </c>
      <c r="D16" s="290">
        <v>5.2381873140825853E-2</v>
      </c>
      <c r="E16" s="290">
        <v>7.6855373983515593E-2</v>
      </c>
      <c r="F16" s="290">
        <v>0.16354423725596134</v>
      </c>
      <c r="G16" s="290">
        <v>8.9810332754893904E-2</v>
      </c>
      <c r="H16" s="290"/>
      <c r="I16" s="290">
        <v>0.1071800523766671</v>
      </c>
      <c r="J16" s="290">
        <v>8.098635798762864E-2</v>
      </c>
      <c r="K16" s="290">
        <v>4.9605481405695324E-2</v>
      </c>
      <c r="L16" s="290">
        <v>0.13981668479105175</v>
      </c>
      <c r="M16" s="290">
        <v>9.6592513337197039E-2</v>
      </c>
      <c r="N16" s="290">
        <v>0.10476291696400104</v>
      </c>
      <c r="O16" s="290"/>
      <c r="P16" s="290">
        <v>8.1168831168831168E-2</v>
      </c>
      <c r="Q16" s="290">
        <v>0.10794602698650675</v>
      </c>
      <c r="R16" s="290">
        <v>5.2160079283320511E-2</v>
      </c>
      <c r="S16" s="290">
        <v>2.8963519757258117E-2</v>
      </c>
      <c r="T16" s="290">
        <v>4.2730308449522844E-2</v>
      </c>
      <c r="U16" s="290">
        <v>4.1814380510862649E-2</v>
      </c>
      <c r="V16" s="290"/>
      <c r="W16" s="290">
        <v>1.9897756145345457E-2</v>
      </c>
      <c r="X16" s="290">
        <v>6.8832993948432619E-2</v>
      </c>
      <c r="Y16" s="290">
        <v>3.3157997859801953E-2</v>
      </c>
      <c r="Z16" s="290">
        <v>6.7875760208514338E-2</v>
      </c>
      <c r="AA16" s="290">
        <v>4.7238007987517719E-2</v>
      </c>
      <c r="AB16" s="290">
        <v>6.361997667267523E-2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ht="12.75" customHeigh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>
      <c r="A18" s="289" t="s">
        <v>59</v>
      </c>
      <c r="B18" s="289">
        <v>437</v>
      </c>
      <c r="C18" s="289">
        <v>164</v>
      </c>
      <c r="D18" s="289">
        <v>637</v>
      </c>
      <c r="E18" s="289">
        <v>756</v>
      </c>
      <c r="F18" s="289">
        <v>172</v>
      </c>
      <c r="G18" s="289">
        <v>32</v>
      </c>
      <c r="H18" s="289">
        <v>0</v>
      </c>
      <c r="I18" s="289">
        <v>37</v>
      </c>
      <c r="J18" s="289">
        <v>26</v>
      </c>
      <c r="K18" s="289">
        <v>20</v>
      </c>
      <c r="L18" s="289">
        <v>50</v>
      </c>
      <c r="M18" s="289">
        <v>40</v>
      </c>
      <c r="N18" s="289">
        <v>44</v>
      </c>
      <c r="O18" s="289">
        <v>0</v>
      </c>
      <c r="P18" s="289">
        <v>58</v>
      </c>
      <c r="Q18" s="289">
        <v>46</v>
      </c>
      <c r="R18" s="289">
        <v>32</v>
      </c>
      <c r="S18" s="289">
        <v>11</v>
      </c>
      <c r="T18" s="289">
        <v>16</v>
      </c>
      <c r="U18" s="289">
        <v>19</v>
      </c>
      <c r="V18" s="289">
        <v>0</v>
      </c>
      <c r="W18" s="289">
        <v>20</v>
      </c>
      <c r="X18" s="289">
        <v>17</v>
      </c>
      <c r="Y18" s="289">
        <v>19</v>
      </c>
      <c r="Z18" s="289">
        <v>45</v>
      </c>
      <c r="AA18" s="289">
        <v>18</v>
      </c>
      <c r="AB18" s="289">
        <v>34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>
      <c r="A19" s="289" t="s">
        <v>60</v>
      </c>
      <c r="B19" s="289">
        <v>72</v>
      </c>
      <c r="C19" s="289">
        <v>79</v>
      </c>
      <c r="D19" s="289">
        <v>286</v>
      </c>
      <c r="E19" s="289">
        <v>409</v>
      </c>
      <c r="F19" s="289">
        <v>46</v>
      </c>
      <c r="G19" s="289">
        <v>26</v>
      </c>
      <c r="H19" s="289">
        <v>0</v>
      </c>
      <c r="I19" s="289">
        <v>67</v>
      </c>
      <c r="J19" s="289">
        <v>31</v>
      </c>
      <c r="K19" s="289">
        <v>12</v>
      </c>
      <c r="L19" s="289">
        <v>49</v>
      </c>
      <c r="M19" s="289">
        <v>22</v>
      </c>
      <c r="N19" s="289">
        <v>21</v>
      </c>
      <c r="O19" s="289">
        <v>0</v>
      </c>
      <c r="P19" s="289">
        <v>27</v>
      </c>
      <c r="Q19" s="289">
        <v>25</v>
      </c>
      <c r="R19" s="289">
        <v>7</v>
      </c>
      <c r="S19" s="289">
        <v>10</v>
      </c>
      <c r="T19" s="289">
        <v>11</v>
      </c>
      <c r="U19" s="289">
        <v>2</v>
      </c>
      <c r="V19" s="289">
        <v>0</v>
      </c>
      <c r="W19" s="289">
        <v>4</v>
      </c>
      <c r="X19" s="289">
        <v>17</v>
      </c>
      <c r="Y19" s="289">
        <v>2</v>
      </c>
      <c r="Z19" s="289">
        <v>5</v>
      </c>
      <c r="AA19" s="289">
        <v>13</v>
      </c>
      <c r="AB19" s="289">
        <v>12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>
      <c r="A20" s="289" t="s">
        <v>61</v>
      </c>
      <c r="B20" s="289">
        <v>29</v>
      </c>
      <c r="C20" s="289">
        <v>19</v>
      </c>
      <c r="D20" s="289">
        <v>36</v>
      </c>
      <c r="E20" s="289">
        <v>61</v>
      </c>
      <c r="F20" s="289">
        <v>6</v>
      </c>
      <c r="G20" s="289">
        <v>1</v>
      </c>
      <c r="H20" s="289">
        <v>0</v>
      </c>
      <c r="I20" s="289">
        <v>2</v>
      </c>
      <c r="J20" s="289">
        <v>1</v>
      </c>
      <c r="K20" s="289">
        <v>0</v>
      </c>
      <c r="L20" s="289">
        <v>0</v>
      </c>
      <c r="M20" s="289">
        <v>3</v>
      </c>
      <c r="N20" s="289">
        <v>4</v>
      </c>
      <c r="O20" s="289">
        <v>0</v>
      </c>
      <c r="P20" s="289">
        <v>19</v>
      </c>
      <c r="Q20" s="289">
        <v>1</v>
      </c>
      <c r="R20" s="289">
        <v>1</v>
      </c>
      <c r="S20" s="289">
        <v>0</v>
      </c>
      <c r="T20" s="289">
        <v>0</v>
      </c>
      <c r="U20" s="289">
        <v>2</v>
      </c>
      <c r="V20" s="289">
        <v>0</v>
      </c>
      <c r="W20" s="289">
        <v>2</v>
      </c>
      <c r="X20" s="289">
        <v>14</v>
      </c>
      <c r="Y20" s="289">
        <v>1</v>
      </c>
      <c r="Z20" s="289">
        <v>0</v>
      </c>
      <c r="AA20" s="289">
        <v>2</v>
      </c>
      <c r="AB20" s="289">
        <v>2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2" spans="1:36">
      <c r="A22" s="288" t="s">
        <v>237</v>
      </c>
    </row>
    <row r="23" spans="1:36">
      <c r="A23" s="288" t="s">
        <v>383</v>
      </c>
    </row>
    <row r="30" spans="1:36" s="215" customFormat="1">
      <c r="A30" s="15" t="s">
        <v>59</v>
      </c>
      <c r="B30" s="214">
        <f t="shared" ref="B30:K33" si="0">SUMIF($A$15:$A$28,$A30,B$15:B$28)</f>
        <v>437</v>
      </c>
      <c r="C30" s="214">
        <f t="shared" si="0"/>
        <v>164</v>
      </c>
      <c r="D30" s="214">
        <f t="shared" si="0"/>
        <v>637</v>
      </c>
      <c r="E30" s="214">
        <f t="shared" si="0"/>
        <v>756</v>
      </c>
      <c r="F30" s="214">
        <f t="shared" si="0"/>
        <v>172</v>
      </c>
      <c r="G30" s="214">
        <f t="shared" si="0"/>
        <v>32</v>
      </c>
      <c r="H30" s="214">
        <f t="shared" si="0"/>
        <v>0</v>
      </c>
      <c r="I30" s="214">
        <f t="shared" si="0"/>
        <v>37</v>
      </c>
      <c r="J30" s="214">
        <f t="shared" si="0"/>
        <v>26</v>
      </c>
      <c r="K30" s="214">
        <f t="shared" si="0"/>
        <v>20</v>
      </c>
      <c r="L30" s="214">
        <f t="shared" ref="L30:U33" si="1">SUMIF($A$15:$A$28,$A30,L$15:L$28)</f>
        <v>50</v>
      </c>
      <c r="M30" s="214">
        <f t="shared" si="1"/>
        <v>40</v>
      </c>
      <c r="N30" s="214">
        <f t="shared" si="1"/>
        <v>44</v>
      </c>
      <c r="O30" s="214">
        <f t="shared" si="1"/>
        <v>0</v>
      </c>
      <c r="P30" s="214">
        <f t="shared" si="1"/>
        <v>58</v>
      </c>
      <c r="Q30" s="214">
        <f t="shared" si="1"/>
        <v>46</v>
      </c>
      <c r="R30" s="214">
        <f t="shared" si="1"/>
        <v>32</v>
      </c>
      <c r="S30" s="214">
        <f t="shared" si="1"/>
        <v>11</v>
      </c>
      <c r="T30" s="214">
        <f t="shared" si="1"/>
        <v>16</v>
      </c>
      <c r="U30" s="214">
        <f t="shared" si="1"/>
        <v>19</v>
      </c>
      <c r="V30" s="214">
        <f t="shared" ref="V30:AJ33" si="2">SUMIF($A$15:$A$28,$A30,V$15:V$28)</f>
        <v>0</v>
      </c>
      <c r="W30" s="214">
        <f t="shared" si="2"/>
        <v>20</v>
      </c>
      <c r="X30" s="214">
        <f t="shared" si="2"/>
        <v>17</v>
      </c>
      <c r="Y30" s="214">
        <f t="shared" si="2"/>
        <v>19</v>
      </c>
      <c r="Z30" s="214">
        <f t="shared" si="2"/>
        <v>45</v>
      </c>
      <c r="AA30" s="214">
        <f t="shared" si="2"/>
        <v>18</v>
      </c>
      <c r="AB30" s="214">
        <f t="shared" si="2"/>
        <v>34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72</v>
      </c>
      <c r="C31" s="214">
        <f t="shared" si="0"/>
        <v>79</v>
      </c>
      <c r="D31" s="214">
        <f t="shared" si="0"/>
        <v>286</v>
      </c>
      <c r="E31" s="214">
        <f t="shared" si="0"/>
        <v>409</v>
      </c>
      <c r="F31" s="214">
        <f t="shared" si="0"/>
        <v>46</v>
      </c>
      <c r="G31" s="214">
        <f t="shared" si="0"/>
        <v>26</v>
      </c>
      <c r="H31" s="214">
        <f t="shared" si="0"/>
        <v>0</v>
      </c>
      <c r="I31" s="214">
        <f t="shared" si="0"/>
        <v>67</v>
      </c>
      <c r="J31" s="214">
        <f t="shared" si="0"/>
        <v>31</v>
      </c>
      <c r="K31" s="214">
        <f t="shared" si="0"/>
        <v>12</v>
      </c>
      <c r="L31" s="214">
        <f t="shared" si="1"/>
        <v>49</v>
      </c>
      <c r="M31" s="214">
        <f t="shared" si="1"/>
        <v>22</v>
      </c>
      <c r="N31" s="214">
        <f t="shared" si="1"/>
        <v>21</v>
      </c>
      <c r="O31" s="214">
        <f t="shared" si="1"/>
        <v>0</v>
      </c>
      <c r="P31" s="214">
        <f t="shared" si="1"/>
        <v>27</v>
      </c>
      <c r="Q31" s="214">
        <f t="shared" si="1"/>
        <v>25</v>
      </c>
      <c r="R31" s="214">
        <f t="shared" si="1"/>
        <v>7</v>
      </c>
      <c r="S31" s="214">
        <f t="shared" si="1"/>
        <v>10</v>
      </c>
      <c r="T31" s="214">
        <f t="shared" si="1"/>
        <v>11</v>
      </c>
      <c r="U31" s="214">
        <f t="shared" si="1"/>
        <v>2</v>
      </c>
      <c r="V31" s="214">
        <f t="shared" si="2"/>
        <v>0</v>
      </c>
      <c r="W31" s="214">
        <f t="shared" si="2"/>
        <v>4</v>
      </c>
      <c r="X31" s="214">
        <f t="shared" si="2"/>
        <v>17</v>
      </c>
      <c r="Y31" s="214">
        <f t="shared" si="2"/>
        <v>2</v>
      </c>
      <c r="Z31" s="214">
        <f t="shared" si="2"/>
        <v>5</v>
      </c>
      <c r="AA31" s="214">
        <f t="shared" si="2"/>
        <v>13</v>
      </c>
      <c r="AB31" s="214">
        <f t="shared" si="2"/>
        <v>12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29</v>
      </c>
      <c r="C33" s="214">
        <f t="shared" si="0"/>
        <v>19</v>
      </c>
      <c r="D33" s="214">
        <f t="shared" si="0"/>
        <v>36</v>
      </c>
      <c r="E33" s="214">
        <f t="shared" si="0"/>
        <v>61</v>
      </c>
      <c r="F33" s="214">
        <f t="shared" si="0"/>
        <v>6</v>
      </c>
      <c r="G33" s="214">
        <f t="shared" si="0"/>
        <v>1</v>
      </c>
      <c r="H33" s="214">
        <f t="shared" si="0"/>
        <v>0</v>
      </c>
      <c r="I33" s="214">
        <f t="shared" si="0"/>
        <v>2</v>
      </c>
      <c r="J33" s="214">
        <f t="shared" si="0"/>
        <v>1</v>
      </c>
      <c r="K33" s="214">
        <f t="shared" si="0"/>
        <v>0</v>
      </c>
      <c r="L33" s="214">
        <f t="shared" si="1"/>
        <v>0</v>
      </c>
      <c r="M33" s="214">
        <f t="shared" si="1"/>
        <v>3</v>
      </c>
      <c r="N33" s="214">
        <f t="shared" si="1"/>
        <v>4</v>
      </c>
      <c r="O33" s="214">
        <f t="shared" si="1"/>
        <v>0</v>
      </c>
      <c r="P33" s="214">
        <f t="shared" si="1"/>
        <v>19</v>
      </c>
      <c r="Q33" s="214">
        <f t="shared" si="1"/>
        <v>1</v>
      </c>
      <c r="R33" s="214">
        <f t="shared" si="1"/>
        <v>1</v>
      </c>
      <c r="S33" s="214">
        <f t="shared" si="1"/>
        <v>0</v>
      </c>
      <c r="T33" s="214">
        <f t="shared" si="1"/>
        <v>0</v>
      </c>
      <c r="U33" s="214">
        <f t="shared" si="1"/>
        <v>2</v>
      </c>
      <c r="V33" s="214">
        <f t="shared" si="2"/>
        <v>0</v>
      </c>
      <c r="W33" s="214">
        <f t="shared" si="2"/>
        <v>2</v>
      </c>
      <c r="X33" s="214">
        <f t="shared" si="2"/>
        <v>14</v>
      </c>
      <c r="Y33" s="214">
        <f t="shared" si="2"/>
        <v>1</v>
      </c>
      <c r="Z33" s="214">
        <f t="shared" si="2"/>
        <v>0</v>
      </c>
      <c r="AA33" s="214">
        <f t="shared" si="2"/>
        <v>2</v>
      </c>
      <c r="AB33" s="214">
        <f t="shared" si="2"/>
        <v>2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AJ50"/>
  <sheetViews>
    <sheetView zoomScale="90" zoomScaleNormal="90" workbookViewId="0">
      <selection activeCell="Z6" sqref="Z6"/>
    </sheetView>
  </sheetViews>
  <sheetFormatPr defaultColWidth="8.88671875" defaultRowHeight="12.75"/>
  <cols>
    <col min="1" max="1" width="28.109375" style="205" customWidth="1"/>
    <col min="2" max="36" width="7.5546875" style="205" customWidth="1"/>
    <col min="37" max="16384" width="8.88671875" style="205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168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123529</v>
      </c>
      <c r="C13" s="289">
        <v>131220</v>
      </c>
      <c r="D13" s="289">
        <v>132548</v>
      </c>
      <c r="E13" s="289">
        <v>159956</v>
      </c>
      <c r="F13" s="289">
        <v>10647</v>
      </c>
      <c r="G13" s="289">
        <v>10089</v>
      </c>
      <c r="H13" s="289">
        <v>0</v>
      </c>
      <c r="I13" s="289">
        <v>10039</v>
      </c>
      <c r="J13" s="289">
        <v>11811</v>
      </c>
      <c r="K13" s="289">
        <v>5564</v>
      </c>
      <c r="L13" s="289">
        <v>6360</v>
      </c>
      <c r="M13" s="289">
        <v>5815</v>
      </c>
      <c r="N13" s="289">
        <v>12078</v>
      </c>
      <c r="O13" s="289">
        <v>0</v>
      </c>
      <c r="P13" s="289">
        <v>15048</v>
      </c>
      <c r="Q13" s="289">
        <v>10116</v>
      </c>
      <c r="R13" s="289">
        <v>7095</v>
      </c>
      <c r="S13" s="289">
        <v>6049</v>
      </c>
      <c r="T13" s="289">
        <v>8533</v>
      </c>
      <c r="U13" s="289">
        <v>9632</v>
      </c>
      <c r="V13" s="289">
        <v>0</v>
      </c>
      <c r="W13" s="289">
        <v>4518</v>
      </c>
      <c r="X13" s="289">
        <v>6024</v>
      </c>
      <c r="Y13" s="289">
        <v>5132</v>
      </c>
      <c r="Z13" s="289">
        <v>5660</v>
      </c>
      <c r="AA13" s="289">
        <v>5483</v>
      </c>
      <c r="AB13" s="289">
        <v>4263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123513</v>
      </c>
      <c r="C14" s="289">
        <v>131173</v>
      </c>
      <c r="D14" s="289">
        <v>132487</v>
      </c>
      <c r="E14" s="289">
        <v>159723</v>
      </c>
      <c r="F14" s="289">
        <v>10641</v>
      </c>
      <c r="G14" s="289">
        <v>10087</v>
      </c>
      <c r="H14" s="289">
        <v>0</v>
      </c>
      <c r="I14" s="289">
        <v>10026</v>
      </c>
      <c r="J14" s="289">
        <v>11808</v>
      </c>
      <c r="K14" s="289">
        <v>5562</v>
      </c>
      <c r="L14" s="289">
        <v>6356</v>
      </c>
      <c r="M14" s="289">
        <v>5803</v>
      </c>
      <c r="N14" s="289">
        <v>12059</v>
      </c>
      <c r="O14" s="289">
        <v>0</v>
      </c>
      <c r="P14" s="289">
        <v>15041</v>
      </c>
      <c r="Q14" s="289">
        <v>10100</v>
      </c>
      <c r="R14" s="289">
        <v>7043</v>
      </c>
      <c r="S14" s="289">
        <v>6034</v>
      </c>
      <c r="T14" s="289">
        <v>8519</v>
      </c>
      <c r="U14" s="289">
        <v>9622</v>
      </c>
      <c r="V14" s="289">
        <v>0</v>
      </c>
      <c r="W14" s="289">
        <v>4512</v>
      </c>
      <c r="X14" s="289">
        <v>6010</v>
      </c>
      <c r="Y14" s="289">
        <v>5120</v>
      </c>
      <c r="Z14" s="289">
        <v>5640</v>
      </c>
      <c r="AA14" s="289">
        <v>5479</v>
      </c>
      <c r="AB14" s="289">
        <v>4261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16</v>
      </c>
      <c r="C15" s="289">
        <v>47</v>
      </c>
      <c r="D15" s="289">
        <v>61</v>
      </c>
      <c r="E15" s="289">
        <v>233</v>
      </c>
      <c r="F15" s="289">
        <v>6</v>
      </c>
      <c r="G15" s="289">
        <v>2</v>
      </c>
      <c r="H15" s="289">
        <v>0</v>
      </c>
      <c r="I15" s="289">
        <v>13</v>
      </c>
      <c r="J15" s="289">
        <v>3</v>
      </c>
      <c r="K15" s="289">
        <v>2</v>
      </c>
      <c r="L15" s="289">
        <v>4</v>
      </c>
      <c r="M15" s="289">
        <v>12</v>
      </c>
      <c r="N15" s="289">
        <v>19</v>
      </c>
      <c r="O15" s="289">
        <v>0</v>
      </c>
      <c r="P15" s="289">
        <v>7</v>
      </c>
      <c r="Q15" s="289">
        <v>16</v>
      </c>
      <c r="R15" s="289">
        <v>52</v>
      </c>
      <c r="S15" s="289">
        <v>15</v>
      </c>
      <c r="T15" s="289">
        <v>14</v>
      </c>
      <c r="U15" s="289">
        <v>10</v>
      </c>
      <c r="V15" s="289">
        <v>0</v>
      </c>
      <c r="W15" s="289">
        <v>6</v>
      </c>
      <c r="X15" s="289">
        <v>14</v>
      </c>
      <c r="Y15" s="289">
        <v>12</v>
      </c>
      <c r="Z15" s="289">
        <v>20</v>
      </c>
      <c r="AA15" s="289">
        <v>4</v>
      </c>
      <c r="AB15" s="289">
        <v>2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1.2952424127128043E-2</v>
      </c>
      <c r="C16" s="290">
        <v>3.5817710714830059E-2</v>
      </c>
      <c r="D16" s="290">
        <v>4.6021064067356732E-2</v>
      </c>
      <c r="E16" s="290">
        <v>0.14566505789091999</v>
      </c>
      <c r="F16" s="290">
        <v>5.635390250774866E-2</v>
      </c>
      <c r="G16" s="290">
        <v>1.9823570224997523E-2</v>
      </c>
      <c r="H16" s="290"/>
      <c r="I16" s="290">
        <v>0.12949496961848789</v>
      </c>
      <c r="J16" s="290">
        <v>2.5400050800101596E-2</v>
      </c>
      <c r="K16" s="290">
        <v>3.5945363048166791E-2</v>
      </c>
      <c r="L16" s="290">
        <v>6.2893081761006289E-2</v>
      </c>
      <c r="M16" s="290">
        <v>0.20636285468615648</v>
      </c>
      <c r="N16" s="290">
        <v>0.15731081304851796</v>
      </c>
      <c r="O16" s="290"/>
      <c r="P16" s="290">
        <v>4.6517809675704409E-2</v>
      </c>
      <c r="Q16" s="290">
        <v>0.15816528272044286</v>
      </c>
      <c r="R16" s="290">
        <v>0.73291050035236083</v>
      </c>
      <c r="S16" s="290">
        <v>0.24797487187964953</v>
      </c>
      <c r="T16" s="290">
        <v>0.16406890894175555</v>
      </c>
      <c r="U16" s="290">
        <v>0.10382059800664453</v>
      </c>
      <c r="V16" s="290"/>
      <c r="W16" s="290">
        <v>0.13280212483399734</v>
      </c>
      <c r="X16" s="290">
        <v>0.23240371845949537</v>
      </c>
      <c r="Y16" s="290">
        <v>0.23382696804364772</v>
      </c>
      <c r="Z16" s="290">
        <v>0.35335689045936397</v>
      </c>
      <c r="AA16" s="290">
        <v>7.2952763085901873E-2</v>
      </c>
      <c r="AB16" s="290">
        <v>4.6915317851278442E-2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13</v>
      </c>
      <c r="C18" s="289">
        <v>35</v>
      </c>
      <c r="D18" s="289">
        <v>56</v>
      </c>
      <c r="E18" s="289">
        <v>164</v>
      </c>
      <c r="F18" s="289">
        <v>6</v>
      </c>
      <c r="G18" s="289">
        <v>2</v>
      </c>
      <c r="H18" s="289">
        <v>0</v>
      </c>
      <c r="I18" s="289">
        <v>7</v>
      </c>
      <c r="J18" s="289">
        <v>2</v>
      </c>
      <c r="K18" s="289">
        <v>2</v>
      </c>
      <c r="L18" s="289">
        <v>4</v>
      </c>
      <c r="M18" s="289">
        <v>4</v>
      </c>
      <c r="N18" s="289">
        <v>12</v>
      </c>
      <c r="O18" s="289">
        <v>0</v>
      </c>
      <c r="P18" s="289">
        <v>6</v>
      </c>
      <c r="Q18" s="289">
        <v>14</v>
      </c>
      <c r="R18" s="289">
        <v>29</v>
      </c>
      <c r="S18" s="289">
        <v>11</v>
      </c>
      <c r="T18" s="289">
        <v>10</v>
      </c>
      <c r="U18" s="289">
        <v>9</v>
      </c>
      <c r="V18" s="289">
        <v>0</v>
      </c>
      <c r="W18" s="289">
        <v>5</v>
      </c>
      <c r="X18" s="289">
        <v>13</v>
      </c>
      <c r="Y18" s="289">
        <v>12</v>
      </c>
      <c r="Z18" s="289">
        <v>10</v>
      </c>
      <c r="AA18" s="289">
        <v>4</v>
      </c>
      <c r="AB18" s="289">
        <v>2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>
      <c r="A19" s="289" t="s">
        <v>61</v>
      </c>
      <c r="B19" s="289">
        <v>3</v>
      </c>
      <c r="C19" s="289">
        <v>11</v>
      </c>
      <c r="D19" s="289">
        <v>3</v>
      </c>
      <c r="E19" s="289">
        <v>53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8</v>
      </c>
      <c r="N19" s="289">
        <v>2</v>
      </c>
      <c r="O19" s="289">
        <v>0</v>
      </c>
      <c r="P19" s="289">
        <v>1</v>
      </c>
      <c r="Q19" s="289">
        <v>1</v>
      </c>
      <c r="R19" s="289">
        <v>22</v>
      </c>
      <c r="S19" s="289">
        <v>4</v>
      </c>
      <c r="T19" s="289">
        <v>3</v>
      </c>
      <c r="U19" s="289">
        <v>1</v>
      </c>
      <c r="V19" s="289">
        <v>0</v>
      </c>
      <c r="W19" s="289">
        <v>0</v>
      </c>
      <c r="X19" s="289">
        <v>1</v>
      </c>
      <c r="Y19" s="289">
        <v>0</v>
      </c>
      <c r="Z19" s="289">
        <v>10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 ht="15">
      <c r="A20" s="289" t="s">
        <v>60</v>
      </c>
      <c r="B20" s="289">
        <v>0</v>
      </c>
      <c r="C20" s="289">
        <v>1</v>
      </c>
      <c r="D20" s="289">
        <v>2</v>
      </c>
      <c r="E20" s="289">
        <v>16</v>
      </c>
      <c r="F20" s="289">
        <v>0</v>
      </c>
      <c r="G20" s="289">
        <v>0</v>
      </c>
      <c r="H20" s="289">
        <v>0</v>
      </c>
      <c r="I20" s="289">
        <v>6</v>
      </c>
      <c r="J20" s="289">
        <v>1</v>
      </c>
      <c r="K20" s="289">
        <v>0</v>
      </c>
      <c r="L20" s="289">
        <v>0</v>
      </c>
      <c r="M20" s="289">
        <v>0</v>
      </c>
      <c r="N20" s="289">
        <v>5</v>
      </c>
      <c r="O20" s="289">
        <v>0</v>
      </c>
      <c r="P20" s="289">
        <v>0</v>
      </c>
      <c r="Q20" s="289">
        <v>1</v>
      </c>
      <c r="R20" s="289">
        <v>1</v>
      </c>
      <c r="S20" s="289">
        <v>0</v>
      </c>
      <c r="T20" s="289">
        <v>1</v>
      </c>
      <c r="U20" s="289">
        <v>0</v>
      </c>
      <c r="V20" s="289">
        <v>0</v>
      </c>
      <c r="W20" s="289">
        <v>1</v>
      </c>
      <c r="X20" s="289">
        <v>0</v>
      </c>
      <c r="Y20" s="289">
        <v>0</v>
      </c>
      <c r="Z20" s="289">
        <v>0</v>
      </c>
      <c r="AA20" s="289">
        <v>0</v>
      </c>
      <c r="AB20" s="289">
        <v>0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1" spans="1:36" customFormat="1" ht="15"/>
    <row r="22" spans="1:36" customFormat="1" ht="15">
      <c r="A22" s="288" t="s">
        <v>237</v>
      </c>
    </row>
    <row r="23" spans="1:36" customFormat="1" ht="15">
      <c r="A23" s="288" t="s">
        <v>384</v>
      </c>
    </row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215" customFormat="1" ht="15">
      <c r="A30" s="15" t="s">
        <v>59</v>
      </c>
      <c r="B30" s="214">
        <f t="shared" ref="B30:K33" si="0">SUMIF($A$15:$A$28,$A30,B$15:B$28)</f>
        <v>13</v>
      </c>
      <c r="C30" s="214">
        <f t="shared" si="0"/>
        <v>35</v>
      </c>
      <c r="D30" s="214">
        <f t="shared" si="0"/>
        <v>56</v>
      </c>
      <c r="E30" s="214">
        <f t="shared" si="0"/>
        <v>164</v>
      </c>
      <c r="F30" s="214">
        <f t="shared" si="0"/>
        <v>6</v>
      </c>
      <c r="G30" s="214">
        <f t="shared" si="0"/>
        <v>2</v>
      </c>
      <c r="H30" s="214">
        <f t="shared" si="0"/>
        <v>0</v>
      </c>
      <c r="I30" s="214">
        <f t="shared" si="0"/>
        <v>7</v>
      </c>
      <c r="J30" s="214">
        <f t="shared" si="0"/>
        <v>2</v>
      </c>
      <c r="K30" s="214">
        <f t="shared" si="0"/>
        <v>2</v>
      </c>
      <c r="L30" s="214">
        <f t="shared" ref="L30:U33" si="1">SUMIF($A$15:$A$28,$A30,L$15:L$28)</f>
        <v>4</v>
      </c>
      <c r="M30" s="214">
        <f t="shared" si="1"/>
        <v>4</v>
      </c>
      <c r="N30" s="214">
        <f t="shared" si="1"/>
        <v>12</v>
      </c>
      <c r="O30" s="214">
        <f t="shared" si="1"/>
        <v>0</v>
      </c>
      <c r="P30" s="214">
        <f t="shared" si="1"/>
        <v>6</v>
      </c>
      <c r="Q30" s="214">
        <f t="shared" si="1"/>
        <v>14</v>
      </c>
      <c r="R30" s="214">
        <f t="shared" si="1"/>
        <v>29</v>
      </c>
      <c r="S30" s="214">
        <f t="shared" si="1"/>
        <v>11</v>
      </c>
      <c r="T30" s="214">
        <f t="shared" si="1"/>
        <v>10</v>
      </c>
      <c r="U30" s="214">
        <f t="shared" si="1"/>
        <v>9</v>
      </c>
      <c r="V30" s="214">
        <f t="shared" ref="V30:AJ33" si="2">SUMIF($A$15:$A$28,$A30,V$15:V$28)</f>
        <v>0</v>
      </c>
      <c r="W30" s="214">
        <f t="shared" si="2"/>
        <v>5</v>
      </c>
      <c r="X30" s="214">
        <f t="shared" si="2"/>
        <v>13</v>
      </c>
      <c r="Y30" s="214">
        <f t="shared" si="2"/>
        <v>12</v>
      </c>
      <c r="Z30" s="214">
        <f t="shared" si="2"/>
        <v>10</v>
      </c>
      <c r="AA30" s="214">
        <f t="shared" si="2"/>
        <v>4</v>
      </c>
      <c r="AB30" s="214">
        <f t="shared" si="2"/>
        <v>2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1</v>
      </c>
      <c r="D31" s="214">
        <f t="shared" si="0"/>
        <v>2</v>
      </c>
      <c r="E31" s="214">
        <f t="shared" si="0"/>
        <v>16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6</v>
      </c>
      <c r="J31" s="214">
        <f t="shared" si="0"/>
        <v>1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5</v>
      </c>
      <c r="O31" s="214">
        <f t="shared" si="1"/>
        <v>0</v>
      </c>
      <c r="P31" s="214">
        <f t="shared" si="1"/>
        <v>0</v>
      </c>
      <c r="Q31" s="214">
        <f t="shared" si="1"/>
        <v>1</v>
      </c>
      <c r="R31" s="214">
        <f t="shared" si="1"/>
        <v>1</v>
      </c>
      <c r="S31" s="214">
        <f t="shared" si="1"/>
        <v>0</v>
      </c>
      <c r="T31" s="214">
        <f t="shared" si="1"/>
        <v>1</v>
      </c>
      <c r="U31" s="214">
        <f t="shared" si="1"/>
        <v>0</v>
      </c>
      <c r="V31" s="214">
        <f t="shared" si="2"/>
        <v>0</v>
      </c>
      <c r="W31" s="214">
        <f t="shared" si="2"/>
        <v>1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3</v>
      </c>
      <c r="C33" s="214">
        <f t="shared" si="0"/>
        <v>11</v>
      </c>
      <c r="D33" s="214">
        <f t="shared" si="0"/>
        <v>3</v>
      </c>
      <c r="E33" s="214">
        <f t="shared" si="0"/>
        <v>53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8</v>
      </c>
      <c r="N33" s="214">
        <f t="shared" si="1"/>
        <v>2</v>
      </c>
      <c r="O33" s="214">
        <f t="shared" si="1"/>
        <v>0</v>
      </c>
      <c r="P33" s="214">
        <f t="shared" si="1"/>
        <v>1</v>
      </c>
      <c r="Q33" s="214">
        <f t="shared" si="1"/>
        <v>1</v>
      </c>
      <c r="R33" s="214">
        <f t="shared" si="1"/>
        <v>22</v>
      </c>
      <c r="S33" s="214">
        <f t="shared" si="1"/>
        <v>4</v>
      </c>
      <c r="T33" s="214">
        <f t="shared" si="1"/>
        <v>3</v>
      </c>
      <c r="U33" s="214">
        <f t="shared" si="1"/>
        <v>1</v>
      </c>
      <c r="V33" s="214">
        <f t="shared" si="2"/>
        <v>0</v>
      </c>
      <c r="W33" s="214">
        <f t="shared" si="2"/>
        <v>0</v>
      </c>
      <c r="X33" s="214">
        <f t="shared" si="2"/>
        <v>1</v>
      </c>
      <c r="Y33" s="214">
        <f t="shared" si="2"/>
        <v>0</v>
      </c>
      <c r="Z33" s="214">
        <f t="shared" si="2"/>
        <v>10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50" spans="15:15" ht="15">
      <c r="O50" s="204"/>
    </row>
  </sheetData>
  <pageMargins left="0.75" right="0.75" top="1" bottom="1" header="0.5" footer="0.5"/>
  <pageSetup scale="30" orientation="landscape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J33"/>
  <sheetViews>
    <sheetView zoomScale="90" zoomScaleNormal="90" workbookViewId="0">
      <selection activeCell="Z6" sqref="Z6"/>
    </sheetView>
  </sheetViews>
  <sheetFormatPr defaultRowHeight="15"/>
  <cols>
    <col min="1" max="1" width="28.109375" customWidth="1"/>
    <col min="2" max="36" width="7.5546875" customWidth="1"/>
  </cols>
  <sheetData>
    <row r="1" spans="1:36">
      <c r="A1" s="288" t="s">
        <v>298</v>
      </c>
    </row>
    <row r="2" spans="1:36">
      <c r="A2" s="288" t="s">
        <v>299</v>
      </c>
    </row>
    <row r="3" spans="1:36">
      <c r="A3" s="288" t="s">
        <v>320</v>
      </c>
    </row>
    <row r="4" spans="1:36">
      <c r="A4" s="288" t="s">
        <v>328</v>
      </c>
    </row>
    <row r="5" spans="1:36">
      <c r="A5" s="288" t="s">
        <v>329</v>
      </c>
    </row>
    <row r="6" spans="1:36">
      <c r="A6" s="288" t="s">
        <v>47</v>
      </c>
    </row>
    <row r="7" spans="1:36">
      <c r="A7" s="288" t="s">
        <v>300</v>
      </c>
    </row>
    <row r="8" spans="1:36">
      <c r="A8" s="288" t="s">
        <v>240</v>
      </c>
    </row>
    <row r="9" spans="1:36">
      <c r="A9" s="288" t="s">
        <v>268</v>
      </c>
    </row>
    <row r="10" spans="1:36">
      <c r="A10" s="288" t="s">
        <v>369</v>
      </c>
    </row>
    <row r="12" spans="1:36">
      <c r="A12" s="292" t="s">
        <v>0</v>
      </c>
      <c r="B12" s="292" t="s">
        <v>358</v>
      </c>
      <c r="C12" s="292" t="s">
        <v>362</v>
      </c>
      <c r="D12" s="292" t="s">
        <v>370</v>
      </c>
      <c r="E12" s="292" t="s">
        <v>53</v>
      </c>
      <c r="F12" s="292">
        <v>1</v>
      </c>
      <c r="G12" s="292">
        <v>2</v>
      </c>
      <c r="H12" s="292">
        <v>3</v>
      </c>
      <c r="I12" s="292">
        <v>4</v>
      </c>
      <c r="J12" s="292">
        <v>5</v>
      </c>
      <c r="K12" s="292">
        <v>6</v>
      </c>
      <c r="L12" s="292">
        <v>7</v>
      </c>
      <c r="M12" s="292">
        <v>8</v>
      </c>
      <c r="N12" s="292">
        <v>9</v>
      </c>
      <c r="O12" s="292">
        <v>10</v>
      </c>
      <c r="P12" s="292">
        <v>11</v>
      </c>
      <c r="Q12" s="292">
        <v>12</v>
      </c>
      <c r="R12" s="292">
        <v>13</v>
      </c>
      <c r="S12" s="292">
        <v>14</v>
      </c>
      <c r="T12" s="292">
        <v>15</v>
      </c>
      <c r="U12" s="292">
        <v>16</v>
      </c>
      <c r="V12" s="292">
        <v>17</v>
      </c>
      <c r="W12" s="292">
        <v>18</v>
      </c>
      <c r="X12" s="292">
        <v>19</v>
      </c>
      <c r="Y12" s="292">
        <v>20</v>
      </c>
      <c r="Z12" s="292">
        <v>21</v>
      </c>
      <c r="AA12" s="292">
        <v>22</v>
      </c>
      <c r="AB12" s="292">
        <v>23</v>
      </c>
      <c r="AC12" s="292">
        <v>24</v>
      </c>
      <c r="AD12" s="292">
        <v>25</v>
      </c>
      <c r="AE12" s="292">
        <v>26</v>
      </c>
      <c r="AF12" s="292">
        <v>27</v>
      </c>
      <c r="AG12" s="292">
        <v>28</v>
      </c>
      <c r="AH12" s="292">
        <v>29</v>
      </c>
      <c r="AI12" s="292">
        <v>30</v>
      </c>
      <c r="AJ12" s="292">
        <v>31</v>
      </c>
    </row>
    <row r="13" spans="1:36">
      <c r="A13" s="289" t="s">
        <v>54</v>
      </c>
      <c r="B13" s="289">
        <v>47599</v>
      </c>
      <c r="C13" s="289">
        <v>20684</v>
      </c>
      <c r="D13" s="289">
        <v>6194</v>
      </c>
      <c r="E13" s="289">
        <v>0</v>
      </c>
      <c r="F13" s="289">
        <v>0</v>
      </c>
      <c r="G13" s="289">
        <v>0</v>
      </c>
      <c r="H13" s="289">
        <v>0</v>
      </c>
      <c r="I13" s="289">
        <v>0</v>
      </c>
      <c r="J13" s="289">
        <v>0</v>
      </c>
      <c r="K13" s="289">
        <v>0</v>
      </c>
      <c r="L13" s="289">
        <v>0</v>
      </c>
      <c r="M13" s="289">
        <v>0</v>
      </c>
      <c r="N13" s="289">
        <v>0</v>
      </c>
      <c r="O13" s="289">
        <v>0</v>
      </c>
      <c r="P13" s="289">
        <v>0</v>
      </c>
      <c r="Q13" s="289">
        <v>0</v>
      </c>
      <c r="R13" s="289">
        <v>0</v>
      </c>
      <c r="S13" s="289">
        <v>0</v>
      </c>
      <c r="T13" s="289">
        <v>0</v>
      </c>
      <c r="U13" s="289">
        <v>0</v>
      </c>
      <c r="V13" s="289">
        <v>0</v>
      </c>
      <c r="W13" s="289">
        <v>0</v>
      </c>
      <c r="X13" s="289">
        <v>0</v>
      </c>
      <c r="Y13" s="289">
        <v>0</v>
      </c>
      <c r="Z13" s="289">
        <v>0</v>
      </c>
      <c r="AA13" s="289">
        <v>0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>
      <c r="A14" s="289" t="s">
        <v>55</v>
      </c>
      <c r="B14" s="289">
        <v>47563</v>
      </c>
      <c r="C14" s="289">
        <v>20657</v>
      </c>
      <c r="D14" s="289">
        <v>6134</v>
      </c>
      <c r="E14" s="289">
        <v>0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>
      <c r="A15" s="289" t="s">
        <v>56</v>
      </c>
      <c r="B15" s="289">
        <v>36</v>
      </c>
      <c r="C15" s="289">
        <v>27</v>
      </c>
      <c r="D15" s="289">
        <v>60</v>
      </c>
      <c r="E15" s="289">
        <v>0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>
      <c r="A16" s="290" t="s">
        <v>57</v>
      </c>
      <c r="B16" s="290">
        <v>7.5631841005063136E-2</v>
      </c>
      <c r="C16" s="290">
        <v>0.13053567975246566</v>
      </c>
      <c r="D16" s="290">
        <v>0.96867936712948022</v>
      </c>
      <c r="E16" s="290"/>
      <c r="F16" s="290"/>
      <c r="G16" s="290"/>
      <c r="H16" s="290"/>
      <c r="I16" s="290"/>
      <c r="J16" s="290"/>
      <c r="K16" s="290"/>
      <c r="L16" s="290"/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>
      <c r="A17" s="292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9" spans="1:36">
      <c r="A19" s="288" t="s">
        <v>237</v>
      </c>
    </row>
    <row r="20" spans="1:36">
      <c r="A20" s="288" t="s">
        <v>372</v>
      </c>
    </row>
    <row r="22" spans="1:36">
      <c r="A22" s="288" t="s">
        <v>365</v>
      </c>
    </row>
    <row r="30" spans="1:36" s="215" customFormat="1">
      <c r="A30" s="15" t="s">
        <v>59</v>
      </c>
      <c r="B30" s="214">
        <f>SUMIF($A$15:$A$21,$A30,B$15:B$21)</f>
        <v>0</v>
      </c>
      <c r="C30" s="214">
        <f t="shared" ref="C30:AJ33" si="0">SUMIF($A$15:$A$21,$A30,C$15:C$21)</f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>SUMIF($A$15:$A$21,$A30,J$15:J$21)</f>
        <v>0</v>
      </c>
      <c r="K30" s="214">
        <f t="shared" si="0"/>
        <v>0</v>
      </c>
      <c r="L30" s="214">
        <f t="shared" si="0"/>
        <v>0</v>
      </c>
      <c r="M30" s="214">
        <f t="shared" si="0"/>
        <v>0</v>
      </c>
      <c r="N30" s="214">
        <f t="shared" si="0"/>
        <v>0</v>
      </c>
      <c r="O30" s="214">
        <f t="shared" si="0"/>
        <v>0</v>
      </c>
      <c r="P30" s="214">
        <f t="shared" si="0"/>
        <v>0</v>
      </c>
      <c r="Q30" s="214">
        <f t="shared" si="0"/>
        <v>0</v>
      </c>
      <c r="R30" s="214">
        <f t="shared" si="0"/>
        <v>0</v>
      </c>
      <c r="S30" s="214">
        <f t="shared" si="0"/>
        <v>0</v>
      </c>
      <c r="T30" s="214">
        <f t="shared" si="0"/>
        <v>0</v>
      </c>
      <c r="U30" s="214">
        <f t="shared" si="0"/>
        <v>0</v>
      </c>
      <c r="V30" s="214">
        <f t="shared" si="0"/>
        <v>0</v>
      </c>
      <c r="W30" s="214">
        <f t="shared" si="0"/>
        <v>0</v>
      </c>
      <c r="X30" s="214">
        <f t="shared" si="0"/>
        <v>0</v>
      </c>
      <c r="Y30" s="214">
        <f t="shared" si="0"/>
        <v>0</v>
      </c>
      <c r="Z30" s="214">
        <f t="shared" si="0"/>
        <v>0</v>
      </c>
      <c r="AA30" s="214">
        <f t="shared" si="0"/>
        <v>0</v>
      </c>
      <c r="AB30" s="214">
        <f t="shared" si="0"/>
        <v>0</v>
      </c>
      <c r="AC30" s="214">
        <f t="shared" si="0"/>
        <v>0</v>
      </c>
      <c r="AD30" s="214">
        <f t="shared" si="0"/>
        <v>0</v>
      </c>
      <c r="AE30" s="214">
        <f t="shared" si="0"/>
        <v>0</v>
      </c>
      <c r="AF30" s="214">
        <f t="shared" si="0"/>
        <v>0</v>
      </c>
      <c r="AG30" s="214">
        <f t="shared" si="0"/>
        <v>0</v>
      </c>
      <c r="AH30" s="214">
        <f t="shared" si="0"/>
        <v>0</v>
      </c>
      <c r="AI30" s="214">
        <f t="shared" si="0"/>
        <v>0</v>
      </c>
      <c r="AJ30" s="214">
        <f t="shared" si="0"/>
        <v>0</v>
      </c>
    </row>
    <row r="31" spans="1:36" s="215" customFormat="1">
      <c r="A31" s="15" t="s">
        <v>60</v>
      </c>
      <c r="B31" s="214">
        <f>SUMIF($A$15:$A$21,$A31,B$15:B$21)</f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0"/>
        <v>0</v>
      </c>
      <c r="M31" s="214">
        <f t="shared" si="0"/>
        <v>0</v>
      </c>
      <c r="N31" s="214">
        <f t="shared" si="0"/>
        <v>0</v>
      </c>
      <c r="O31" s="214">
        <f t="shared" si="0"/>
        <v>0</v>
      </c>
      <c r="P31" s="214">
        <f t="shared" si="0"/>
        <v>0</v>
      </c>
      <c r="Q31" s="214">
        <f t="shared" si="0"/>
        <v>0</v>
      </c>
      <c r="R31" s="214">
        <f t="shared" si="0"/>
        <v>0</v>
      </c>
      <c r="S31" s="214">
        <f t="shared" si="0"/>
        <v>0</v>
      </c>
      <c r="T31" s="214">
        <f t="shared" si="0"/>
        <v>0</v>
      </c>
      <c r="U31" s="214">
        <f t="shared" si="0"/>
        <v>0</v>
      </c>
      <c r="V31" s="214">
        <f t="shared" si="0"/>
        <v>0</v>
      </c>
      <c r="W31" s="214">
        <f t="shared" si="0"/>
        <v>0</v>
      </c>
      <c r="X31" s="214">
        <f t="shared" si="0"/>
        <v>0</v>
      </c>
      <c r="Y31" s="214">
        <f t="shared" si="0"/>
        <v>0</v>
      </c>
      <c r="Z31" s="214">
        <f t="shared" si="0"/>
        <v>0</v>
      </c>
      <c r="AA31" s="214">
        <f t="shared" si="0"/>
        <v>0</v>
      </c>
      <c r="AB31" s="214">
        <f t="shared" si="0"/>
        <v>0</v>
      </c>
      <c r="AC31" s="214">
        <f t="shared" si="0"/>
        <v>0</v>
      </c>
      <c r="AD31" s="214">
        <f t="shared" si="0"/>
        <v>0</v>
      </c>
      <c r="AE31" s="214">
        <f t="shared" si="0"/>
        <v>0</v>
      </c>
      <c r="AF31" s="214">
        <f t="shared" si="0"/>
        <v>0</v>
      </c>
      <c r="AG31" s="214">
        <f t="shared" si="0"/>
        <v>0</v>
      </c>
      <c r="AH31" s="214">
        <f t="shared" si="0"/>
        <v>0</v>
      </c>
      <c r="AI31" s="214">
        <f t="shared" si="0"/>
        <v>0</v>
      </c>
      <c r="AJ31" s="214">
        <f t="shared" si="0"/>
        <v>0</v>
      </c>
    </row>
    <row r="32" spans="1:36" s="215" customFormat="1">
      <c r="A32" s="15" t="s">
        <v>63</v>
      </c>
      <c r="B32" s="214">
        <f>SUMIF($A$15:$A$21,$A32,B$15:B$21)</f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0"/>
        <v>0</v>
      </c>
      <c r="M32" s="214">
        <f t="shared" si="0"/>
        <v>0</v>
      </c>
      <c r="N32" s="214">
        <f t="shared" si="0"/>
        <v>0</v>
      </c>
      <c r="O32" s="214">
        <f t="shared" si="0"/>
        <v>0</v>
      </c>
      <c r="P32" s="214">
        <f t="shared" si="0"/>
        <v>0</v>
      </c>
      <c r="Q32" s="214">
        <f t="shared" si="0"/>
        <v>0</v>
      </c>
      <c r="R32" s="214">
        <f t="shared" si="0"/>
        <v>0</v>
      </c>
      <c r="S32" s="214">
        <f t="shared" si="0"/>
        <v>0</v>
      </c>
      <c r="T32" s="214">
        <f t="shared" si="0"/>
        <v>0</v>
      </c>
      <c r="U32" s="214">
        <f t="shared" si="0"/>
        <v>0</v>
      </c>
      <c r="V32" s="214">
        <f t="shared" si="0"/>
        <v>0</v>
      </c>
      <c r="W32" s="214">
        <f t="shared" si="0"/>
        <v>0</v>
      </c>
      <c r="X32" s="214">
        <f t="shared" si="0"/>
        <v>0</v>
      </c>
      <c r="Y32" s="214">
        <f t="shared" si="0"/>
        <v>0</v>
      </c>
      <c r="Z32" s="214">
        <f t="shared" si="0"/>
        <v>0</v>
      </c>
      <c r="AA32" s="214">
        <f t="shared" si="0"/>
        <v>0</v>
      </c>
      <c r="AB32" s="214">
        <f t="shared" si="0"/>
        <v>0</v>
      </c>
      <c r="AC32" s="214">
        <f t="shared" si="0"/>
        <v>0</v>
      </c>
      <c r="AD32" s="214">
        <f t="shared" si="0"/>
        <v>0</v>
      </c>
      <c r="AE32" s="214">
        <f t="shared" si="0"/>
        <v>0</v>
      </c>
      <c r="AF32" s="214">
        <f t="shared" si="0"/>
        <v>0</v>
      </c>
      <c r="AG32" s="214">
        <f t="shared" si="0"/>
        <v>0</v>
      </c>
      <c r="AH32" s="214">
        <f t="shared" si="0"/>
        <v>0</v>
      </c>
      <c r="AI32" s="214">
        <f t="shared" si="0"/>
        <v>0</v>
      </c>
      <c r="AJ32" s="214">
        <f t="shared" si="0"/>
        <v>0</v>
      </c>
    </row>
    <row r="33" spans="1:36" s="215" customFormat="1">
      <c r="A33" s="15" t="s">
        <v>61</v>
      </c>
      <c r="B33" s="214">
        <f>SUMIF($A$15:$A$21,$A33,B$15:B$21)</f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0"/>
        <v>0</v>
      </c>
      <c r="M33" s="214">
        <f t="shared" si="0"/>
        <v>0</v>
      </c>
      <c r="N33" s="214">
        <f t="shared" si="0"/>
        <v>0</v>
      </c>
      <c r="O33" s="214">
        <f t="shared" si="0"/>
        <v>0</v>
      </c>
      <c r="P33" s="214">
        <f t="shared" si="0"/>
        <v>0</v>
      </c>
      <c r="Q33" s="214">
        <f t="shared" si="0"/>
        <v>0</v>
      </c>
      <c r="R33" s="214">
        <f t="shared" si="0"/>
        <v>0</v>
      </c>
      <c r="S33" s="214">
        <f t="shared" si="0"/>
        <v>0</v>
      </c>
      <c r="T33" s="214">
        <f t="shared" si="0"/>
        <v>0</v>
      </c>
      <c r="U33" s="214">
        <f t="shared" si="0"/>
        <v>0</v>
      </c>
      <c r="V33" s="214">
        <f t="shared" si="0"/>
        <v>0</v>
      </c>
      <c r="W33" s="214">
        <f t="shared" si="0"/>
        <v>0</v>
      </c>
      <c r="X33" s="214">
        <f t="shared" si="0"/>
        <v>0</v>
      </c>
      <c r="Y33" s="214">
        <f t="shared" si="0"/>
        <v>0</v>
      </c>
      <c r="Z33" s="214">
        <f t="shared" si="0"/>
        <v>0</v>
      </c>
      <c r="AA33" s="214">
        <f t="shared" si="0"/>
        <v>0</v>
      </c>
      <c r="AB33" s="214">
        <f t="shared" si="0"/>
        <v>0</v>
      </c>
      <c r="AC33" s="214">
        <f t="shared" si="0"/>
        <v>0</v>
      </c>
      <c r="AD33" s="214">
        <f t="shared" si="0"/>
        <v>0</v>
      </c>
      <c r="AE33" s="214">
        <f t="shared" si="0"/>
        <v>0</v>
      </c>
      <c r="AF33" s="214">
        <f t="shared" si="0"/>
        <v>0</v>
      </c>
      <c r="AG33" s="214">
        <f t="shared" si="0"/>
        <v>0</v>
      </c>
      <c r="AH33" s="214">
        <f t="shared" si="0"/>
        <v>0</v>
      </c>
      <c r="AI33" s="214">
        <f t="shared" si="0"/>
        <v>0</v>
      </c>
      <c r="AJ33" s="214">
        <f t="shared" si="0"/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AJ33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30" style="17" customWidth="1"/>
    <col min="2" max="5" width="7.109375" style="17" customWidth="1"/>
    <col min="6" max="36" width="7.21875" style="17" customWidth="1"/>
    <col min="37" max="16384" width="7.109375" style="17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162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63127</v>
      </c>
      <c r="C13" s="289">
        <v>58273</v>
      </c>
      <c r="D13" s="289">
        <v>44679</v>
      </c>
      <c r="E13" s="289">
        <v>10962</v>
      </c>
      <c r="F13" s="289">
        <v>0</v>
      </c>
      <c r="G13" s="289">
        <v>0</v>
      </c>
      <c r="H13" s="289">
        <v>0</v>
      </c>
      <c r="I13" s="289">
        <v>0</v>
      </c>
      <c r="J13" s="289">
        <v>0</v>
      </c>
      <c r="K13" s="289">
        <v>0</v>
      </c>
      <c r="L13" s="289">
        <v>0</v>
      </c>
      <c r="M13" s="289">
        <v>0</v>
      </c>
      <c r="N13" s="289">
        <v>0</v>
      </c>
      <c r="O13" s="289">
        <v>0</v>
      </c>
      <c r="P13" s="289">
        <v>0</v>
      </c>
      <c r="Q13" s="289">
        <v>0</v>
      </c>
      <c r="R13" s="289">
        <v>2509</v>
      </c>
      <c r="S13" s="289">
        <v>0</v>
      </c>
      <c r="T13" s="289">
        <v>1002</v>
      </c>
      <c r="U13" s="289">
        <v>5052</v>
      </c>
      <c r="V13" s="289">
        <v>0</v>
      </c>
      <c r="W13" s="289">
        <v>983</v>
      </c>
      <c r="X13" s="289">
        <v>0</v>
      </c>
      <c r="Y13" s="289">
        <v>0</v>
      </c>
      <c r="Z13" s="289">
        <v>1416</v>
      </c>
      <c r="AA13" s="289">
        <v>0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63101</v>
      </c>
      <c r="C14" s="289">
        <v>58218</v>
      </c>
      <c r="D14" s="289">
        <v>44678</v>
      </c>
      <c r="E14" s="289">
        <v>10957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2504</v>
      </c>
      <c r="S14" s="289">
        <v>0</v>
      </c>
      <c r="T14" s="289">
        <v>1002</v>
      </c>
      <c r="U14" s="289">
        <v>5052</v>
      </c>
      <c r="V14" s="289">
        <v>0</v>
      </c>
      <c r="W14" s="289">
        <v>983</v>
      </c>
      <c r="X14" s="289">
        <v>0</v>
      </c>
      <c r="Y14" s="289">
        <v>0</v>
      </c>
      <c r="Z14" s="289">
        <v>1416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26</v>
      </c>
      <c r="C15" s="289">
        <v>55</v>
      </c>
      <c r="D15" s="289">
        <v>1</v>
      </c>
      <c r="E15" s="289">
        <v>5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5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4.11868138831245E-2</v>
      </c>
      <c r="C16" s="290">
        <v>9.4383333619343437E-2</v>
      </c>
      <c r="D16" s="290">
        <v>2.2381879630251349E-3</v>
      </c>
      <c r="E16" s="290">
        <v>4.561211457763182E-2</v>
      </c>
      <c r="F16" s="290"/>
      <c r="G16" s="290"/>
      <c r="H16" s="290"/>
      <c r="I16" s="290"/>
      <c r="J16" s="290"/>
      <c r="K16" s="290"/>
      <c r="L16" s="290"/>
      <c r="M16" s="290"/>
      <c r="N16" s="290"/>
      <c r="O16" s="290"/>
      <c r="P16" s="290"/>
      <c r="Q16" s="290"/>
      <c r="R16" s="290">
        <v>0.19928258270227184</v>
      </c>
      <c r="S16" s="290"/>
      <c r="T16" s="290">
        <v>0</v>
      </c>
      <c r="U16" s="290">
        <v>0</v>
      </c>
      <c r="V16" s="290"/>
      <c r="W16" s="290">
        <v>0</v>
      </c>
      <c r="X16" s="290"/>
      <c r="Y16" s="290"/>
      <c r="Z16" s="290">
        <v>0</v>
      </c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23</v>
      </c>
      <c r="C18" s="289">
        <v>25</v>
      </c>
      <c r="D18" s="289">
        <v>1</v>
      </c>
      <c r="E18" s="289">
        <v>1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1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>
      <c r="A19" s="289" t="s">
        <v>61</v>
      </c>
      <c r="B19" s="289">
        <v>3</v>
      </c>
      <c r="C19" s="289">
        <v>27</v>
      </c>
      <c r="D19" s="289">
        <v>0</v>
      </c>
      <c r="E19" s="289">
        <v>3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3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 ht="15">
      <c r="A20" s="289" t="s">
        <v>60</v>
      </c>
      <c r="B20" s="289">
        <v>0</v>
      </c>
      <c r="C20" s="289">
        <v>3</v>
      </c>
      <c r="D20" s="289">
        <v>0</v>
      </c>
      <c r="E20" s="289">
        <v>1</v>
      </c>
      <c r="F20" s="289">
        <v>0</v>
      </c>
      <c r="G20" s="289">
        <v>0</v>
      </c>
      <c r="H20" s="289">
        <v>0</v>
      </c>
      <c r="I20" s="289">
        <v>0</v>
      </c>
      <c r="J20" s="289">
        <v>0</v>
      </c>
      <c r="K20" s="289">
        <v>0</v>
      </c>
      <c r="L20" s="289">
        <v>0</v>
      </c>
      <c r="M20" s="289">
        <v>0</v>
      </c>
      <c r="N20" s="289">
        <v>0</v>
      </c>
      <c r="O20" s="289">
        <v>0</v>
      </c>
      <c r="P20" s="289">
        <v>0</v>
      </c>
      <c r="Q20" s="289">
        <v>0</v>
      </c>
      <c r="R20" s="289">
        <v>1</v>
      </c>
      <c r="S20" s="289">
        <v>0</v>
      </c>
      <c r="T20" s="289">
        <v>0</v>
      </c>
      <c r="U20" s="289">
        <v>0</v>
      </c>
      <c r="V20" s="289">
        <v>0</v>
      </c>
      <c r="W20" s="289">
        <v>0</v>
      </c>
      <c r="X20" s="289">
        <v>0</v>
      </c>
      <c r="Y20" s="289">
        <v>0</v>
      </c>
      <c r="Z20" s="289">
        <v>0</v>
      </c>
      <c r="AA20" s="289">
        <v>0</v>
      </c>
      <c r="AB20" s="289">
        <v>0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1" spans="1:36" customFormat="1" ht="15"/>
    <row r="22" spans="1:36" customFormat="1" ht="15">
      <c r="A22" s="288" t="s">
        <v>237</v>
      </c>
    </row>
    <row r="23" spans="1:36" customFormat="1" ht="15">
      <c r="A23" s="288" t="s">
        <v>385</v>
      </c>
    </row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215" customFormat="1" ht="15">
      <c r="A30" s="15" t="s">
        <v>59</v>
      </c>
      <c r="B30" s="214">
        <f t="shared" ref="B30:K33" si="0">SUMIF($A$15:$A$28,$A30,B$15:B$28)</f>
        <v>23</v>
      </c>
      <c r="C30" s="214">
        <f t="shared" si="0"/>
        <v>25</v>
      </c>
      <c r="D30" s="214">
        <f t="shared" si="0"/>
        <v>1</v>
      </c>
      <c r="E30" s="214">
        <f t="shared" si="0"/>
        <v>1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1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3</v>
      </c>
      <c r="D31" s="214">
        <f t="shared" si="0"/>
        <v>0</v>
      </c>
      <c r="E31" s="214">
        <f t="shared" si="0"/>
        <v>1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1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3</v>
      </c>
      <c r="C33" s="214">
        <f t="shared" si="0"/>
        <v>27</v>
      </c>
      <c r="D33" s="214">
        <f t="shared" si="0"/>
        <v>0</v>
      </c>
      <c r="E33" s="214">
        <f t="shared" si="0"/>
        <v>3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3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AJ42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30" style="17" customWidth="1"/>
    <col min="2" max="5" width="7.109375" style="17" customWidth="1"/>
    <col min="6" max="36" width="7.21875" style="17" customWidth="1"/>
    <col min="37" max="16384" width="7.109375" style="17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312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153434</v>
      </c>
      <c r="C13" s="289">
        <v>195394</v>
      </c>
      <c r="D13" s="289">
        <v>225149</v>
      </c>
      <c r="E13" s="289">
        <v>137877</v>
      </c>
      <c r="F13" s="289">
        <v>11880</v>
      </c>
      <c r="G13" s="289">
        <v>6155</v>
      </c>
      <c r="H13" s="289">
        <v>0</v>
      </c>
      <c r="I13" s="289">
        <v>12477</v>
      </c>
      <c r="J13" s="289">
        <v>10111</v>
      </c>
      <c r="K13" s="289">
        <v>11192</v>
      </c>
      <c r="L13" s="289">
        <v>11203</v>
      </c>
      <c r="M13" s="289">
        <v>11489</v>
      </c>
      <c r="N13" s="289">
        <v>8416</v>
      </c>
      <c r="O13" s="289">
        <v>0</v>
      </c>
      <c r="P13" s="289">
        <v>6806</v>
      </c>
      <c r="Q13" s="289">
        <v>0</v>
      </c>
      <c r="R13" s="289">
        <v>6599</v>
      </c>
      <c r="S13" s="289">
        <v>2548</v>
      </c>
      <c r="T13" s="289">
        <v>5473</v>
      </c>
      <c r="U13" s="289">
        <v>2480</v>
      </c>
      <c r="V13" s="289">
        <v>0</v>
      </c>
      <c r="W13" s="289">
        <v>5462</v>
      </c>
      <c r="X13" s="289">
        <v>5878</v>
      </c>
      <c r="Y13" s="289">
        <v>2034</v>
      </c>
      <c r="Z13" s="289">
        <v>6377</v>
      </c>
      <c r="AA13" s="289">
        <v>5896</v>
      </c>
      <c r="AB13" s="289">
        <v>3902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153306</v>
      </c>
      <c r="C14" s="289">
        <v>195269</v>
      </c>
      <c r="D14" s="289">
        <v>225090</v>
      </c>
      <c r="E14" s="289">
        <v>137760</v>
      </c>
      <c r="F14" s="289">
        <v>11878</v>
      </c>
      <c r="G14" s="289">
        <v>6153</v>
      </c>
      <c r="H14" s="289">
        <v>0</v>
      </c>
      <c r="I14" s="289">
        <v>12476</v>
      </c>
      <c r="J14" s="289">
        <v>10032</v>
      </c>
      <c r="K14" s="289">
        <v>11191</v>
      </c>
      <c r="L14" s="289">
        <v>11196</v>
      </c>
      <c r="M14" s="289">
        <v>11488</v>
      </c>
      <c r="N14" s="289">
        <v>8409</v>
      </c>
      <c r="O14" s="289">
        <v>0</v>
      </c>
      <c r="P14" s="289">
        <v>6804</v>
      </c>
      <c r="Q14" s="289">
        <v>0</v>
      </c>
      <c r="R14" s="289">
        <v>6593</v>
      </c>
      <c r="S14" s="289">
        <v>2546</v>
      </c>
      <c r="T14" s="289">
        <v>5471</v>
      </c>
      <c r="U14" s="289">
        <v>2480</v>
      </c>
      <c r="V14" s="289">
        <v>0</v>
      </c>
      <c r="W14" s="289">
        <v>5461</v>
      </c>
      <c r="X14" s="289">
        <v>5877</v>
      </c>
      <c r="Y14" s="289">
        <v>2034</v>
      </c>
      <c r="Z14" s="289">
        <v>6375</v>
      </c>
      <c r="AA14" s="289">
        <v>5895</v>
      </c>
      <c r="AB14" s="289">
        <v>3902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128</v>
      </c>
      <c r="C15" s="289">
        <v>125</v>
      </c>
      <c r="D15" s="289">
        <v>59</v>
      </c>
      <c r="E15" s="289">
        <v>117</v>
      </c>
      <c r="F15" s="289">
        <v>2</v>
      </c>
      <c r="G15" s="289">
        <v>2</v>
      </c>
      <c r="H15" s="289">
        <v>0</v>
      </c>
      <c r="I15" s="289">
        <v>1</v>
      </c>
      <c r="J15" s="289">
        <v>79</v>
      </c>
      <c r="K15" s="289">
        <v>1</v>
      </c>
      <c r="L15" s="289">
        <v>7</v>
      </c>
      <c r="M15" s="289">
        <v>1</v>
      </c>
      <c r="N15" s="289">
        <v>7</v>
      </c>
      <c r="O15" s="289">
        <v>0</v>
      </c>
      <c r="P15" s="289">
        <v>2</v>
      </c>
      <c r="Q15" s="289">
        <v>0</v>
      </c>
      <c r="R15" s="289">
        <v>6</v>
      </c>
      <c r="S15" s="289">
        <v>2</v>
      </c>
      <c r="T15" s="289">
        <v>2</v>
      </c>
      <c r="U15" s="289">
        <v>0</v>
      </c>
      <c r="V15" s="289">
        <v>0</v>
      </c>
      <c r="W15" s="289">
        <v>1</v>
      </c>
      <c r="X15" s="289">
        <v>1</v>
      </c>
      <c r="Y15" s="289">
        <v>0</v>
      </c>
      <c r="Z15" s="289">
        <v>2</v>
      </c>
      <c r="AA15" s="289">
        <v>1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8.3423491533819102E-2</v>
      </c>
      <c r="C16" s="290">
        <v>6.3973305219198126E-2</v>
      </c>
      <c r="D16" s="290">
        <v>2.6204868775788478E-2</v>
      </c>
      <c r="E16" s="290">
        <v>8.4858243216780177E-2</v>
      </c>
      <c r="F16" s="290">
        <v>1.6835016835016835E-2</v>
      </c>
      <c r="G16" s="290">
        <v>3.2493907392363928E-2</v>
      </c>
      <c r="H16" s="290"/>
      <c r="I16" s="290">
        <v>8.0147471347278981E-3</v>
      </c>
      <c r="J16" s="290">
        <v>0.78132726733260804</v>
      </c>
      <c r="K16" s="290">
        <v>8.9349535382416013E-3</v>
      </c>
      <c r="L16" s="290">
        <v>6.2483263411586179E-2</v>
      </c>
      <c r="M16" s="290">
        <v>8.7039777178170435E-3</v>
      </c>
      <c r="N16" s="290">
        <v>8.3174904942965769E-2</v>
      </c>
      <c r="O16" s="290"/>
      <c r="P16" s="290">
        <v>2.938583602703497E-2</v>
      </c>
      <c r="Q16" s="290"/>
      <c r="R16" s="290">
        <v>9.0922867101075916E-2</v>
      </c>
      <c r="S16" s="290">
        <v>7.8492935635792779E-2</v>
      </c>
      <c r="T16" s="290">
        <v>3.6543029417138682E-2</v>
      </c>
      <c r="U16" s="290">
        <v>0</v>
      </c>
      <c r="V16" s="290"/>
      <c r="W16" s="290">
        <v>1.830831197363603E-2</v>
      </c>
      <c r="X16" s="290">
        <v>1.701258931609391E-2</v>
      </c>
      <c r="Y16" s="290">
        <v>0</v>
      </c>
      <c r="Z16" s="290">
        <v>3.1362709738121372E-2</v>
      </c>
      <c r="AA16" s="290">
        <v>1.6960651289009497E-2</v>
      </c>
      <c r="AB16" s="290">
        <v>0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122</v>
      </c>
      <c r="C18" s="289">
        <v>117</v>
      </c>
      <c r="D18" s="289">
        <v>47</v>
      </c>
      <c r="E18" s="289">
        <v>104</v>
      </c>
      <c r="F18" s="289">
        <v>2</v>
      </c>
      <c r="G18" s="289">
        <v>2</v>
      </c>
      <c r="H18" s="289">
        <v>0</v>
      </c>
      <c r="I18" s="289">
        <v>0</v>
      </c>
      <c r="J18" s="289">
        <v>78</v>
      </c>
      <c r="K18" s="289">
        <v>1</v>
      </c>
      <c r="L18" s="289">
        <v>5</v>
      </c>
      <c r="M18" s="289">
        <v>0</v>
      </c>
      <c r="N18" s="289">
        <v>7</v>
      </c>
      <c r="O18" s="289">
        <v>0</v>
      </c>
      <c r="P18" s="289">
        <v>1</v>
      </c>
      <c r="Q18" s="289">
        <v>0</v>
      </c>
      <c r="R18" s="289">
        <v>6</v>
      </c>
      <c r="S18" s="289">
        <v>1</v>
      </c>
      <c r="T18" s="289">
        <v>1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>
      <c r="A19" s="289" t="s">
        <v>60</v>
      </c>
      <c r="B19" s="289">
        <v>2</v>
      </c>
      <c r="C19" s="289">
        <v>6</v>
      </c>
      <c r="D19" s="289">
        <v>6</v>
      </c>
      <c r="E19" s="289">
        <v>7</v>
      </c>
      <c r="F19" s="289">
        <v>0</v>
      </c>
      <c r="G19" s="289">
        <v>0</v>
      </c>
      <c r="H19" s="289">
        <v>0</v>
      </c>
      <c r="I19" s="289">
        <v>1</v>
      </c>
      <c r="J19" s="289">
        <v>1</v>
      </c>
      <c r="K19" s="289">
        <v>0</v>
      </c>
      <c r="L19" s="289">
        <v>1</v>
      </c>
      <c r="M19" s="289">
        <v>1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1</v>
      </c>
      <c r="T19" s="289">
        <v>0</v>
      </c>
      <c r="U19" s="289">
        <v>0</v>
      </c>
      <c r="V19" s="289">
        <v>0</v>
      </c>
      <c r="W19" s="289">
        <v>0</v>
      </c>
      <c r="X19" s="289">
        <v>1</v>
      </c>
      <c r="Y19" s="289">
        <v>0</v>
      </c>
      <c r="Z19" s="289">
        <v>1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 ht="15">
      <c r="A20" s="289" t="s">
        <v>61</v>
      </c>
      <c r="B20" s="289">
        <v>4</v>
      </c>
      <c r="C20" s="289">
        <v>2</v>
      </c>
      <c r="D20" s="289">
        <v>6</v>
      </c>
      <c r="E20" s="289">
        <v>6</v>
      </c>
      <c r="F20" s="289">
        <v>0</v>
      </c>
      <c r="G20" s="289">
        <v>0</v>
      </c>
      <c r="H20" s="289">
        <v>0</v>
      </c>
      <c r="I20" s="289">
        <v>0</v>
      </c>
      <c r="J20" s="289">
        <v>0</v>
      </c>
      <c r="K20" s="289">
        <v>0</v>
      </c>
      <c r="L20" s="289">
        <v>1</v>
      </c>
      <c r="M20" s="289">
        <v>0</v>
      </c>
      <c r="N20" s="289">
        <v>0</v>
      </c>
      <c r="O20" s="289">
        <v>0</v>
      </c>
      <c r="P20" s="289">
        <v>1</v>
      </c>
      <c r="Q20" s="289">
        <v>0</v>
      </c>
      <c r="R20" s="289">
        <v>0</v>
      </c>
      <c r="S20" s="289">
        <v>0</v>
      </c>
      <c r="T20" s="289">
        <v>1</v>
      </c>
      <c r="U20" s="289">
        <v>0</v>
      </c>
      <c r="V20" s="289">
        <v>0</v>
      </c>
      <c r="W20" s="289">
        <v>1</v>
      </c>
      <c r="X20" s="289">
        <v>0</v>
      </c>
      <c r="Y20" s="289">
        <v>0</v>
      </c>
      <c r="Z20" s="289">
        <v>1</v>
      </c>
      <c r="AA20" s="289">
        <v>1</v>
      </c>
      <c r="AB20" s="289">
        <v>0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1" spans="1:36" customFormat="1" ht="15"/>
    <row r="22" spans="1:36" customFormat="1" ht="15">
      <c r="A22" s="288" t="s">
        <v>237</v>
      </c>
    </row>
    <row r="23" spans="1:36" customFormat="1" ht="15">
      <c r="A23" s="288" t="s">
        <v>386</v>
      </c>
    </row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215" customFormat="1" ht="15">
      <c r="A30" s="15" t="s">
        <v>59</v>
      </c>
      <c r="B30" s="214">
        <f t="shared" ref="B30:K33" si="0">SUMIF($A$15:$A$28,$A30,B$15:B$28)</f>
        <v>122</v>
      </c>
      <c r="C30" s="214">
        <f t="shared" si="0"/>
        <v>117</v>
      </c>
      <c r="D30" s="214">
        <f t="shared" si="0"/>
        <v>47</v>
      </c>
      <c r="E30" s="214">
        <f t="shared" si="0"/>
        <v>104</v>
      </c>
      <c r="F30" s="214">
        <f t="shared" si="0"/>
        <v>2</v>
      </c>
      <c r="G30" s="214">
        <f t="shared" si="0"/>
        <v>2</v>
      </c>
      <c r="H30" s="214">
        <f t="shared" si="0"/>
        <v>0</v>
      </c>
      <c r="I30" s="214">
        <f t="shared" si="0"/>
        <v>0</v>
      </c>
      <c r="J30" s="214">
        <f t="shared" si="0"/>
        <v>78</v>
      </c>
      <c r="K30" s="214">
        <f t="shared" si="0"/>
        <v>1</v>
      </c>
      <c r="L30" s="214">
        <f t="shared" ref="L30:U33" si="1">SUMIF($A$15:$A$28,$A30,L$15:L$28)</f>
        <v>5</v>
      </c>
      <c r="M30" s="214">
        <f t="shared" si="1"/>
        <v>0</v>
      </c>
      <c r="N30" s="214">
        <f t="shared" si="1"/>
        <v>7</v>
      </c>
      <c r="O30" s="214">
        <f t="shared" si="1"/>
        <v>0</v>
      </c>
      <c r="P30" s="214">
        <f t="shared" si="1"/>
        <v>1</v>
      </c>
      <c r="Q30" s="214">
        <f t="shared" si="1"/>
        <v>0</v>
      </c>
      <c r="R30" s="214">
        <f t="shared" si="1"/>
        <v>6</v>
      </c>
      <c r="S30" s="214">
        <f t="shared" si="1"/>
        <v>1</v>
      </c>
      <c r="T30" s="214">
        <f t="shared" si="1"/>
        <v>1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2</v>
      </c>
      <c r="C31" s="214">
        <f t="shared" si="0"/>
        <v>6</v>
      </c>
      <c r="D31" s="214">
        <f t="shared" si="0"/>
        <v>6</v>
      </c>
      <c r="E31" s="214">
        <f t="shared" si="0"/>
        <v>7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1</v>
      </c>
      <c r="J31" s="214">
        <f t="shared" si="0"/>
        <v>1</v>
      </c>
      <c r="K31" s="214">
        <f t="shared" si="0"/>
        <v>0</v>
      </c>
      <c r="L31" s="214">
        <f t="shared" si="1"/>
        <v>1</v>
      </c>
      <c r="M31" s="214">
        <f t="shared" si="1"/>
        <v>1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1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1</v>
      </c>
      <c r="Y31" s="214">
        <f t="shared" si="2"/>
        <v>0</v>
      </c>
      <c r="Z31" s="214">
        <f t="shared" si="2"/>
        <v>1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4</v>
      </c>
      <c r="C33" s="214">
        <f t="shared" si="0"/>
        <v>2</v>
      </c>
      <c r="D33" s="214">
        <f t="shared" si="0"/>
        <v>6</v>
      </c>
      <c r="E33" s="214">
        <f t="shared" si="0"/>
        <v>6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1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1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1</v>
      </c>
      <c r="U33" s="214">
        <f t="shared" si="1"/>
        <v>0</v>
      </c>
      <c r="V33" s="214">
        <f t="shared" si="2"/>
        <v>0</v>
      </c>
      <c r="W33" s="214">
        <f t="shared" si="2"/>
        <v>1</v>
      </c>
      <c r="X33" s="214">
        <f t="shared" si="2"/>
        <v>0</v>
      </c>
      <c r="Y33" s="214">
        <f t="shared" si="2"/>
        <v>0</v>
      </c>
      <c r="Z33" s="214">
        <f t="shared" si="2"/>
        <v>1</v>
      </c>
      <c r="AA33" s="214">
        <f t="shared" si="2"/>
        <v>1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42" spans="1:36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AJ50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28.109375" style="197" customWidth="1"/>
    <col min="2" max="36" width="7.5546875" style="197" customWidth="1"/>
    <col min="37" max="16384" width="7.109375" style="197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160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25526</v>
      </c>
      <c r="C13" s="289">
        <v>32670</v>
      </c>
      <c r="D13" s="289">
        <v>54179</v>
      </c>
      <c r="E13" s="289">
        <v>23958</v>
      </c>
      <c r="F13" s="289">
        <v>1454</v>
      </c>
      <c r="G13" s="289">
        <v>4919</v>
      </c>
      <c r="H13" s="289">
        <v>0</v>
      </c>
      <c r="I13" s="289">
        <v>2975</v>
      </c>
      <c r="J13" s="289">
        <v>3943</v>
      </c>
      <c r="K13" s="289">
        <v>1512</v>
      </c>
      <c r="L13" s="289">
        <v>0</v>
      </c>
      <c r="M13" s="289">
        <v>3128</v>
      </c>
      <c r="N13" s="289">
        <v>984</v>
      </c>
      <c r="O13" s="289">
        <v>0</v>
      </c>
      <c r="P13" s="289">
        <v>0</v>
      </c>
      <c r="Q13" s="289">
        <v>0</v>
      </c>
      <c r="R13" s="289">
        <v>0</v>
      </c>
      <c r="S13" s="289">
        <v>0</v>
      </c>
      <c r="T13" s="289">
        <v>0</v>
      </c>
      <c r="U13" s="289">
        <v>0</v>
      </c>
      <c r="V13" s="289">
        <v>0</v>
      </c>
      <c r="W13" s="289">
        <v>5043</v>
      </c>
      <c r="X13" s="289">
        <v>0</v>
      </c>
      <c r="Y13" s="289">
        <v>0</v>
      </c>
      <c r="Z13" s="289">
        <v>0</v>
      </c>
      <c r="AA13" s="289">
        <v>0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25495</v>
      </c>
      <c r="C14" s="289">
        <v>32647</v>
      </c>
      <c r="D14" s="289">
        <v>54141</v>
      </c>
      <c r="E14" s="289">
        <v>23956</v>
      </c>
      <c r="F14" s="289">
        <v>1454</v>
      </c>
      <c r="G14" s="289">
        <v>4918</v>
      </c>
      <c r="H14" s="289">
        <v>0</v>
      </c>
      <c r="I14" s="289">
        <v>2974</v>
      </c>
      <c r="J14" s="289">
        <v>3943</v>
      </c>
      <c r="K14" s="289">
        <v>1512</v>
      </c>
      <c r="L14" s="289">
        <v>0</v>
      </c>
      <c r="M14" s="289">
        <v>3128</v>
      </c>
      <c r="N14" s="289">
        <v>984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5043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31</v>
      </c>
      <c r="C15" s="289">
        <v>23</v>
      </c>
      <c r="D15" s="289">
        <v>38</v>
      </c>
      <c r="E15" s="289">
        <v>2</v>
      </c>
      <c r="F15" s="289">
        <v>0</v>
      </c>
      <c r="G15" s="289">
        <v>1</v>
      </c>
      <c r="H15" s="289">
        <v>0</v>
      </c>
      <c r="I15" s="289">
        <v>1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0.12144480137898613</v>
      </c>
      <c r="C16" s="290">
        <v>7.0400979491888588E-2</v>
      </c>
      <c r="D16" s="290">
        <v>7.0137876298935004E-2</v>
      </c>
      <c r="E16" s="290">
        <v>8.3479422322397523E-3</v>
      </c>
      <c r="F16" s="290">
        <v>0</v>
      </c>
      <c r="G16" s="290">
        <v>2.0329335230737954E-2</v>
      </c>
      <c r="H16" s="290"/>
      <c r="I16" s="290">
        <v>3.3613445378151259E-2</v>
      </c>
      <c r="J16" s="290">
        <v>0</v>
      </c>
      <c r="K16" s="290">
        <v>0</v>
      </c>
      <c r="L16" s="290"/>
      <c r="M16" s="290">
        <v>0</v>
      </c>
      <c r="N16" s="290">
        <v>0</v>
      </c>
      <c r="O16" s="290"/>
      <c r="P16" s="290"/>
      <c r="Q16" s="290"/>
      <c r="R16" s="290"/>
      <c r="S16" s="290"/>
      <c r="T16" s="290"/>
      <c r="U16" s="290"/>
      <c r="V16" s="290"/>
      <c r="W16" s="290">
        <v>0</v>
      </c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27</v>
      </c>
      <c r="C18" s="289">
        <v>23</v>
      </c>
      <c r="D18" s="289">
        <v>37</v>
      </c>
      <c r="E18" s="289">
        <v>2</v>
      </c>
      <c r="F18" s="289">
        <v>0</v>
      </c>
      <c r="G18" s="289">
        <v>1</v>
      </c>
      <c r="H18" s="289">
        <v>0</v>
      </c>
      <c r="I18" s="289">
        <v>1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/>
    <row r="20" spans="1:36" customFormat="1" ht="15">
      <c r="A20" s="288" t="s">
        <v>237</v>
      </c>
    </row>
    <row r="21" spans="1:36" customFormat="1" ht="15">
      <c r="A21" s="288" t="s">
        <v>378</v>
      </c>
    </row>
    <row r="22" spans="1:36" customFormat="1" ht="15"/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30" spans="1:36" s="215" customFormat="1" ht="15">
      <c r="A30" s="15" t="s">
        <v>59</v>
      </c>
      <c r="B30" s="214">
        <f t="shared" ref="B30:K33" si="0">SUMIF($A$15:$A$28,$A30,B$15:B$28)</f>
        <v>27</v>
      </c>
      <c r="C30" s="214">
        <f t="shared" si="0"/>
        <v>23</v>
      </c>
      <c r="D30" s="214">
        <f t="shared" si="0"/>
        <v>37</v>
      </c>
      <c r="E30" s="214">
        <f t="shared" si="0"/>
        <v>2</v>
      </c>
      <c r="F30" s="214">
        <f t="shared" si="0"/>
        <v>0</v>
      </c>
      <c r="G30" s="214">
        <f t="shared" si="0"/>
        <v>1</v>
      </c>
      <c r="H30" s="214">
        <f t="shared" si="0"/>
        <v>0</v>
      </c>
      <c r="I30" s="214">
        <f t="shared" si="0"/>
        <v>1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50" spans="15:15" ht="15">
      <c r="O50" s="200"/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1"/>
    <pageSetUpPr fitToPage="1"/>
  </sheetPr>
  <dimension ref="A1:AJ42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30" style="17" customWidth="1"/>
    <col min="2" max="5" width="7.109375" style="17" customWidth="1"/>
    <col min="6" max="36" width="7.21875" style="17" customWidth="1"/>
    <col min="37" max="16384" width="7.109375" style="17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353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0</v>
      </c>
      <c r="C13" s="289">
        <v>9033</v>
      </c>
      <c r="D13" s="289">
        <v>28916</v>
      </c>
      <c r="E13" s="289">
        <v>29490</v>
      </c>
      <c r="F13" s="289">
        <v>4627</v>
      </c>
      <c r="G13" s="289">
        <v>62</v>
      </c>
      <c r="H13" s="289">
        <v>0</v>
      </c>
      <c r="I13" s="289">
        <v>885</v>
      </c>
      <c r="J13" s="289">
        <v>473</v>
      </c>
      <c r="K13" s="289">
        <v>3754</v>
      </c>
      <c r="L13" s="289">
        <v>1922</v>
      </c>
      <c r="M13" s="289">
        <v>3423</v>
      </c>
      <c r="N13" s="289">
        <v>1507</v>
      </c>
      <c r="O13" s="289">
        <v>0</v>
      </c>
      <c r="P13" s="289">
        <v>1597</v>
      </c>
      <c r="Q13" s="289">
        <v>0</v>
      </c>
      <c r="R13" s="289">
        <v>495</v>
      </c>
      <c r="S13" s="289">
        <v>0</v>
      </c>
      <c r="T13" s="289">
        <v>457</v>
      </c>
      <c r="U13" s="289">
        <v>1007</v>
      </c>
      <c r="V13" s="289">
        <v>0</v>
      </c>
      <c r="W13" s="289">
        <v>0</v>
      </c>
      <c r="X13" s="289">
        <v>3596</v>
      </c>
      <c r="Y13" s="289">
        <v>462</v>
      </c>
      <c r="Z13" s="289">
        <v>0</v>
      </c>
      <c r="AA13" s="289">
        <v>3744</v>
      </c>
      <c r="AB13" s="289">
        <v>1479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0</v>
      </c>
      <c r="C14" s="289">
        <v>9030</v>
      </c>
      <c r="D14" s="289">
        <v>28874</v>
      </c>
      <c r="E14" s="289">
        <v>29474</v>
      </c>
      <c r="F14" s="289">
        <v>4625</v>
      </c>
      <c r="G14" s="289">
        <v>62</v>
      </c>
      <c r="H14" s="289">
        <v>0</v>
      </c>
      <c r="I14" s="289">
        <v>885</v>
      </c>
      <c r="J14" s="289">
        <v>473</v>
      </c>
      <c r="K14" s="289">
        <v>3752</v>
      </c>
      <c r="L14" s="289">
        <v>1918</v>
      </c>
      <c r="M14" s="289">
        <v>3423</v>
      </c>
      <c r="N14" s="289">
        <v>1505</v>
      </c>
      <c r="O14" s="289">
        <v>0</v>
      </c>
      <c r="P14" s="289">
        <v>1597</v>
      </c>
      <c r="Q14" s="289">
        <v>0</v>
      </c>
      <c r="R14" s="289">
        <v>492</v>
      </c>
      <c r="S14" s="289">
        <v>0</v>
      </c>
      <c r="T14" s="289">
        <v>456</v>
      </c>
      <c r="U14" s="289">
        <v>1007</v>
      </c>
      <c r="V14" s="289">
        <v>0</v>
      </c>
      <c r="W14" s="289">
        <v>0</v>
      </c>
      <c r="X14" s="289">
        <v>3596</v>
      </c>
      <c r="Y14" s="289">
        <v>462</v>
      </c>
      <c r="Z14" s="289">
        <v>0</v>
      </c>
      <c r="AA14" s="289">
        <v>3742</v>
      </c>
      <c r="AB14" s="289">
        <v>1479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0</v>
      </c>
      <c r="C15" s="289">
        <v>3</v>
      </c>
      <c r="D15" s="289">
        <v>42</v>
      </c>
      <c r="E15" s="289">
        <v>16</v>
      </c>
      <c r="F15" s="289">
        <v>2</v>
      </c>
      <c r="G15" s="289">
        <v>0</v>
      </c>
      <c r="H15" s="289">
        <v>0</v>
      </c>
      <c r="I15" s="289">
        <v>0</v>
      </c>
      <c r="J15" s="289">
        <v>0</v>
      </c>
      <c r="K15" s="289">
        <v>2</v>
      </c>
      <c r="L15" s="289">
        <v>4</v>
      </c>
      <c r="M15" s="289">
        <v>0</v>
      </c>
      <c r="N15" s="289">
        <v>2</v>
      </c>
      <c r="O15" s="289">
        <v>0</v>
      </c>
      <c r="P15" s="289">
        <v>0</v>
      </c>
      <c r="Q15" s="289">
        <v>0</v>
      </c>
      <c r="R15" s="289">
        <v>3</v>
      </c>
      <c r="S15" s="289">
        <v>0</v>
      </c>
      <c r="T15" s="289">
        <v>1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2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/>
      <c r="C16" s="290">
        <v>3.3211557622052475E-2</v>
      </c>
      <c r="D16" s="290">
        <v>0.14524830543643658</v>
      </c>
      <c r="E16" s="290">
        <v>5.4255679891488641E-2</v>
      </c>
      <c r="F16" s="290">
        <v>4.3224551545277719E-2</v>
      </c>
      <c r="G16" s="290">
        <v>0</v>
      </c>
      <c r="H16" s="290"/>
      <c r="I16" s="290">
        <v>0</v>
      </c>
      <c r="J16" s="290">
        <v>0</v>
      </c>
      <c r="K16" s="290">
        <v>5.3276505061267979E-2</v>
      </c>
      <c r="L16" s="290">
        <v>0.20811654526534862</v>
      </c>
      <c r="M16" s="290">
        <v>0</v>
      </c>
      <c r="N16" s="290">
        <v>0.13271400132714001</v>
      </c>
      <c r="O16" s="290"/>
      <c r="P16" s="290">
        <v>0</v>
      </c>
      <c r="Q16" s="290"/>
      <c r="R16" s="290">
        <v>0.60606060606060608</v>
      </c>
      <c r="S16" s="290"/>
      <c r="T16" s="290">
        <v>0.21881838074398249</v>
      </c>
      <c r="U16" s="290">
        <v>0</v>
      </c>
      <c r="V16" s="290"/>
      <c r="W16" s="290"/>
      <c r="X16" s="290">
        <v>0</v>
      </c>
      <c r="Y16" s="290">
        <v>0</v>
      </c>
      <c r="Z16" s="290"/>
      <c r="AA16" s="290">
        <v>5.3418803418803423E-2</v>
      </c>
      <c r="AB16" s="290">
        <v>0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0</v>
      </c>
      <c r="C18" s="289">
        <v>3</v>
      </c>
      <c r="D18" s="289">
        <v>37</v>
      </c>
      <c r="E18" s="289">
        <v>10</v>
      </c>
      <c r="F18" s="289">
        <v>2</v>
      </c>
      <c r="G18" s="289">
        <v>0</v>
      </c>
      <c r="H18" s="289">
        <v>0</v>
      </c>
      <c r="I18" s="289">
        <v>0</v>
      </c>
      <c r="J18" s="289">
        <v>0</v>
      </c>
      <c r="K18" s="289">
        <v>2</v>
      </c>
      <c r="L18" s="289">
        <v>0</v>
      </c>
      <c r="M18" s="289">
        <v>0</v>
      </c>
      <c r="N18" s="289">
        <v>2</v>
      </c>
      <c r="O18" s="289">
        <v>0</v>
      </c>
      <c r="P18" s="289">
        <v>0</v>
      </c>
      <c r="Q18" s="289">
        <v>0</v>
      </c>
      <c r="R18" s="289">
        <v>3</v>
      </c>
      <c r="S18" s="289">
        <v>0</v>
      </c>
      <c r="T18" s="289">
        <v>1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>
      <c r="A19" s="289" t="s">
        <v>60</v>
      </c>
      <c r="B19" s="289">
        <v>0</v>
      </c>
      <c r="C19" s="289">
        <v>0</v>
      </c>
      <c r="D19" s="289">
        <v>5</v>
      </c>
      <c r="E19" s="289">
        <v>6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4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2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 ht="15"/>
    <row r="21" spans="1:36" customFormat="1" ht="15">
      <c r="A21" s="288" t="s">
        <v>237</v>
      </c>
    </row>
    <row r="22" spans="1:36" customFormat="1" ht="15">
      <c r="A22" s="288" t="s">
        <v>387</v>
      </c>
    </row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30" spans="1:36" ht="15">
      <c r="A30" s="22" t="s">
        <v>59</v>
      </c>
      <c r="B30" s="23">
        <f>SUMIF($A$13:$A$19,$A30,B$13:B$19)</f>
        <v>0</v>
      </c>
      <c r="C30" s="23">
        <f t="shared" ref="C30:AJ33" si="0">SUMIF($A$13:$A$19,$A30,C$13:C$19)</f>
        <v>3</v>
      </c>
      <c r="D30" s="23">
        <f t="shared" si="0"/>
        <v>37</v>
      </c>
      <c r="E30" s="23">
        <f t="shared" si="0"/>
        <v>10</v>
      </c>
      <c r="F30" s="23">
        <f t="shared" si="0"/>
        <v>2</v>
      </c>
      <c r="G30" s="23">
        <f t="shared" si="0"/>
        <v>0</v>
      </c>
      <c r="H30" s="23">
        <f t="shared" si="0"/>
        <v>0</v>
      </c>
      <c r="I30" s="23">
        <f t="shared" si="0"/>
        <v>0</v>
      </c>
      <c r="J30" s="23">
        <f t="shared" si="0"/>
        <v>0</v>
      </c>
      <c r="K30" s="23">
        <f t="shared" si="0"/>
        <v>2</v>
      </c>
      <c r="L30" s="23">
        <f t="shared" si="0"/>
        <v>0</v>
      </c>
      <c r="M30" s="23">
        <f t="shared" si="0"/>
        <v>0</v>
      </c>
      <c r="N30" s="23">
        <f t="shared" si="0"/>
        <v>2</v>
      </c>
      <c r="O30" s="23">
        <f t="shared" si="0"/>
        <v>0</v>
      </c>
      <c r="P30" s="23">
        <f t="shared" si="0"/>
        <v>0</v>
      </c>
      <c r="Q30" s="23">
        <f t="shared" si="0"/>
        <v>0</v>
      </c>
      <c r="R30" s="23">
        <f t="shared" si="0"/>
        <v>3</v>
      </c>
      <c r="S30" s="23">
        <f t="shared" si="0"/>
        <v>0</v>
      </c>
      <c r="T30" s="23">
        <f t="shared" si="0"/>
        <v>1</v>
      </c>
      <c r="U30" s="23">
        <f t="shared" si="0"/>
        <v>0</v>
      </c>
      <c r="V30" s="23">
        <f t="shared" si="0"/>
        <v>0</v>
      </c>
      <c r="W30" s="23">
        <f t="shared" si="0"/>
        <v>0</v>
      </c>
      <c r="X30" s="23">
        <f t="shared" si="0"/>
        <v>0</v>
      </c>
      <c r="Y30" s="23">
        <f t="shared" si="0"/>
        <v>0</v>
      </c>
      <c r="Z30" s="23">
        <f t="shared" si="0"/>
        <v>0</v>
      </c>
      <c r="AA30" s="23">
        <f t="shared" si="0"/>
        <v>0</v>
      </c>
      <c r="AB30" s="23">
        <f t="shared" si="0"/>
        <v>0</v>
      </c>
      <c r="AC30" s="23">
        <f t="shared" si="0"/>
        <v>0</v>
      </c>
      <c r="AD30" s="23">
        <f t="shared" si="0"/>
        <v>0</v>
      </c>
      <c r="AE30" s="23">
        <f t="shared" si="0"/>
        <v>0</v>
      </c>
      <c r="AF30" s="23">
        <f t="shared" si="0"/>
        <v>0</v>
      </c>
      <c r="AG30" s="23">
        <f t="shared" si="0"/>
        <v>0</v>
      </c>
      <c r="AH30" s="23">
        <f t="shared" si="0"/>
        <v>0</v>
      </c>
      <c r="AI30" s="23">
        <f t="shared" si="0"/>
        <v>0</v>
      </c>
      <c r="AJ30" s="23">
        <f t="shared" si="0"/>
        <v>0</v>
      </c>
    </row>
    <row r="31" spans="1:36" ht="15">
      <c r="A31" s="22" t="s">
        <v>60</v>
      </c>
      <c r="B31" s="23">
        <f>SUMIF($A$13:$A$19,$A31,B$13:B$19)</f>
        <v>0</v>
      </c>
      <c r="C31" s="23">
        <f t="shared" si="0"/>
        <v>0</v>
      </c>
      <c r="D31" s="23">
        <f t="shared" si="0"/>
        <v>5</v>
      </c>
      <c r="E31" s="23">
        <f t="shared" si="0"/>
        <v>6</v>
      </c>
      <c r="F31" s="23">
        <f t="shared" si="0"/>
        <v>0</v>
      </c>
      <c r="G31" s="23">
        <f t="shared" si="0"/>
        <v>0</v>
      </c>
      <c r="H31" s="23">
        <f t="shared" si="0"/>
        <v>0</v>
      </c>
      <c r="I31" s="23">
        <f t="shared" si="0"/>
        <v>0</v>
      </c>
      <c r="J31" s="23">
        <f t="shared" si="0"/>
        <v>0</v>
      </c>
      <c r="K31" s="23">
        <f t="shared" si="0"/>
        <v>0</v>
      </c>
      <c r="L31" s="23">
        <f t="shared" si="0"/>
        <v>4</v>
      </c>
      <c r="M31" s="23">
        <f t="shared" si="0"/>
        <v>0</v>
      </c>
      <c r="N31" s="23">
        <f t="shared" si="0"/>
        <v>0</v>
      </c>
      <c r="O31" s="23">
        <f t="shared" si="0"/>
        <v>0</v>
      </c>
      <c r="P31" s="23">
        <f t="shared" si="0"/>
        <v>0</v>
      </c>
      <c r="Q31" s="23">
        <f t="shared" si="0"/>
        <v>0</v>
      </c>
      <c r="R31" s="23">
        <f t="shared" si="0"/>
        <v>0</v>
      </c>
      <c r="S31" s="23">
        <f t="shared" si="0"/>
        <v>0</v>
      </c>
      <c r="T31" s="23">
        <f t="shared" si="0"/>
        <v>0</v>
      </c>
      <c r="U31" s="23">
        <f t="shared" si="0"/>
        <v>0</v>
      </c>
      <c r="V31" s="23">
        <f t="shared" si="0"/>
        <v>0</v>
      </c>
      <c r="W31" s="23">
        <f t="shared" si="0"/>
        <v>0</v>
      </c>
      <c r="X31" s="23">
        <f t="shared" si="0"/>
        <v>0</v>
      </c>
      <c r="Y31" s="23">
        <f t="shared" si="0"/>
        <v>0</v>
      </c>
      <c r="Z31" s="23">
        <f t="shared" si="0"/>
        <v>0</v>
      </c>
      <c r="AA31" s="23">
        <f t="shared" si="0"/>
        <v>2</v>
      </c>
      <c r="AB31" s="23">
        <f t="shared" si="0"/>
        <v>0</v>
      </c>
      <c r="AC31" s="23">
        <f t="shared" si="0"/>
        <v>0</v>
      </c>
      <c r="AD31" s="23">
        <f t="shared" si="0"/>
        <v>0</v>
      </c>
      <c r="AE31" s="23">
        <f t="shared" si="0"/>
        <v>0</v>
      </c>
      <c r="AF31" s="23">
        <f t="shared" si="0"/>
        <v>0</v>
      </c>
      <c r="AG31" s="23">
        <f t="shared" si="0"/>
        <v>0</v>
      </c>
      <c r="AH31" s="23">
        <f t="shared" si="0"/>
        <v>0</v>
      </c>
      <c r="AI31" s="23">
        <f t="shared" si="0"/>
        <v>0</v>
      </c>
      <c r="AJ31" s="23">
        <f t="shared" si="0"/>
        <v>0</v>
      </c>
    </row>
    <row r="32" spans="1:36" ht="15">
      <c r="A32" s="22" t="s">
        <v>63</v>
      </c>
      <c r="B32" s="23">
        <f>SUMIF($A$13:$A$19,$A32,B$13:B$19)</f>
        <v>0</v>
      </c>
      <c r="C32" s="23">
        <f t="shared" si="0"/>
        <v>0</v>
      </c>
      <c r="D32" s="23">
        <f t="shared" si="0"/>
        <v>0</v>
      </c>
      <c r="E32" s="23">
        <f t="shared" si="0"/>
        <v>0</v>
      </c>
      <c r="F32" s="23">
        <f t="shared" si="0"/>
        <v>0</v>
      </c>
      <c r="G32" s="23">
        <f t="shared" si="0"/>
        <v>0</v>
      </c>
      <c r="H32" s="23">
        <f t="shared" si="0"/>
        <v>0</v>
      </c>
      <c r="I32" s="23">
        <f t="shared" si="0"/>
        <v>0</v>
      </c>
      <c r="J32" s="23">
        <f t="shared" si="0"/>
        <v>0</v>
      </c>
      <c r="K32" s="23">
        <f t="shared" si="0"/>
        <v>0</v>
      </c>
      <c r="L32" s="23">
        <f t="shared" si="0"/>
        <v>0</v>
      </c>
      <c r="M32" s="23">
        <f t="shared" si="0"/>
        <v>0</v>
      </c>
      <c r="N32" s="23">
        <f t="shared" si="0"/>
        <v>0</v>
      </c>
      <c r="O32" s="23">
        <f t="shared" si="0"/>
        <v>0</v>
      </c>
      <c r="P32" s="23">
        <f t="shared" si="0"/>
        <v>0</v>
      </c>
      <c r="Q32" s="23">
        <f t="shared" si="0"/>
        <v>0</v>
      </c>
      <c r="R32" s="23">
        <f t="shared" si="0"/>
        <v>0</v>
      </c>
      <c r="S32" s="23">
        <f t="shared" si="0"/>
        <v>0</v>
      </c>
      <c r="T32" s="23">
        <f t="shared" si="0"/>
        <v>0</v>
      </c>
      <c r="U32" s="23">
        <f t="shared" si="0"/>
        <v>0</v>
      </c>
      <c r="V32" s="23">
        <f t="shared" si="0"/>
        <v>0</v>
      </c>
      <c r="W32" s="23">
        <f t="shared" si="0"/>
        <v>0</v>
      </c>
      <c r="X32" s="23">
        <f t="shared" si="0"/>
        <v>0</v>
      </c>
      <c r="Y32" s="23">
        <f t="shared" si="0"/>
        <v>0</v>
      </c>
      <c r="Z32" s="23">
        <f t="shared" si="0"/>
        <v>0</v>
      </c>
      <c r="AA32" s="23">
        <f t="shared" si="0"/>
        <v>0</v>
      </c>
      <c r="AB32" s="23">
        <f t="shared" si="0"/>
        <v>0</v>
      </c>
      <c r="AC32" s="23">
        <f t="shared" si="0"/>
        <v>0</v>
      </c>
      <c r="AD32" s="23">
        <f t="shared" si="0"/>
        <v>0</v>
      </c>
      <c r="AE32" s="23">
        <f t="shared" si="0"/>
        <v>0</v>
      </c>
      <c r="AF32" s="23">
        <f t="shared" si="0"/>
        <v>0</v>
      </c>
      <c r="AG32" s="23">
        <f t="shared" si="0"/>
        <v>0</v>
      </c>
      <c r="AH32" s="23">
        <f t="shared" si="0"/>
        <v>0</v>
      </c>
      <c r="AI32" s="23">
        <f t="shared" si="0"/>
        <v>0</v>
      </c>
      <c r="AJ32" s="23">
        <f t="shared" si="0"/>
        <v>0</v>
      </c>
    </row>
    <row r="33" spans="1:36" ht="15">
      <c r="A33" s="22" t="s">
        <v>61</v>
      </c>
      <c r="B33" s="23">
        <f>SUMIF($A$13:$A$19,$A33,B$13:B$19)</f>
        <v>0</v>
      </c>
      <c r="C33" s="23">
        <f t="shared" si="0"/>
        <v>0</v>
      </c>
      <c r="D33" s="23">
        <f t="shared" si="0"/>
        <v>0</v>
      </c>
      <c r="E33" s="23">
        <f t="shared" si="0"/>
        <v>0</v>
      </c>
      <c r="F33" s="23">
        <f t="shared" si="0"/>
        <v>0</v>
      </c>
      <c r="G33" s="23">
        <f t="shared" si="0"/>
        <v>0</v>
      </c>
      <c r="H33" s="23">
        <f t="shared" si="0"/>
        <v>0</v>
      </c>
      <c r="I33" s="23">
        <f t="shared" si="0"/>
        <v>0</v>
      </c>
      <c r="J33" s="23">
        <f t="shared" si="0"/>
        <v>0</v>
      </c>
      <c r="K33" s="23">
        <f t="shared" si="0"/>
        <v>0</v>
      </c>
      <c r="L33" s="23">
        <f t="shared" si="0"/>
        <v>0</v>
      </c>
      <c r="M33" s="23">
        <f t="shared" si="0"/>
        <v>0</v>
      </c>
      <c r="N33" s="23">
        <f t="shared" si="0"/>
        <v>0</v>
      </c>
      <c r="O33" s="23">
        <f t="shared" si="0"/>
        <v>0</v>
      </c>
      <c r="P33" s="23">
        <f t="shared" si="0"/>
        <v>0</v>
      </c>
      <c r="Q33" s="23">
        <f t="shared" si="0"/>
        <v>0</v>
      </c>
      <c r="R33" s="23">
        <f t="shared" si="0"/>
        <v>0</v>
      </c>
      <c r="S33" s="23">
        <f t="shared" si="0"/>
        <v>0</v>
      </c>
      <c r="T33" s="23">
        <f t="shared" si="0"/>
        <v>0</v>
      </c>
      <c r="U33" s="23">
        <f t="shared" si="0"/>
        <v>0</v>
      </c>
      <c r="V33" s="23">
        <f t="shared" si="0"/>
        <v>0</v>
      </c>
      <c r="W33" s="23">
        <f t="shared" si="0"/>
        <v>0</v>
      </c>
      <c r="X33" s="23">
        <f t="shared" si="0"/>
        <v>0</v>
      </c>
      <c r="Y33" s="23">
        <f t="shared" si="0"/>
        <v>0</v>
      </c>
      <c r="Z33" s="23">
        <f t="shared" si="0"/>
        <v>0</v>
      </c>
      <c r="AA33" s="23">
        <f t="shared" si="0"/>
        <v>0</v>
      </c>
      <c r="AB33" s="23">
        <f t="shared" si="0"/>
        <v>0</v>
      </c>
      <c r="AC33" s="23">
        <f t="shared" si="0"/>
        <v>0</v>
      </c>
      <c r="AD33" s="23">
        <f t="shared" si="0"/>
        <v>0</v>
      </c>
      <c r="AE33" s="23">
        <f t="shared" si="0"/>
        <v>0</v>
      </c>
      <c r="AF33" s="23">
        <f t="shared" si="0"/>
        <v>0</v>
      </c>
      <c r="AG33" s="23">
        <f t="shared" si="0"/>
        <v>0</v>
      </c>
      <c r="AH33" s="23">
        <f t="shared" si="0"/>
        <v>0</v>
      </c>
      <c r="AI33" s="23">
        <f t="shared" si="0"/>
        <v>0</v>
      </c>
      <c r="AJ33" s="23">
        <f t="shared" si="0"/>
        <v>0</v>
      </c>
    </row>
    <row r="42" spans="1:36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AJ50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28.109375" style="197" customWidth="1"/>
    <col min="2" max="36" width="7.5546875" style="197" customWidth="1"/>
    <col min="37" max="16384" width="7.109375" style="197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76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35515</v>
      </c>
      <c r="C13" s="289">
        <v>27703</v>
      </c>
      <c r="D13" s="289">
        <v>22045</v>
      </c>
      <c r="E13" s="289">
        <v>12088</v>
      </c>
      <c r="F13" s="289">
        <v>0</v>
      </c>
      <c r="G13" s="289">
        <v>0</v>
      </c>
      <c r="H13" s="289">
        <v>0</v>
      </c>
      <c r="I13" s="289">
        <v>0</v>
      </c>
      <c r="J13" s="289">
        <v>0</v>
      </c>
      <c r="K13" s="289">
        <v>0</v>
      </c>
      <c r="L13" s="289">
        <v>2457</v>
      </c>
      <c r="M13" s="289">
        <v>1790</v>
      </c>
      <c r="N13" s="289">
        <v>1421</v>
      </c>
      <c r="O13" s="289">
        <v>0</v>
      </c>
      <c r="P13" s="289">
        <v>0</v>
      </c>
      <c r="Q13" s="289">
        <v>0</v>
      </c>
      <c r="R13" s="289">
        <v>0</v>
      </c>
      <c r="S13" s="289">
        <v>492</v>
      </c>
      <c r="T13" s="289">
        <v>1440</v>
      </c>
      <c r="U13" s="289">
        <v>428</v>
      </c>
      <c r="V13" s="289">
        <v>0</v>
      </c>
      <c r="W13" s="289">
        <v>0</v>
      </c>
      <c r="X13" s="289">
        <v>0</v>
      </c>
      <c r="Y13" s="289">
        <v>2820</v>
      </c>
      <c r="Z13" s="289">
        <v>1186</v>
      </c>
      <c r="AA13" s="289">
        <v>54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35507</v>
      </c>
      <c r="C14" s="289">
        <v>27660</v>
      </c>
      <c r="D14" s="289">
        <v>22029</v>
      </c>
      <c r="E14" s="289">
        <v>12075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2457</v>
      </c>
      <c r="M14" s="289">
        <v>1788</v>
      </c>
      <c r="N14" s="289">
        <v>1420</v>
      </c>
      <c r="O14" s="289">
        <v>0</v>
      </c>
      <c r="P14" s="289">
        <v>0</v>
      </c>
      <c r="Q14" s="289">
        <v>0</v>
      </c>
      <c r="R14" s="289">
        <v>0</v>
      </c>
      <c r="S14" s="289">
        <v>492</v>
      </c>
      <c r="T14" s="289">
        <v>1440</v>
      </c>
      <c r="U14" s="289">
        <v>428</v>
      </c>
      <c r="V14" s="289">
        <v>0</v>
      </c>
      <c r="W14" s="289">
        <v>0</v>
      </c>
      <c r="X14" s="289">
        <v>0</v>
      </c>
      <c r="Y14" s="289">
        <v>2819</v>
      </c>
      <c r="Z14" s="289">
        <v>1177</v>
      </c>
      <c r="AA14" s="289">
        <v>54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8</v>
      </c>
      <c r="C15" s="289">
        <v>43</v>
      </c>
      <c r="D15" s="289">
        <v>16</v>
      </c>
      <c r="E15" s="289">
        <v>13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2</v>
      </c>
      <c r="N15" s="289">
        <v>1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1</v>
      </c>
      <c r="Z15" s="289">
        <v>9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2.2525693368999015E-2</v>
      </c>
      <c r="C16" s="290">
        <v>0.15521784644262354</v>
      </c>
      <c r="D16" s="290">
        <v>7.2578816058063045E-2</v>
      </c>
      <c r="E16" s="290">
        <v>0.10754467240238254</v>
      </c>
      <c r="F16" s="290"/>
      <c r="G16" s="290"/>
      <c r="H16" s="290"/>
      <c r="I16" s="290"/>
      <c r="J16" s="290"/>
      <c r="K16" s="290"/>
      <c r="L16" s="290">
        <v>0</v>
      </c>
      <c r="M16" s="290">
        <v>0.11173184357541899</v>
      </c>
      <c r="N16" s="290">
        <v>7.0372976776917659E-2</v>
      </c>
      <c r="O16" s="290"/>
      <c r="P16" s="290"/>
      <c r="Q16" s="290"/>
      <c r="R16" s="290"/>
      <c r="S16" s="290">
        <v>0</v>
      </c>
      <c r="T16" s="290">
        <v>0</v>
      </c>
      <c r="U16" s="290">
        <v>0</v>
      </c>
      <c r="V16" s="290"/>
      <c r="W16" s="290"/>
      <c r="X16" s="290"/>
      <c r="Y16" s="290">
        <v>3.5460992907801421E-2</v>
      </c>
      <c r="Z16" s="290">
        <v>0.75885328836424959</v>
      </c>
      <c r="AA16" s="290">
        <v>0</v>
      </c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8</v>
      </c>
      <c r="C18" s="289">
        <v>29</v>
      </c>
      <c r="D18" s="289">
        <v>15</v>
      </c>
      <c r="E18" s="289">
        <v>13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2</v>
      </c>
      <c r="N18" s="289">
        <v>1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1</v>
      </c>
      <c r="Z18" s="289">
        <v>9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/>
    <row r="20" spans="1:36" customFormat="1" ht="15">
      <c r="A20" s="288" t="s">
        <v>237</v>
      </c>
    </row>
    <row r="21" spans="1:36" customFormat="1" ht="15">
      <c r="A21" s="288" t="s">
        <v>388</v>
      </c>
    </row>
    <row r="22" spans="1:36" customFormat="1" ht="15"/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28" spans="1:36" s="194" customFormat="1" ht="15"/>
    <row r="29" spans="1:36" s="194" customFormat="1" ht="15"/>
    <row r="30" spans="1:36" s="215" customFormat="1" ht="15">
      <c r="A30" s="15" t="s">
        <v>59</v>
      </c>
      <c r="B30" s="214">
        <f t="shared" ref="B30:K33" si="0">SUMIF($A$16:$A$28,$A30,B$16:B$28)</f>
        <v>8</v>
      </c>
      <c r="C30" s="214">
        <f t="shared" si="0"/>
        <v>29</v>
      </c>
      <c r="D30" s="214">
        <f t="shared" si="0"/>
        <v>15</v>
      </c>
      <c r="E30" s="214">
        <f t="shared" si="0"/>
        <v>13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SUMIF($A$16:$A$28,$A30,L$16:L$28)</f>
        <v>0</v>
      </c>
      <c r="M30" s="214">
        <f t="shared" si="1"/>
        <v>2</v>
      </c>
      <c r="N30" s="214">
        <f t="shared" si="1"/>
        <v>1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SUMIF($A$16:$A$28,$A30,V$16:V$28)</f>
        <v>0</v>
      </c>
      <c r="W30" s="214">
        <f t="shared" si="2"/>
        <v>0</v>
      </c>
      <c r="X30" s="214">
        <f t="shared" si="2"/>
        <v>0</v>
      </c>
      <c r="Y30" s="214">
        <f t="shared" si="2"/>
        <v>1</v>
      </c>
      <c r="Z30" s="214">
        <f t="shared" si="2"/>
        <v>9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50" spans="15:15" ht="15">
      <c r="O50" s="200"/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AJ50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28.109375" style="197" customWidth="1"/>
    <col min="2" max="36" width="7.5546875" style="197" customWidth="1"/>
    <col min="37" max="16384" width="7.109375" style="197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77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41259</v>
      </c>
      <c r="C13" s="289">
        <v>58473</v>
      </c>
      <c r="D13" s="289">
        <v>69453</v>
      </c>
      <c r="E13" s="289">
        <v>71202</v>
      </c>
      <c r="F13" s="289">
        <v>5450</v>
      </c>
      <c r="G13" s="289">
        <v>2684</v>
      </c>
      <c r="H13" s="289">
        <v>0</v>
      </c>
      <c r="I13" s="289">
        <v>5399</v>
      </c>
      <c r="J13" s="289">
        <v>5806</v>
      </c>
      <c r="K13" s="289">
        <v>4440</v>
      </c>
      <c r="L13" s="289">
        <v>1465</v>
      </c>
      <c r="M13" s="289">
        <v>3488</v>
      </c>
      <c r="N13" s="289">
        <v>3861</v>
      </c>
      <c r="O13" s="289">
        <v>0</v>
      </c>
      <c r="P13" s="289">
        <v>943</v>
      </c>
      <c r="Q13" s="289">
        <v>0</v>
      </c>
      <c r="R13" s="289">
        <v>3537</v>
      </c>
      <c r="S13" s="289">
        <v>2363</v>
      </c>
      <c r="T13" s="289">
        <v>3371</v>
      </c>
      <c r="U13" s="289">
        <v>2682</v>
      </c>
      <c r="V13" s="289">
        <v>0</v>
      </c>
      <c r="W13" s="289">
        <v>4296</v>
      </c>
      <c r="X13" s="289">
        <v>7156</v>
      </c>
      <c r="Y13" s="289">
        <v>3827</v>
      </c>
      <c r="Z13" s="289">
        <v>4533</v>
      </c>
      <c r="AA13" s="289">
        <v>2430</v>
      </c>
      <c r="AB13" s="289">
        <v>3471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41228</v>
      </c>
      <c r="C14" s="289">
        <v>58446</v>
      </c>
      <c r="D14" s="289">
        <v>69403</v>
      </c>
      <c r="E14" s="289">
        <v>71147</v>
      </c>
      <c r="F14" s="289">
        <v>5446</v>
      </c>
      <c r="G14" s="289">
        <v>2684</v>
      </c>
      <c r="H14" s="289">
        <v>0</v>
      </c>
      <c r="I14" s="289">
        <v>5394</v>
      </c>
      <c r="J14" s="289">
        <v>5795</v>
      </c>
      <c r="K14" s="289">
        <v>4439</v>
      </c>
      <c r="L14" s="289">
        <v>1456</v>
      </c>
      <c r="M14" s="289">
        <v>3486</v>
      </c>
      <c r="N14" s="289">
        <v>3860</v>
      </c>
      <c r="O14" s="289">
        <v>0</v>
      </c>
      <c r="P14" s="289">
        <v>942</v>
      </c>
      <c r="Q14" s="289">
        <v>0</v>
      </c>
      <c r="R14" s="289">
        <v>3535</v>
      </c>
      <c r="S14" s="289">
        <v>2361</v>
      </c>
      <c r="T14" s="289">
        <v>3371</v>
      </c>
      <c r="U14" s="289">
        <v>2682</v>
      </c>
      <c r="V14" s="289">
        <v>0</v>
      </c>
      <c r="W14" s="289">
        <v>4289</v>
      </c>
      <c r="X14" s="289">
        <v>7151</v>
      </c>
      <c r="Y14" s="289">
        <v>3827</v>
      </c>
      <c r="Z14" s="289">
        <v>4532</v>
      </c>
      <c r="AA14" s="289">
        <v>2430</v>
      </c>
      <c r="AB14" s="289">
        <v>3467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31</v>
      </c>
      <c r="C15" s="289">
        <v>27</v>
      </c>
      <c r="D15" s="289">
        <v>50</v>
      </c>
      <c r="E15" s="289">
        <v>55</v>
      </c>
      <c r="F15" s="289">
        <v>4</v>
      </c>
      <c r="G15" s="289">
        <v>0</v>
      </c>
      <c r="H15" s="289">
        <v>0</v>
      </c>
      <c r="I15" s="289">
        <v>5</v>
      </c>
      <c r="J15" s="289">
        <v>11</v>
      </c>
      <c r="K15" s="289">
        <v>1</v>
      </c>
      <c r="L15" s="289">
        <v>9</v>
      </c>
      <c r="M15" s="289">
        <v>2</v>
      </c>
      <c r="N15" s="289">
        <v>1</v>
      </c>
      <c r="O15" s="289">
        <v>0</v>
      </c>
      <c r="P15" s="289">
        <v>1</v>
      </c>
      <c r="Q15" s="289">
        <v>0</v>
      </c>
      <c r="R15" s="289">
        <v>2</v>
      </c>
      <c r="S15" s="289">
        <v>2</v>
      </c>
      <c r="T15" s="289">
        <v>0</v>
      </c>
      <c r="U15" s="289">
        <v>0</v>
      </c>
      <c r="V15" s="289">
        <v>0</v>
      </c>
      <c r="W15" s="289">
        <v>7</v>
      </c>
      <c r="X15" s="289">
        <v>5</v>
      </c>
      <c r="Y15" s="289">
        <v>0</v>
      </c>
      <c r="Z15" s="289">
        <v>1</v>
      </c>
      <c r="AA15" s="289">
        <v>0</v>
      </c>
      <c r="AB15" s="289">
        <v>4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7.5135122033980456E-2</v>
      </c>
      <c r="C16" s="290">
        <v>4.617515776512237E-2</v>
      </c>
      <c r="D16" s="290">
        <v>7.1991130692698663E-2</v>
      </c>
      <c r="E16" s="290">
        <v>7.7245021207269463E-2</v>
      </c>
      <c r="F16" s="290">
        <v>7.3394495412844041E-2</v>
      </c>
      <c r="G16" s="290">
        <v>0</v>
      </c>
      <c r="H16" s="290"/>
      <c r="I16" s="290">
        <v>9.2609742544915719E-2</v>
      </c>
      <c r="J16" s="290">
        <v>0.18945918015845678</v>
      </c>
      <c r="K16" s="290">
        <v>2.2522522522522521E-2</v>
      </c>
      <c r="L16" s="290">
        <v>0.61433447098976102</v>
      </c>
      <c r="M16" s="290">
        <v>5.7339449541284407E-2</v>
      </c>
      <c r="N16" s="290">
        <v>2.5900025900025901E-2</v>
      </c>
      <c r="O16" s="290"/>
      <c r="P16" s="290">
        <v>0.10604453870625664</v>
      </c>
      <c r="Q16" s="290"/>
      <c r="R16" s="290">
        <v>5.6545094713033643E-2</v>
      </c>
      <c r="S16" s="290">
        <v>8.4638171815488786E-2</v>
      </c>
      <c r="T16" s="290">
        <v>0</v>
      </c>
      <c r="U16" s="290">
        <v>0</v>
      </c>
      <c r="V16" s="290"/>
      <c r="W16" s="290">
        <v>0.16294227188081936</v>
      </c>
      <c r="X16" s="290">
        <v>6.9871436556735597E-2</v>
      </c>
      <c r="Y16" s="290">
        <v>0</v>
      </c>
      <c r="Z16" s="290">
        <v>2.2060445621001543E-2</v>
      </c>
      <c r="AA16" s="290">
        <v>0</v>
      </c>
      <c r="AB16" s="290">
        <v>0.11524056467876692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26</v>
      </c>
      <c r="C18" s="289">
        <v>19</v>
      </c>
      <c r="D18" s="289">
        <v>41</v>
      </c>
      <c r="E18" s="289">
        <v>50</v>
      </c>
      <c r="F18" s="289">
        <v>4</v>
      </c>
      <c r="G18" s="289">
        <v>0</v>
      </c>
      <c r="H18" s="289">
        <v>0</v>
      </c>
      <c r="I18" s="289">
        <v>5</v>
      </c>
      <c r="J18" s="289">
        <v>9</v>
      </c>
      <c r="K18" s="289">
        <v>1</v>
      </c>
      <c r="L18" s="289">
        <v>9</v>
      </c>
      <c r="M18" s="289">
        <v>2</v>
      </c>
      <c r="N18" s="289">
        <v>1</v>
      </c>
      <c r="O18" s="289">
        <v>0</v>
      </c>
      <c r="P18" s="289">
        <v>0</v>
      </c>
      <c r="Q18" s="289">
        <v>0</v>
      </c>
      <c r="R18" s="289">
        <v>2</v>
      </c>
      <c r="S18" s="289">
        <v>2</v>
      </c>
      <c r="T18" s="289">
        <v>0</v>
      </c>
      <c r="U18" s="289">
        <v>0</v>
      </c>
      <c r="V18" s="289">
        <v>0</v>
      </c>
      <c r="W18" s="289">
        <v>7</v>
      </c>
      <c r="X18" s="289">
        <v>3</v>
      </c>
      <c r="Y18" s="289">
        <v>0</v>
      </c>
      <c r="Z18" s="289">
        <v>1</v>
      </c>
      <c r="AA18" s="289">
        <v>0</v>
      </c>
      <c r="AB18" s="289">
        <v>4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>
      <c r="A19" s="289" t="s">
        <v>61</v>
      </c>
      <c r="B19" s="289">
        <v>2</v>
      </c>
      <c r="C19" s="289">
        <v>7</v>
      </c>
      <c r="D19" s="289">
        <v>9</v>
      </c>
      <c r="E19" s="289">
        <v>3</v>
      </c>
      <c r="F19" s="289">
        <v>0</v>
      </c>
      <c r="G19" s="289">
        <v>0</v>
      </c>
      <c r="H19" s="289">
        <v>0</v>
      </c>
      <c r="I19" s="289">
        <v>0</v>
      </c>
      <c r="J19" s="289">
        <v>2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1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 ht="15">
      <c r="A20" s="289" t="s">
        <v>60</v>
      </c>
      <c r="B20" s="289">
        <v>3</v>
      </c>
      <c r="C20" s="289">
        <v>1</v>
      </c>
      <c r="D20" s="289">
        <v>0</v>
      </c>
      <c r="E20" s="289">
        <v>2</v>
      </c>
      <c r="F20" s="289">
        <v>0</v>
      </c>
      <c r="G20" s="289">
        <v>0</v>
      </c>
      <c r="H20" s="289">
        <v>0</v>
      </c>
      <c r="I20" s="289">
        <v>0</v>
      </c>
      <c r="J20" s="289">
        <v>0</v>
      </c>
      <c r="K20" s="289">
        <v>0</v>
      </c>
      <c r="L20" s="289">
        <v>0</v>
      </c>
      <c r="M20" s="289">
        <v>0</v>
      </c>
      <c r="N20" s="289">
        <v>0</v>
      </c>
      <c r="O20" s="289">
        <v>0</v>
      </c>
      <c r="P20" s="289">
        <v>0</v>
      </c>
      <c r="Q20" s="289">
        <v>0</v>
      </c>
      <c r="R20" s="289">
        <v>0</v>
      </c>
      <c r="S20" s="289">
        <v>0</v>
      </c>
      <c r="T20" s="289">
        <v>0</v>
      </c>
      <c r="U20" s="289">
        <v>0</v>
      </c>
      <c r="V20" s="289">
        <v>0</v>
      </c>
      <c r="W20" s="289">
        <v>0</v>
      </c>
      <c r="X20" s="289">
        <v>2</v>
      </c>
      <c r="Y20" s="289">
        <v>0</v>
      </c>
      <c r="Z20" s="289">
        <v>0</v>
      </c>
      <c r="AA20" s="289">
        <v>0</v>
      </c>
      <c r="AB20" s="289">
        <v>0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1" spans="1:36" customFormat="1" ht="15"/>
    <row r="22" spans="1:36" customFormat="1" ht="15">
      <c r="A22" s="288" t="s">
        <v>237</v>
      </c>
    </row>
    <row r="23" spans="1:36" customFormat="1" ht="15">
      <c r="A23" s="288" t="s">
        <v>389</v>
      </c>
    </row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215" customFormat="1" ht="15">
      <c r="A30" s="15" t="s">
        <v>59</v>
      </c>
      <c r="B30" s="214">
        <f t="shared" ref="B30:K33" si="0">SUMIF($A$15:$A$28,$A30,B$15:B$28)</f>
        <v>26</v>
      </c>
      <c r="C30" s="214">
        <f t="shared" si="0"/>
        <v>19</v>
      </c>
      <c r="D30" s="214">
        <f t="shared" si="0"/>
        <v>41</v>
      </c>
      <c r="E30" s="214">
        <f t="shared" si="0"/>
        <v>50</v>
      </c>
      <c r="F30" s="214">
        <f t="shared" si="0"/>
        <v>4</v>
      </c>
      <c r="G30" s="214">
        <f t="shared" si="0"/>
        <v>0</v>
      </c>
      <c r="H30" s="214">
        <f t="shared" si="0"/>
        <v>0</v>
      </c>
      <c r="I30" s="214">
        <f t="shared" si="0"/>
        <v>5</v>
      </c>
      <c r="J30" s="214">
        <f t="shared" si="0"/>
        <v>9</v>
      </c>
      <c r="K30" s="214">
        <f t="shared" si="0"/>
        <v>1</v>
      </c>
      <c r="L30" s="214">
        <f t="shared" ref="L30:U33" si="1">SUMIF($A$15:$A$28,$A30,L$15:L$28)</f>
        <v>9</v>
      </c>
      <c r="M30" s="214">
        <f t="shared" si="1"/>
        <v>2</v>
      </c>
      <c r="N30" s="214">
        <f t="shared" si="1"/>
        <v>1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2</v>
      </c>
      <c r="S30" s="214">
        <f t="shared" si="1"/>
        <v>2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7</v>
      </c>
      <c r="X30" s="214">
        <f t="shared" si="2"/>
        <v>3</v>
      </c>
      <c r="Y30" s="214">
        <f t="shared" si="2"/>
        <v>0</v>
      </c>
      <c r="Z30" s="214">
        <f t="shared" si="2"/>
        <v>1</v>
      </c>
      <c r="AA30" s="214">
        <f t="shared" si="2"/>
        <v>0</v>
      </c>
      <c r="AB30" s="214">
        <f t="shared" si="2"/>
        <v>4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3</v>
      </c>
      <c r="C31" s="214">
        <f t="shared" si="0"/>
        <v>1</v>
      </c>
      <c r="D31" s="214">
        <f t="shared" si="0"/>
        <v>0</v>
      </c>
      <c r="E31" s="214">
        <f t="shared" si="0"/>
        <v>2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2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2</v>
      </c>
      <c r="C33" s="214">
        <f t="shared" si="0"/>
        <v>7</v>
      </c>
      <c r="D33" s="214">
        <f t="shared" si="0"/>
        <v>9</v>
      </c>
      <c r="E33" s="214">
        <f t="shared" si="0"/>
        <v>3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2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1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50" spans="15:15" ht="15">
      <c r="O50" s="200"/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AJ50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28.109375" style="197" customWidth="1"/>
    <col min="2" max="36" width="7.5546875" style="197" customWidth="1"/>
    <col min="37" max="16384" width="7.109375" style="197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366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1565</v>
      </c>
      <c r="C13" s="289">
        <v>10114</v>
      </c>
      <c r="D13" s="289">
        <v>919</v>
      </c>
      <c r="E13" s="289">
        <v>4375</v>
      </c>
      <c r="F13" s="289">
        <v>0</v>
      </c>
      <c r="G13" s="289">
        <v>0</v>
      </c>
      <c r="H13" s="289">
        <v>0</v>
      </c>
      <c r="I13" s="289">
        <v>0</v>
      </c>
      <c r="J13" s="289">
        <v>0</v>
      </c>
      <c r="K13" s="289">
        <v>0</v>
      </c>
      <c r="L13" s="289">
        <v>0</v>
      </c>
      <c r="M13" s="289">
        <v>0</v>
      </c>
      <c r="N13" s="289">
        <v>0</v>
      </c>
      <c r="O13" s="289">
        <v>0</v>
      </c>
      <c r="P13" s="289">
        <v>0</v>
      </c>
      <c r="Q13" s="289">
        <v>0</v>
      </c>
      <c r="R13" s="289">
        <v>0</v>
      </c>
      <c r="S13" s="289">
        <v>0</v>
      </c>
      <c r="T13" s="289">
        <v>0</v>
      </c>
      <c r="U13" s="289">
        <v>218</v>
      </c>
      <c r="V13" s="289">
        <v>0</v>
      </c>
      <c r="W13" s="289">
        <v>128</v>
      </c>
      <c r="X13" s="289">
        <v>1056</v>
      </c>
      <c r="Y13" s="289">
        <v>0</v>
      </c>
      <c r="Z13" s="289">
        <v>194</v>
      </c>
      <c r="AA13" s="289">
        <v>2779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1561</v>
      </c>
      <c r="C14" s="289">
        <v>10109</v>
      </c>
      <c r="D14" s="289">
        <v>919</v>
      </c>
      <c r="E14" s="289">
        <v>4371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218</v>
      </c>
      <c r="V14" s="289">
        <v>0</v>
      </c>
      <c r="W14" s="289">
        <v>128</v>
      </c>
      <c r="X14" s="289">
        <v>1052</v>
      </c>
      <c r="Y14" s="289">
        <v>0</v>
      </c>
      <c r="Z14" s="289">
        <v>194</v>
      </c>
      <c r="AA14" s="289">
        <v>2779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4</v>
      </c>
      <c r="C15" s="289">
        <v>5</v>
      </c>
      <c r="D15" s="289">
        <v>0</v>
      </c>
      <c r="E15" s="289">
        <v>4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4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0.25559105431309903</v>
      </c>
      <c r="C16" s="290">
        <v>4.9436424757761513E-2</v>
      </c>
      <c r="D16" s="290">
        <v>0</v>
      </c>
      <c r="E16" s="290">
        <v>9.1428571428571428E-2</v>
      </c>
      <c r="F16" s="290"/>
      <c r="G16" s="290"/>
      <c r="H16" s="290"/>
      <c r="I16" s="290"/>
      <c r="J16" s="290"/>
      <c r="K16" s="290"/>
      <c r="L16" s="290"/>
      <c r="M16" s="290"/>
      <c r="N16" s="290"/>
      <c r="O16" s="290"/>
      <c r="P16" s="290"/>
      <c r="Q16" s="290"/>
      <c r="R16" s="290"/>
      <c r="S16" s="290"/>
      <c r="T16" s="290"/>
      <c r="U16" s="290">
        <v>0</v>
      </c>
      <c r="V16" s="290"/>
      <c r="W16" s="290">
        <v>0</v>
      </c>
      <c r="X16" s="290">
        <v>0.37878787878787878</v>
      </c>
      <c r="Y16" s="290"/>
      <c r="Z16" s="290">
        <v>0</v>
      </c>
      <c r="AA16" s="290">
        <v>0</v>
      </c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61</v>
      </c>
      <c r="B18" s="289">
        <v>3</v>
      </c>
      <c r="C18" s="289">
        <v>0</v>
      </c>
      <c r="D18" s="289">
        <v>0</v>
      </c>
      <c r="E18" s="289">
        <v>4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4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/>
    <row r="20" spans="1:36" customFormat="1" ht="15">
      <c r="A20" s="288" t="s">
        <v>237</v>
      </c>
    </row>
    <row r="21" spans="1:36" customFormat="1" ht="15">
      <c r="A21" s="288" t="s">
        <v>390</v>
      </c>
    </row>
    <row r="22" spans="1:36" customFormat="1" ht="15"/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30" spans="1:36" s="215" customFormat="1" ht="15">
      <c r="A30" s="15" t="s">
        <v>59</v>
      </c>
      <c r="B30" s="214">
        <f t="shared" ref="B30:K33" si="0">SUMIF($A$16:$A$28,$A30,B$16:B$28)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SUMIF($A$16:$A$28,$A30,L$16:L$28)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SUMIF($A$16:$A$28,$A30,V$16:V$28)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3</v>
      </c>
      <c r="C33" s="214">
        <f t="shared" si="0"/>
        <v>0</v>
      </c>
      <c r="D33" s="214">
        <f t="shared" si="0"/>
        <v>0</v>
      </c>
      <c r="E33" s="214">
        <f t="shared" si="0"/>
        <v>4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4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50" spans="15:15" ht="15">
      <c r="O50" s="200"/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1"/>
    <pageSetUpPr fitToPage="1"/>
  </sheetPr>
  <dimension ref="A1:AJ37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30" style="17" customWidth="1"/>
    <col min="2" max="5" width="7.109375" style="17"/>
    <col min="6" max="36" width="7.21875" style="17" customWidth="1"/>
    <col min="37" max="16384" width="7.109375" style="17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363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5" t="s">
        <v>0</v>
      </c>
      <c r="B12" s="295" t="s">
        <v>358</v>
      </c>
      <c r="C12" s="295" t="s">
        <v>362</v>
      </c>
      <c r="D12" s="295" t="s">
        <v>370</v>
      </c>
      <c r="E12" s="295" t="s">
        <v>53</v>
      </c>
      <c r="F12" s="295">
        <v>1</v>
      </c>
      <c r="G12" s="295">
        <v>2</v>
      </c>
      <c r="H12" s="295">
        <v>3</v>
      </c>
      <c r="I12" s="295">
        <v>4</v>
      </c>
      <c r="J12" s="295">
        <v>5</v>
      </c>
      <c r="K12" s="295">
        <v>6</v>
      </c>
      <c r="L12" s="295">
        <v>7</v>
      </c>
      <c r="M12" s="295">
        <v>8</v>
      </c>
      <c r="N12" s="295">
        <v>9</v>
      </c>
      <c r="O12" s="295">
        <v>10</v>
      </c>
      <c r="P12" s="295">
        <v>11</v>
      </c>
      <c r="Q12" s="295">
        <v>12</v>
      </c>
      <c r="R12" s="295">
        <v>13</v>
      </c>
      <c r="S12" s="295">
        <v>14</v>
      </c>
      <c r="T12" s="295">
        <v>15</v>
      </c>
      <c r="U12" s="295">
        <v>16</v>
      </c>
      <c r="V12" s="295">
        <v>17</v>
      </c>
      <c r="W12" s="295">
        <v>18</v>
      </c>
      <c r="X12" s="295">
        <v>19</v>
      </c>
      <c r="Y12" s="295">
        <v>20</v>
      </c>
      <c r="Z12" s="295">
        <v>21</v>
      </c>
      <c r="AA12" s="295">
        <v>22</v>
      </c>
      <c r="AB12" s="295">
        <v>23</v>
      </c>
      <c r="AC12" s="295">
        <v>24</v>
      </c>
      <c r="AD12" s="295">
        <v>25</v>
      </c>
      <c r="AE12" s="295">
        <v>26</v>
      </c>
      <c r="AF12" s="295">
        <v>27</v>
      </c>
      <c r="AG12" s="295">
        <v>28</v>
      </c>
      <c r="AH12" s="295">
        <v>29</v>
      </c>
      <c r="AI12" s="295">
        <v>30</v>
      </c>
      <c r="AJ12" s="295">
        <v>31</v>
      </c>
    </row>
    <row r="13" spans="1:36" customFormat="1" ht="15">
      <c r="A13" s="289" t="s">
        <v>54</v>
      </c>
      <c r="B13" s="289">
        <v>379</v>
      </c>
      <c r="C13" s="289">
        <v>0</v>
      </c>
      <c r="D13" s="289">
        <v>0</v>
      </c>
      <c r="E13" s="289">
        <v>227</v>
      </c>
      <c r="F13" s="289">
        <v>227</v>
      </c>
      <c r="G13" s="289">
        <v>0</v>
      </c>
      <c r="H13" s="289">
        <v>0</v>
      </c>
      <c r="I13" s="289">
        <v>0</v>
      </c>
      <c r="J13" s="289">
        <v>0</v>
      </c>
      <c r="K13" s="289">
        <v>0</v>
      </c>
      <c r="L13" s="289">
        <v>0</v>
      </c>
      <c r="M13" s="289">
        <v>0</v>
      </c>
      <c r="N13" s="289">
        <v>0</v>
      </c>
      <c r="O13" s="289">
        <v>0</v>
      </c>
      <c r="P13" s="289">
        <v>0</v>
      </c>
      <c r="Q13" s="289">
        <v>0</v>
      </c>
      <c r="R13" s="289">
        <v>0</v>
      </c>
      <c r="S13" s="289">
        <v>0</v>
      </c>
      <c r="T13" s="289">
        <v>0</v>
      </c>
      <c r="U13" s="289">
        <v>0</v>
      </c>
      <c r="V13" s="289">
        <v>0</v>
      </c>
      <c r="W13" s="289">
        <v>0</v>
      </c>
      <c r="X13" s="289">
        <v>0</v>
      </c>
      <c r="Y13" s="289">
        <v>0</v>
      </c>
      <c r="Z13" s="289">
        <v>0</v>
      </c>
      <c r="AA13" s="289">
        <v>0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354</v>
      </c>
      <c r="C14" s="289">
        <v>0</v>
      </c>
      <c r="D14" s="289">
        <v>0</v>
      </c>
      <c r="E14" s="289">
        <v>125</v>
      </c>
      <c r="F14" s="289">
        <v>125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25</v>
      </c>
      <c r="C15" s="289">
        <v>0</v>
      </c>
      <c r="D15" s="289">
        <v>0</v>
      </c>
      <c r="E15" s="289">
        <v>102</v>
      </c>
      <c r="F15" s="289">
        <v>102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6.5963060686015833</v>
      </c>
      <c r="C16" s="290"/>
      <c r="D16" s="290"/>
      <c r="E16" s="290">
        <v>44.933920704845818</v>
      </c>
      <c r="F16" s="290">
        <v>44.933920704845818</v>
      </c>
      <c r="G16" s="290"/>
      <c r="H16" s="290"/>
      <c r="I16" s="290"/>
      <c r="J16" s="290"/>
      <c r="K16" s="290"/>
      <c r="L16" s="290"/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5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25</v>
      </c>
      <c r="C18" s="289">
        <v>0</v>
      </c>
      <c r="D18" s="289">
        <v>0</v>
      </c>
      <c r="E18" s="289">
        <v>102</v>
      </c>
      <c r="F18" s="289">
        <v>102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/>
    <row r="20" spans="1:36" customFormat="1" ht="15">
      <c r="A20" s="288" t="s">
        <v>237</v>
      </c>
    </row>
    <row r="21" spans="1:36" customFormat="1" ht="15">
      <c r="A21" s="288" t="s">
        <v>376</v>
      </c>
    </row>
    <row r="22" spans="1:36" customFormat="1" ht="15"/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215" customFormat="1" ht="15">
      <c r="A30" s="15" t="s">
        <v>59</v>
      </c>
      <c r="B30" s="214">
        <f t="shared" ref="B30:Q33" si="0">SUMIF($A$15:$A$28,$A30,B$15:B$28)</f>
        <v>25</v>
      </c>
      <c r="C30" s="214">
        <f t="shared" si="0"/>
        <v>0</v>
      </c>
      <c r="D30" s="214">
        <f t="shared" si="0"/>
        <v>0</v>
      </c>
      <c r="E30" s="214">
        <f t="shared" si="0"/>
        <v>102</v>
      </c>
      <c r="F30" s="214">
        <f t="shared" si="0"/>
        <v>102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si="0"/>
        <v>0</v>
      </c>
      <c r="M30" s="214">
        <f t="shared" si="0"/>
        <v>0</v>
      </c>
      <c r="N30" s="214">
        <f t="shared" si="0"/>
        <v>0</v>
      </c>
      <c r="O30" s="214">
        <f t="shared" si="0"/>
        <v>0</v>
      </c>
      <c r="P30" s="214">
        <f t="shared" si="0"/>
        <v>0</v>
      </c>
      <c r="Q30" s="214">
        <f t="shared" si="0"/>
        <v>0</v>
      </c>
      <c r="R30" s="214">
        <f t="shared" ref="R30:AG33" si="1">SUMIF($A$15:$A$28,$A30,R$15:R$28)</f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si="1"/>
        <v>0</v>
      </c>
      <c r="W30" s="214">
        <f t="shared" si="1"/>
        <v>0</v>
      </c>
      <c r="X30" s="214">
        <f t="shared" si="1"/>
        <v>0</v>
      </c>
      <c r="Y30" s="214">
        <f t="shared" si="1"/>
        <v>0</v>
      </c>
      <c r="Z30" s="214">
        <f t="shared" si="1"/>
        <v>0</v>
      </c>
      <c r="AA30" s="214">
        <f t="shared" si="1"/>
        <v>0</v>
      </c>
      <c r="AB30" s="214">
        <f t="shared" si="1"/>
        <v>0</v>
      </c>
      <c r="AC30" s="214">
        <f t="shared" si="1"/>
        <v>0</v>
      </c>
      <c r="AD30" s="214">
        <f t="shared" si="1"/>
        <v>0</v>
      </c>
      <c r="AE30" s="214">
        <f t="shared" si="1"/>
        <v>0</v>
      </c>
      <c r="AF30" s="214">
        <f t="shared" si="1"/>
        <v>0</v>
      </c>
      <c r="AG30" s="214">
        <f t="shared" si="1"/>
        <v>0</v>
      </c>
      <c r="AH30" s="214">
        <f t="shared" ref="AH30:AJ33" si="2">SUMIF($A$15:$A$28,$A30,AH$15:AH$28)</f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0"/>
        <v>0</v>
      </c>
      <c r="M31" s="214">
        <f t="shared" si="0"/>
        <v>0</v>
      </c>
      <c r="N31" s="214">
        <f t="shared" si="0"/>
        <v>0</v>
      </c>
      <c r="O31" s="214">
        <f t="shared" si="0"/>
        <v>0</v>
      </c>
      <c r="P31" s="214">
        <f t="shared" si="0"/>
        <v>0</v>
      </c>
      <c r="Q31" s="214">
        <f t="shared" si="0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1"/>
        <v>0</v>
      </c>
      <c r="W31" s="214">
        <f t="shared" si="1"/>
        <v>0</v>
      </c>
      <c r="X31" s="214">
        <f t="shared" si="1"/>
        <v>0</v>
      </c>
      <c r="Y31" s="214">
        <f t="shared" si="1"/>
        <v>0</v>
      </c>
      <c r="Z31" s="214">
        <f t="shared" si="1"/>
        <v>0</v>
      </c>
      <c r="AA31" s="214">
        <f t="shared" si="1"/>
        <v>0</v>
      </c>
      <c r="AB31" s="214">
        <f t="shared" si="1"/>
        <v>0</v>
      </c>
      <c r="AC31" s="214">
        <f t="shared" si="1"/>
        <v>0</v>
      </c>
      <c r="AD31" s="214">
        <f t="shared" si="1"/>
        <v>0</v>
      </c>
      <c r="AE31" s="214">
        <f t="shared" si="1"/>
        <v>0</v>
      </c>
      <c r="AF31" s="214">
        <f t="shared" si="1"/>
        <v>0</v>
      </c>
      <c r="AG31" s="214">
        <f t="shared" si="1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0"/>
        <v>0</v>
      </c>
      <c r="M32" s="214">
        <f t="shared" si="0"/>
        <v>0</v>
      </c>
      <c r="N32" s="214">
        <f t="shared" si="0"/>
        <v>0</v>
      </c>
      <c r="O32" s="214">
        <f t="shared" si="0"/>
        <v>0</v>
      </c>
      <c r="P32" s="214">
        <f t="shared" si="0"/>
        <v>0</v>
      </c>
      <c r="Q32" s="214">
        <f t="shared" si="0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1"/>
        <v>0</v>
      </c>
      <c r="W32" s="214">
        <f t="shared" si="1"/>
        <v>0</v>
      </c>
      <c r="X32" s="214">
        <f t="shared" si="1"/>
        <v>0</v>
      </c>
      <c r="Y32" s="214">
        <f t="shared" si="1"/>
        <v>0</v>
      </c>
      <c r="Z32" s="214">
        <f t="shared" si="1"/>
        <v>0</v>
      </c>
      <c r="AA32" s="214">
        <f t="shared" si="1"/>
        <v>0</v>
      </c>
      <c r="AB32" s="214">
        <f t="shared" si="1"/>
        <v>0</v>
      </c>
      <c r="AC32" s="214">
        <f t="shared" si="1"/>
        <v>0</v>
      </c>
      <c r="AD32" s="214">
        <f t="shared" si="1"/>
        <v>0</v>
      </c>
      <c r="AE32" s="214">
        <f t="shared" si="1"/>
        <v>0</v>
      </c>
      <c r="AF32" s="214">
        <f t="shared" si="1"/>
        <v>0</v>
      </c>
      <c r="AG32" s="214">
        <f t="shared" si="1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0"/>
        <v>0</v>
      </c>
      <c r="M33" s="214">
        <f t="shared" si="0"/>
        <v>0</v>
      </c>
      <c r="N33" s="214">
        <f t="shared" si="0"/>
        <v>0</v>
      </c>
      <c r="O33" s="214">
        <f t="shared" si="0"/>
        <v>0</v>
      </c>
      <c r="P33" s="214">
        <f t="shared" si="0"/>
        <v>0</v>
      </c>
      <c r="Q33" s="214">
        <f t="shared" si="0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1"/>
        <v>0</v>
      </c>
      <c r="W33" s="214">
        <f t="shared" si="1"/>
        <v>0</v>
      </c>
      <c r="X33" s="214">
        <f t="shared" si="1"/>
        <v>0</v>
      </c>
      <c r="Y33" s="214">
        <f t="shared" si="1"/>
        <v>0</v>
      </c>
      <c r="Z33" s="214">
        <f t="shared" si="1"/>
        <v>0</v>
      </c>
      <c r="AA33" s="214">
        <f t="shared" si="1"/>
        <v>0</v>
      </c>
      <c r="AB33" s="214">
        <f t="shared" si="1"/>
        <v>0</v>
      </c>
      <c r="AC33" s="214">
        <f t="shared" si="1"/>
        <v>0</v>
      </c>
      <c r="AD33" s="214">
        <f t="shared" si="1"/>
        <v>0</v>
      </c>
      <c r="AE33" s="214">
        <f t="shared" si="1"/>
        <v>0</v>
      </c>
      <c r="AF33" s="214">
        <f t="shared" si="1"/>
        <v>0</v>
      </c>
      <c r="AG33" s="214">
        <f t="shared" si="1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37" spans="1:36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AJ33"/>
  <sheetViews>
    <sheetView zoomScale="90" zoomScaleNormal="90" workbookViewId="0">
      <selection activeCell="Z6" sqref="Z6"/>
    </sheetView>
  </sheetViews>
  <sheetFormatPr defaultColWidth="7.109375" defaultRowHeight="12.75"/>
  <cols>
    <col min="1" max="1" width="30" style="17" customWidth="1"/>
    <col min="2" max="5" width="7.109375" style="17"/>
    <col min="6" max="36" width="7.21875" style="17" customWidth="1"/>
    <col min="37" max="16384" width="7.109375" style="17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80</v>
      </c>
    </row>
    <row r="9" spans="1:36" customFormat="1" ht="15">
      <c r="A9" s="288" t="s">
        <v>268</v>
      </c>
    </row>
    <row r="10" spans="1:36" customFormat="1" ht="15">
      <c r="A10" s="288" t="s">
        <v>361</v>
      </c>
    </row>
    <row r="11" spans="1:36" customFormat="1" ht="15"/>
    <row r="12" spans="1:36" customFormat="1" ht="15">
      <c r="A12" s="291" t="s">
        <v>0</v>
      </c>
      <c r="B12" s="291" t="s">
        <v>352</v>
      </c>
      <c r="C12" s="291" t="s">
        <v>358</v>
      </c>
      <c r="D12" s="291" t="s">
        <v>362</v>
      </c>
      <c r="E12" s="291" t="s">
        <v>53</v>
      </c>
      <c r="F12" s="291">
        <v>1</v>
      </c>
      <c r="G12" s="291">
        <v>2</v>
      </c>
      <c r="H12" s="291">
        <v>3</v>
      </c>
      <c r="I12" s="291">
        <v>4</v>
      </c>
      <c r="J12" s="291">
        <v>5</v>
      </c>
      <c r="K12" s="291">
        <v>6</v>
      </c>
      <c r="L12" s="291">
        <v>7</v>
      </c>
      <c r="M12" s="291">
        <v>8</v>
      </c>
      <c r="N12" s="291">
        <v>9</v>
      </c>
      <c r="O12" s="291">
        <v>10</v>
      </c>
      <c r="P12" s="291">
        <v>11</v>
      </c>
      <c r="Q12" s="291">
        <v>12</v>
      </c>
      <c r="R12" s="291">
        <v>13</v>
      </c>
      <c r="S12" s="291">
        <v>14</v>
      </c>
      <c r="T12" s="291">
        <v>15</v>
      </c>
      <c r="U12" s="291">
        <v>16</v>
      </c>
      <c r="V12" s="291">
        <v>17</v>
      </c>
      <c r="W12" s="291">
        <v>18</v>
      </c>
      <c r="X12" s="291">
        <v>19</v>
      </c>
      <c r="Y12" s="291">
        <v>20</v>
      </c>
      <c r="Z12" s="291">
        <v>21</v>
      </c>
      <c r="AA12" s="291">
        <v>22</v>
      </c>
      <c r="AB12" s="291">
        <v>23</v>
      </c>
      <c r="AC12" s="291">
        <v>24</v>
      </c>
      <c r="AD12" s="291">
        <v>25</v>
      </c>
      <c r="AE12" s="291">
        <v>26</v>
      </c>
      <c r="AF12" s="291">
        <v>27</v>
      </c>
      <c r="AG12" s="291">
        <v>28</v>
      </c>
      <c r="AH12" s="291">
        <v>29</v>
      </c>
      <c r="AI12" s="291">
        <v>30</v>
      </c>
      <c r="AJ12" s="291">
        <v>31</v>
      </c>
    </row>
    <row r="13" spans="1:36" customFormat="1" ht="15">
      <c r="A13" s="289" t="s">
        <v>54</v>
      </c>
      <c r="B13" s="289">
        <v>0</v>
      </c>
      <c r="C13" s="289">
        <v>0</v>
      </c>
      <c r="D13" s="289">
        <v>0</v>
      </c>
      <c r="E13" s="289">
        <v>0</v>
      </c>
      <c r="F13" s="289">
        <v>0</v>
      </c>
      <c r="G13" s="289">
        <v>0</v>
      </c>
      <c r="H13" s="289">
        <v>0</v>
      </c>
      <c r="I13" s="289">
        <v>0</v>
      </c>
      <c r="J13" s="289">
        <v>0</v>
      </c>
      <c r="K13" s="289">
        <v>0</v>
      </c>
      <c r="L13" s="289">
        <v>0</v>
      </c>
      <c r="M13" s="289">
        <v>0</v>
      </c>
      <c r="N13" s="289">
        <v>0</v>
      </c>
      <c r="O13" s="289">
        <v>0</v>
      </c>
      <c r="P13" s="289">
        <v>0</v>
      </c>
      <c r="Q13" s="289">
        <v>0</v>
      </c>
      <c r="R13" s="289">
        <v>0</v>
      </c>
      <c r="S13" s="289">
        <v>0</v>
      </c>
      <c r="T13" s="289">
        <v>0</v>
      </c>
      <c r="U13" s="289">
        <v>0</v>
      </c>
      <c r="V13" s="289">
        <v>0</v>
      </c>
      <c r="W13" s="289">
        <v>0</v>
      </c>
      <c r="X13" s="289">
        <v>0</v>
      </c>
      <c r="Y13" s="289">
        <v>0</v>
      </c>
      <c r="Z13" s="289">
        <v>0</v>
      </c>
      <c r="AA13" s="289">
        <v>0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0</v>
      </c>
      <c r="C14" s="289">
        <v>0</v>
      </c>
      <c r="D14" s="289">
        <v>0</v>
      </c>
      <c r="E14" s="289">
        <v>0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0</v>
      </c>
      <c r="C15" s="289">
        <v>0</v>
      </c>
      <c r="D15" s="289">
        <v>0</v>
      </c>
      <c r="E15" s="289">
        <v>0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/>
      <c r="C16" s="290"/>
      <c r="D16" s="290"/>
      <c r="E16" s="290"/>
      <c r="F16" s="290"/>
      <c r="G16" s="290"/>
      <c r="H16" s="290"/>
      <c r="I16" s="290"/>
      <c r="J16" s="290"/>
      <c r="K16" s="290"/>
      <c r="L16" s="290"/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1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/>
    <row r="19" spans="1:36" customFormat="1" ht="15">
      <c r="A19" s="288" t="s">
        <v>237</v>
      </c>
    </row>
    <row r="20" spans="1:36" customFormat="1" ht="15">
      <c r="A20" s="288" t="s">
        <v>367</v>
      </c>
    </row>
    <row r="21" spans="1:36" customFormat="1" ht="15"/>
    <row r="22" spans="1:36" customFormat="1" ht="15"/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215" customFormat="1" ht="15">
      <c r="A30" s="15" t="s">
        <v>59</v>
      </c>
      <c r="B30" s="214">
        <f t="shared" ref="B30:K33" si="0">SUMIF($A$15:$A$28,$A30,B$15:B$28)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AJ33"/>
  <sheetViews>
    <sheetView zoomScale="90" zoomScaleNormal="90" workbookViewId="0">
      <selection activeCell="Z6" sqref="Z6"/>
    </sheetView>
  </sheetViews>
  <sheetFormatPr defaultColWidth="8.88671875" defaultRowHeight="12.75"/>
  <cols>
    <col min="1" max="1" width="27.21875" style="104" customWidth="1"/>
    <col min="2" max="16384" width="8.88671875" style="104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114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101164</v>
      </c>
      <c r="C13" s="289">
        <v>127099</v>
      </c>
      <c r="D13" s="289">
        <v>35105</v>
      </c>
      <c r="E13" s="289">
        <v>7182</v>
      </c>
      <c r="F13" s="289">
        <v>70</v>
      </c>
      <c r="G13" s="289">
        <v>0</v>
      </c>
      <c r="H13" s="289">
        <v>0</v>
      </c>
      <c r="I13" s="289">
        <v>0</v>
      </c>
      <c r="J13" s="289">
        <v>0</v>
      </c>
      <c r="K13" s="289">
        <v>0</v>
      </c>
      <c r="L13" s="289">
        <v>31</v>
      </c>
      <c r="M13" s="289">
        <v>0</v>
      </c>
      <c r="N13" s="289">
        <v>0</v>
      </c>
      <c r="O13" s="289">
        <v>0</v>
      </c>
      <c r="P13" s="289">
        <v>0</v>
      </c>
      <c r="Q13" s="289">
        <v>0</v>
      </c>
      <c r="R13" s="289">
        <v>0</v>
      </c>
      <c r="S13" s="289">
        <v>0</v>
      </c>
      <c r="T13" s="289">
        <v>0</v>
      </c>
      <c r="U13" s="289">
        <v>0</v>
      </c>
      <c r="V13" s="289">
        <v>0</v>
      </c>
      <c r="W13" s="289">
        <v>0</v>
      </c>
      <c r="X13" s="289">
        <v>0</v>
      </c>
      <c r="Y13" s="289">
        <v>0</v>
      </c>
      <c r="Z13" s="289">
        <v>0</v>
      </c>
      <c r="AA13" s="289">
        <v>1643</v>
      </c>
      <c r="AB13" s="289">
        <v>5438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100958</v>
      </c>
      <c r="C14" s="289">
        <v>126930</v>
      </c>
      <c r="D14" s="289">
        <v>35005</v>
      </c>
      <c r="E14" s="289">
        <v>7162</v>
      </c>
      <c r="F14" s="289">
        <v>70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31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1640</v>
      </c>
      <c r="AB14" s="289">
        <v>5421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206</v>
      </c>
      <c r="C15" s="289">
        <v>169</v>
      </c>
      <c r="D15" s="289">
        <v>100</v>
      </c>
      <c r="E15" s="289">
        <v>20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3</v>
      </c>
      <c r="AB15" s="289">
        <v>17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0.20362974971333678</v>
      </c>
      <c r="C16" s="290">
        <v>0.13296721453355259</v>
      </c>
      <c r="D16" s="290">
        <v>0.28485970659450222</v>
      </c>
      <c r="E16" s="290">
        <v>0.27847396268448898</v>
      </c>
      <c r="F16" s="290">
        <v>0</v>
      </c>
      <c r="G16" s="290"/>
      <c r="H16" s="290"/>
      <c r="I16" s="290"/>
      <c r="J16" s="290"/>
      <c r="K16" s="290"/>
      <c r="L16" s="290">
        <v>0</v>
      </c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>
        <v>0.18259281801582472</v>
      </c>
      <c r="AB16" s="290">
        <v>0.31261493196027951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205</v>
      </c>
      <c r="C18" s="289">
        <v>166</v>
      </c>
      <c r="D18" s="289">
        <v>100</v>
      </c>
      <c r="E18" s="289">
        <v>20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3</v>
      </c>
      <c r="AB18" s="289">
        <v>17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/>
    <row r="20" spans="1:36" customFormat="1" ht="15">
      <c r="A20" s="288" t="s">
        <v>237</v>
      </c>
    </row>
    <row r="21" spans="1:36" customFormat="1" ht="15">
      <c r="A21" s="288" t="s">
        <v>391</v>
      </c>
    </row>
    <row r="22" spans="1:36" customFormat="1" ht="15"/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215" customFormat="1" ht="15">
      <c r="A30" s="15" t="s">
        <v>59</v>
      </c>
      <c r="B30" s="214">
        <f t="shared" ref="B30:K33" si="0">SUMIF($A$15:$A$28,$A30,B$15:B$28)</f>
        <v>205</v>
      </c>
      <c r="C30" s="214">
        <f t="shared" si="0"/>
        <v>166</v>
      </c>
      <c r="D30" s="214">
        <f t="shared" si="0"/>
        <v>100</v>
      </c>
      <c r="E30" s="214">
        <f t="shared" si="0"/>
        <v>20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3</v>
      </c>
      <c r="AB30" s="214">
        <f t="shared" si="2"/>
        <v>17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</sheetData>
  <pageMargins left="0.75" right="0.75" top="1" bottom="1" header="0.5" footer="0.5"/>
  <pageSetup scale="30" orientation="landscape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1"/>
    <pageSetUpPr fitToPage="1"/>
  </sheetPr>
  <dimension ref="A1:AJ45"/>
  <sheetViews>
    <sheetView zoomScale="90" zoomScaleNormal="90" workbookViewId="0">
      <selection activeCell="Z6" sqref="Z6"/>
    </sheetView>
  </sheetViews>
  <sheetFormatPr defaultColWidth="8.88671875" defaultRowHeight="12.75"/>
  <cols>
    <col min="1" max="1" width="29.5546875" style="202" customWidth="1"/>
    <col min="2" max="16384" width="8.88671875" style="202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47</v>
      </c>
    </row>
    <row r="7" spans="1:36" customFormat="1" ht="15">
      <c r="A7" s="288" t="s">
        <v>300</v>
      </c>
    </row>
    <row r="8" spans="1:36" customFormat="1" ht="15">
      <c r="A8" s="288" t="s">
        <v>334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101433</v>
      </c>
      <c r="C13" s="289">
        <v>136880</v>
      </c>
      <c r="D13" s="289">
        <v>371088</v>
      </c>
      <c r="E13" s="289">
        <v>330104</v>
      </c>
      <c r="F13" s="289">
        <v>33047</v>
      </c>
      <c r="G13" s="289">
        <v>15006</v>
      </c>
      <c r="H13" s="289">
        <v>-263</v>
      </c>
      <c r="I13" s="289">
        <v>14115</v>
      </c>
      <c r="J13" s="289">
        <v>16860</v>
      </c>
      <c r="K13" s="289">
        <v>19815</v>
      </c>
      <c r="L13" s="289">
        <v>15089</v>
      </c>
      <c r="M13" s="289">
        <v>15380</v>
      </c>
      <c r="N13" s="289">
        <v>15876</v>
      </c>
      <c r="O13" s="289">
        <v>0</v>
      </c>
      <c r="P13" s="289">
        <v>16671</v>
      </c>
      <c r="Q13" s="289">
        <v>16528</v>
      </c>
      <c r="R13" s="289">
        <v>7234</v>
      </c>
      <c r="S13" s="289">
        <v>12025</v>
      </c>
      <c r="T13" s="289">
        <v>17062</v>
      </c>
      <c r="U13" s="289">
        <v>16399</v>
      </c>
      <c r="V13" s="289">
        <v>0</v>
      </c>
      <c r="W13" s="289">
        <v>19613</v>
      </c>
      <c r="X13" s="289">
        <v>14005</v>
      </c>
      <c r="Y13" s="289">
        <v>18370</v>
      </c>
      <c r="Z13" s="289">
        <v>16772</v>
      </c>
      <c r="AA13" s="289">
        <v>13773</v>
      </c>
      <c r="AB13" s="289">
        <v>12041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101105</v>
      </c>
      <c r="C14" s="289">
        <v>136742</v>
      </c>
      <c r="D14" s="289">
        <v>370562</v>
      </c>
      <c r="E14" s="289">
        <v>329723</v>
      </c>
      <c r="F14" s="289">
        <v>33000</v>
      </c>
      <c r="G14" s="289">
        <v>14986</v>
      </c>
      <c r="H14" s="289">
        <v>-263</v>
      </c>
      <c r="I14" s="289">
        <v>14111</v>
      </c>
      <c r="J14" s="289">
        <v>16840</v>
      </c>
      <c r="K14" s="289">
        <v>19792</v>
      </c>
      <c r="L14" s="289">
        <v>15082</v>
      </c>
      <c r="M14" s="289">
        <v>15370</v>
      </c>
      <c r="N14" s="289">
        <v>15859</v>
      </c>
      <c r="O14" s="289">
        <v>0</v>
      </c>
      <c r="P14" s="289">
        <v>16659</v>
      </c>
      <c r="Q14" s="289">
        <v>16506</v>
      </c>
      <c r="R14" s="289">
        <v>7230</v>
      </c>
      <c r="S14" s="289">
        <v>11992</v>
      </c>
      <c r="T14" s="289">
        <v>17040</v>
      </c>
      <c r="U14" s="289">
        <v>16375</v>
      </c>
      <c r="V14" s="289">
        <v>0</v>
      </c>
      <c r="W14" s="289">
        <v>19595</v>
      </c>
      <c r="X14" s="289">
        <v>13987</v>
      </c>
      <c r="Y14" s="289">
        <v>18332</v>
      </c>
      <c r="Z14" s="289">
        <v>16757</v>
      </c>
      <c r="AA14" s="289">
        <v>13764</v>
      </c>
      <c r="AB14" s="289">
        <v>12024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328</v>
      </c>
      <c r="C15" s="289">
        <v>138</v>
      </c>
      <c r="D15" s="289">
        <v>526</v>
      </c>
      <c r="E15" s="289">
        <v>381</v>
      </c>
      <c r="F15" s="289">
        <v>47</v>
      </c>
      <c r="G15" s="289">
        <v>20</v>
      </c>
      <c r="H15" s="289">
        <v>0</v>
      </c>
      <c r="I15" s="289">
        <v>4</v>
      </c>
      <c r="J15" s="289">
        <v>20</v>
      </c>
      <c r="K15" s="289">
        <v>23</v>
      </c>
      <c r="L15" s="289">
        <v>7</v>
      </c>
      <c r="M15" s="289">
        <v>10</v>
      </c>
      <c r="N15" s="289">
        <v>17</v>
      </c>
      <c r="O15" s="289">
        <v>0</v>
      </c>
      <c r="P15" s="289">
        <v>12</v>
      </c>
      <c r="Q15" s="289">
        <v>22</v>
      </c>
      <c r="R15" s="289">
        <v>4</v>
      </c>
      <c r="S15" s="289">
        <v>33</v>
      </c>
      <c r="T15" s="289">
        <v>22</v>
      </c>
      <c r="U15" s="289">
        <v>24</v>
      </c>
      <c r="V15" s="289">
        <v>0</v>
      </c>
      <c r="W15" s="289">
        <v>18</v>
      </c>
      <c r="X15" s="289">
        <v>18</v>
      </c>
      <c r="Y15" s="289">
        <v>38</v>
      </c>
      <c r="Z15" s="289">
        <v>15</v>
      </c>
      <c r="AA15" s="289">
        <v>9</v>
      </c>
      <c r="AB15" s="289">
        <v>17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0.32336616288584585</v>
      </c>
      <c r="C16" s="290">
        <v>0.10081823495032144</v>
      </c>
      <c r="D16" s="290">
        <v>0.14174535420169879</v>
      </c>
      <c r="E16" s="290">
        <v>0.11541817124300222</v>
      </c>
      <c r="F16" s="290">
        <v>0.14222168426786091</v>
      </c>
      <c r="G16" s="290">
        <v>0.1332800213248034</v>
      </c>
      <c r="H16" s="290">
        <v>0</v>
      </c>
      <c r="I16" s="290">
        <v>2.8338646829613883E-2</v>
      </c>
      <c r="J16" s="290">
        <v>0.11862396204033215</v>
      </c>
      <c r="K16" s="290">
        <v>0.116073681554378</v>
      </c>
      <c r="L16" s="290">
        <v>4.6391410961627681E-2</v>
      </c>
      <c r="M16" s="290">
        <v>6.5019505851755532E-2</v>
      </c>
      <c r="N16" s="290">
        <v>0.1070798689846309</v>
      </c>
      <c r="O16" s="290"/>
      <c r="P16" s="290">
        <v>7.1981284865934858E-2</v>
      </c>
      <c r="Q16" s="290">
        <v>0.13310745401742496</v>
      </c>
      <c r="R16" s="290">
        <v>5.5294442908487701E-2</v>
      </c>
      <c r="S16" s="290">
        <v>0.27442827442827444</v>
      </c>
      <c r="T16" s="290">
        <v>0.12894150744344157</v>
      </c>
      <c r="U16" s="290">
        <v>0.14635038721873286</v>
      </c>
      <c r="V16" s="290"/>
      <c r="W16" s="290">
        <v>9.177586294804467E-2</v>
      </c>
      <c r="X16" s="290">
        <v>0.12852552659764369</v>
      </c>
      <c r="Y16" s="290">
        <v>0.20685900925421882</v>
      </c>
      <c r="Z16" s="290">
        <v>8.9434772239446694E-2</v>
      </c>
      <c r="AA16" s="290">
        <v>6.5345240688303205E-2</v>
      </c>
      <c r="AB16" s="290">
        <v>0.14118428701935054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59</v>
      </c>
      <c r="B18" s="289">
        <v>325</v>
      </c>
      <c r="C18" s="289">
        <v>132</v>
      </c>
      <c r="D18" s="289">
        <v>523</v>
      </c>
      <c r="E18" s="289">
        <v>369</v>
      </c>
      <c r="F18" s="289">
        <v>47</v>
      </c>
      <c r="G18" s="289">
        <v>20</v>
      </c>
      <c r="H18" s="289">
        <v>0</v>
      </c>
      <c r="I18" s="289">
        <v>4</v>
      </c>
      <c r="J18" s="289">
        <v>19</v>
      </c>
      <c r="K18" s="289">
        <v>12</v>
      </c>
      <c r="L18" s="289">
        <v>7</v>
      </c>
      <c r="M18" s="289">
        <v>10</v>
      </c>
      <c r="N18" s="289">
        <v>17</v>
      </c>
      <c r="O18" s="289">
        <v>0</v>
      </c>
      <c r="P18" s="289">
        <v>12</v>
      </c>
      <c r="Q18" s="289">
        <v>22</v>
      </c>
      <c r="R18" s="289">
        <v>4</v>
      </c>
      <c r="S18" s="289">
        <v>33</v>
      </c>
      <c r="T18" s="289">
        <v>22</v>
      </c>
      <c r="U18" s="289">
        <v>24</v>
      </c>
      <c r="V18" s="289">
        <v>0</v>
      </c>
      <c r="W18" s="289">
        <v>18</v>
      </c>
      <c r="X18" s="289">
        <v>18</v>
      </c>
      <c r="Y18" s="289">
        <v>38</v>
      </c>
      <c r="Z18" s="289">
        <v>15</v>
      </c>
      <c r="AA18" s="289">
        <v>9</v>
      </c>
      <c r="AB18" s="289">
        <v>17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>
      <c r="A19" s="289" t="s">
        <v>61</v>
      </c>
      <c r="B19" s="289">
        <v>3</v>
      </c>
      <c r="C19" s="289">
        <v>2</v>
      </c>
      <c r="D19" s="289">
        <v>2</v>
      </c>
      <c r="E19" s="289">
        <v>12</v>
      </c>
      <c r="F19" s="289">
        <v>0</v>
      </c>
      <c r="G19" s="289">
        <v>0</v>
      </c>
      <c r="H19" s="289">
        <v>0</v>
      </c>
      <c r="I19" s="289">
        <v>0</v>
      </c>
      <c r="J19" s="289">
        <v>1</v>
      </c>
      <c r="K19" s="289">
        <v>11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 ht="15"/>
    <row r="21" spans="1:36" customFormat="1" ht="15">
      <c r="A21" s="288" t="s">
        <v>237</v>
      </c>
    </row>
    <row r="22" spans="1:36" customFormat="1" ht="15">
      <c r="A22" s="288" t="s">
        <v>392</v>
      </c>
    </row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215" customFormat="1" ht="15">
      <c r="A30" s="15" t="s">
        <v>59</v>
      </c>
      <c r="B30" s="214">
        <f t="shared" ref="B30:Q33" si="0">SUMIF($A$15:$A$28,$A30,B$15:B$28)</f>
        <v>325</v>
      </c>
      <c r="C30" s="214">
        <f t="shared" si="0"/>
        <v>132</v>
      </c>
      <c r="D30" s="214">
        <f t="shared" si="0"/>
        <v>523</v>
      </c>
      <c r="E30" s="214">
        <f t="shared" si="0"/>
        <v>369</v>
      </c>
      <c r="F30" s="214">
        <f t="shared" si="0"/>
        <v>47</v>
      </c>
      <c r="G30" s="214">
        <f t="shared" si="0"/>
        <v>20</v>
      </c>
      <c r="H30" s="214">
        <f t="shared" si="0"/>
        <v>0</v>
      </c>
      <c r="I30" s="214">
        <f t="shared" si="0"/>
        <v>4</v>
      </c>
      <c r="J30" s="214">
        <f t="shared" si="0"/>
        <v>19</v>
      </c>
      <c r="K30" s="214">
        <f t="shared" si="0"/>
        <v>12</v>
      </c>
      <c r="L30" s="214">
        <f t="shared" si="0"/>
        <v>7</v>
      </c>
      <c r="M30" s="214">
        <f t="shared" si="0"/>
        <v>10</v>
      </c>
      <c r="N30" s="214">
        <f t="shared" si="0"/>
        <v>17</v>
      </c>
      <c r="O30" s="214">
        <f t="shared" si="0"/>
        <v>0</v>
      </c>
      <c r="P30" s="214">
        <f t="shared" si="0"/>
        <v>12</v>
      </c>
      <c r="Q30" s="214">
        <f t="shared" si="0"/>
        <v>22</v>
      </c>
      <c r="R30" s="214">
        <f t="shared" ref="R30:AG33" si="1">SUMIF($A$15:$A$28,$A30,R$15:R$28)</f>
        <v>4</v>
      </c>
      <c r="S30" s="214">
        <f t="shared" si="1"/>
        <v>33</v>
      </c>
      <c r="T30" s="214">
        <f t="shared" si="1"/>
        <v>22</v>
      </c>
      <c r="U30" s="214">
        <f t="shared" si="1"/>
        <v>24</v>
      </c>
      <c r="V30" s="214">
        <f t="shared" si="1"/>
        <v>0</v>
      </c>
      <c r="W30" s="214">
        <f t="shared" si="1"/>
        <v>18</v>
      </c>
      <c r="X30" s="214">
        <f t="shared" si="1"/>
        <v>18</v>
      </c>
      <c r="Y30" s="214">
        <f t="shared" si="1"/>
        <v>38</v>
      </c>
      <c r="Z30" s="214">
        <f t="shared" si="1"/>
        <v>15</v>
      </c>
      <c r="AA30" s="214">
        <f t="shared" si="1"/>
        <v>9</v>
      </c>
      <c r="AB30" s="214">
        <f t="shared" si="1"/>
        <v>17</v>
      </c>
      <c r="AC30" s="214">
        <f t="shared" si="1"/>
        <v>0</v>
      </c>
      <c r="AD30" s="214">
        <f t="shared" si="1"/>
        <v>0</v>
      </c>
      <c r="AE30" s="214">
        <f t="shared" si="1"/>
        <v>0</v>
      </c>
      <c r="AF30" s="214">
        <f t="shared" si="1"/>
        <v>0</v>
      </c>
      <c r="AG30" s="214">
        <f t="shared" si="1"/>
        <v>0</v>
      </c>
      <c r="AH30" s="214">
        <f t="shared" ref="AH30:AJ33" si="2">SUMIF($A$15:$A$28,$A30,AH$15:AH$28)</f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0"/>
        <v>0</v>
      </c>
      <c r="M31" s="214">
        <f t="shared" si="0"/>
        <v>0</v>
      </c>
      <c r="N31" s="214">
        <f t="shared" si="0"/>
        <v>0</v>
      </c>
      <c r="O31" s="214">
        <f t="shared" si="0"/>
        <v>0</v>
      </c>
      <c r="P31" s="214">
        <f t="shared" si="0"/>
        <v>0</v>
      </c>
      <c r="Q31" s="214">
        <f t="shared" si="0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1"/>
        <v>0</v>
      </c>
      <c r="W31" s="214">
        <f t="shared" si="1"/>
        <v>0</v>
      </c>
      <c r="X31" s="214">
        <f t="shared" si="1"/>
        <v>0</v>
      </c>
      <c r="Y31" s="214">
        <f t="shared" si="1"/>
        <v>0</v>
      </c>
      <c r="Z31" s="214">
        <f t="shared" si="1"/>
        <v>0</v>
      </c>
      <c r="AA31" s="214">
        <f t="shared" si="1"/>
        <v>0</v>
      </c>
      <c r="AB31" s="214">
        <f t="shared" si="1"/>
        <v>0</v>
      </c>
      <c r="AC31" s="214">
        <f t="shared" si="1"/>
        <v>0</v>
      </c>
      <c r="AD31" s="214">
        <f t="shared" si="1"/>
        <v>0</v>
      </c>
      <c r="AE31" s="214">
        <f t="shared" si="1"/>
        <v>0</v>
      </c>
      <c r="AF31" s="214">
        <f t="shared" si="1"/>
        <v>0</v>
      </c>
      <c r="AG31" s="214">
        <f t="shared" si="1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0"/>
        <v>0</v>
      </c>
      <c r="M32" s="214">
        <f t="shared" si="0"/>
        <v>0</v>
      </c>
      <c r="N32" s="214">
        <f t="shared" si="0"/>
        <v>0</v>
      </c>
      <c r="O32" s="214">
        <f t="shared" si="0"/>
        <v>0</v>
      </c>
      <c r="P32" s="214">
        <f t="shared" si="0"/>
        <v>0</v>
      </c>
      <c r="Q32" s="214">
        <f t="shared" si="0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1"/>
        <v>0</v>
      </c>
      <c r="W32" s="214">
        <f t="shared" si="1"/>
        <v>0</v>
      </c>
      <c r="X32" s="214">
        <f t="shared" si="1"/>
        <v>0</v>
      </c>
      <c r="Y32" s="214">
        <f t="shared" si="1"/>
        <v>0</v>
      </c>
      <c r="Z32" s="214">
        <f t="shared" si="1"/>
        <v>0</v>
      </c>
      <c r="AA32" s="214">
        <f t="shared" si="1"/>
        <v>0</v>
      </c>
      <c r="AB32" s="214">
        <f t="shared" si="1"/>
        <v>0</v>
      </c>
      <c r="AC32" s="214">
        <f t="shared" si="1"/>
        <v>0</v>
      </c>
      <c r="AD32" s="214">
        <f t="shared" si="1"/>
        <v>0</v>
      </c>
      <c r="AE32" s="214">
        <f t="shared" si="1"/>
        <v>0</v>
      </c>
      <c r="AF32" s="214">
        <f t="shared" si="1"/>
        <v>0</v>
      </c>
      <c r="AG32" s="214">
        <f t="shared" si="1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3</v>
      </c>
      <c r="C33" s="214">
        <f t="shared" si="0"/>
        <v>2</v>
      </c>
      <c r="D33" s="214">
        <f t="shared" si="0"/>
        <v>2</v>
      </c>
      <c r="E33" s="214">
        <f t="shared" si="0"/>
        <v>12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1</v>
      </c>
      <c r="K33" s="214">
        <f t="shared" si="0"/>
        <v>11</v>
      </c>
      <c r="L33" s="214">
        <f t="shared" si="0"/>
        <v>0</v>
      </c>
      <c r="M33" s="214">
        <f t="shared" si="0"/>
        <v>0</v>
      </c>
      <c r="N33" s="214">
        <f t="shared" si="0"/>
        <v>0</v>
      </c>
      <c r="O33" s="214">
        <f t="shared" si="0"/>
        <v>0</v>
      </c>
      <c r="P33" s="214">
        <f t="shared" si="0"/>
        <v>0</v>
      </c>
      <c r="Q33" s="214">
        <f t="shared" si="0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1"/>
        <v>0</v>
      </c>
      <c r="W33" s="214">
        <f t="shared" si="1"/>
        <v>0</v>
      </c>
      <c r="X33" s="214">
        <f t="shared" si="1"/>
        <v>0</v>
      </c>
      <c r="Y33" s="214">
        <f t="shared" si="1"/>
        <v>0</v>
      </c>
      <c r="Z33" s="214">
        <f t="shared" si="1"/>
        <v>0</v>
      </c>
      <c r="AA33" s="214">
        <f t="shared" si="1"/>
        <v>0</v>
      </c>
      <c r="AB33" s="214">
        <f t="shared" si="1"/>
        <v>0</v>
      </c>
      <c r="AC33" s="214">
        <f t="shared" si="1"/>
        <v>0</v>
      </c>
      <c r="AD33" s="214">
        <f t="shared" si="1"/>
        <v>0</v>
      </c>
      <c r="AE33" s="214">
        <f t="shared" si="1"/>
        <v>0</v>
      </c>
      <c r="AF33" s="214">
        <f t="shared" si="1"/>
        <v>0</v>
      </c>
      <c r="AG33" s="214">
        <f t="shared" si="1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34" spans="1:36" s="104" customFormat="1"/>
    <row r="35" spans="1:36" s="104" customFormat="1"/>
    <row r="45" spans="1:36" ht="15">
      <c r="O45" s="201"/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356</v>
      </c>
    </row>
    <row r="7" spans="1:36" customFormat="1">
      <c r="A7" s="288" t="s">
        <v>300</v>
      </c>
    </row>
    <row r="8" spans="1:36" customFormat="1">
      <c r="A8" s="288" t="s">
        <v>331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0</v>
      </c>
      <c r="C13" s="289">
        <v>787</v>
      </c>
      <c r="D13" s="289">
        <v>583</v>
      </c>
      <c r="E13" s="289">
        <v>222</v>
      </c>
      <c r="F13" s="289">
        <v>0</v>
      </c>
      <c r="G13" s="289">
        <v>0</v>
      </c>
      <c r="H13" s="289">
        <v>0</v>
      </c>
      <c r="I13" s="289">
        <v>0</v>
      </c>
      <c r="J13" s="289">
        <v>0</v>
      </c>
      <c r="K13" s="289">
        <v>103</v>
      </c>
      <c r="L13" s="289">
        <v>119</v>
      </c>
      <c r="M13" s="289">
        <v>0</v>
      </c>
      <c r="N13" s="289">
        <v>0</v>
      </c>
      <c r="O13" s="289">
        <v>0</v>
      </c>
      <c r="P13" s="289">
        <v>0</v>
      </c>
      <c r="Q13" s="289">
        <v>0</v>
      </c>
      <c r="R13" s="289">
        <v>0</v>
      </c>
      <c r="S13" s="289">
        <v>0</v>
      </c>
      <c r="T13" s="289">
        <v>0</v>
      </c>
      <c r="U13" s="289">
        <v>0</v>
      </c>
      <c r="V13" s="289">
        <v>0</v>
      </c>
      <c r="W13" s="289">
        <v>0</v>
      </c>
      <c r="X13" s="289">
        <v>0</v>
      </c>
      <c r="Y13" s="289">
        <v>0</v>
      </c>
      <c r="Z13" s="289">
        <v>0</v>
      </c>
      <c r="AA13" s="289">
        <v>0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0</v>
      </c>
      <c r="C14" s="289">
        <v>787</v>
      </c>
      <c r="D14" s="289">
        <v>583</v>
      </c>
      <c r="E14" s="289">
        <v>219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100</v>
      </c>
      <c r="L14" s="289">
        <v>119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0</v>
      </c>
      <c r="C15" s="289">
        <v>0</v>
      </c>
      <c r="D15" s="289">
        <v>0</v>
      </c>
      <c r="E15" s="289">
        <v>3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3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/>
      <c r="C16" s="290">
        <v>0</v>
      </c>
      <c r="D16" s="290">
        <v>0</v>
      </c>
      <c r="E16" s="290">
        <v>1.3513513513513513</v>
      </c>
      <c r="F16" s="290"/>
      <c r="G16" s="290"/>
      <c r="H16" s="290"/>
      <c r="I16" s="290"/>
      <c r="J16" s="290"/>
      <c r="K16" s="290">
        <v>2.912621359223301</v>
      </c>
      <c r="L16" s="290">
        <v>0</v>
      </c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>
      <c r="A18" s="289" t="s">
        <v>60</v>
      </c>
      <c r="B18" s="289">
        <v>0</v>
      </c>
      <c r="C18" s="289">
        <v>0</v>
      </c>
      <c r="D18" s="289">
        <v>0</v>
      </c>
      <c r="E18" s="289">
        <v>3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3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/>
    <row r="20" spans="1:36" customFormat="1">
      <c r="A20" s="288" t="s">
        <v>237</v>
      </c>
    </row>
    <row r="21" spans="1:36" customFormat="1">
      <c r="A21" s="288" t="s">
        <v>377</v>
      </c>
    </row>
    <row r="22" spans="1:36" customFormat="1"/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s="195" customFormat="1" ht="12.75"/>
    <row r="30" spans="1:36" s="215" customFormat="1">
      <c r="A30" s="15" t="s">
        <v>59</v>
      </c>
      <c r="B30" s="214">
        <f t="shared" ref="B30:K33" si="0">SUMIF($A$15:$A$28,$A30,B$15:B$28)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3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3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356</v>
      </c>
    </row>
    <row r="7" spans="1:36" customFormat="1">
      <c r="A7" s="288" t="s">
        <v>300</v>
      </c>
    </row>
    <row r="8" spans="1:36" customFormat="1">
      <c r="A8" s="288" t="s">
        <v>359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2479</v>
      </c>
      <c r="C13" s="289">
        <v>1039</v>
      </c>
      <c r="D13" s="289">
        <v>2022</v>
      </c>
      <c r="E13" s="289">
        <v>1903</v>
      </c>
      <c r="F13" s="289">
        <v>0</v>
      </c>
      <c r="G13" s="289">
        <v>0</v>
      </c>
      <c r="H13" s="289">
        <v>0</v>
      </c>
      <c r="I13" s="289">
        <v>0</v>
      </c>
      <c r="J13" s="289">
        <v>453</v>
      </c>
      <c r="K13" s="289">
        <v>0</v>
      </c>
      <c r="L13" s="289">
        <v>298</v>
      </c>
      <c r="M13" s="289">
        <v>153</v>
      </c>
      <c r="N13" s="289">
        <v>0</v>
      </c>
      <c r="O13" s="289">
        <v>0</v>
      </c>
      <c r="P13" s="289">
        <v>0</v>
      </c>
      <c r="Q13" s="289">
        <v>0</v>
      </c>
      <c r="R13" s="289">
        <v>443</v>
      </c>
      <c r="S13" s="289">
        <v>0</v>
      </c>
      <c r="T13" s="289">
        <v>0</v>
      </c>
      <c r="U13" s="289">
        <v>0</v>
      </c>
      <c r="V13" s="289">
        <v>0</v>
      </c>
      <c r="W13" s="289">
        <v>0</v>
      </c>
      <c r="X13" s="289">
        <v>556</v>
      </c>
      <c r="Y13" s="289">
        <v>0</v>
      </c>
      <c r="Z13" s="289">
        <v>0</v>
      </c>
      <c r="AA13" s="289">
        <v>0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2458</v>
      </c>
      <c r="C14" s="289">
        <v>1038</v>
      </c>
      <c r="D14" s="289">
        <v>2021</v>
      </c>
      <c r="E14" s="289">
        <v>1903</v>
      </c>
      <c r="F14" s="289">
        <v>0</v>
      </c>
      <c r="G14" s="289">
        <v>0</v>
      </c>
      <c r="H14" s="289">
        <v>0</v>
      </c>
      <c r="I14" s="289">
        <v>0</v>
      </c>
      <c r="J14" s="289">
        <v>453</v>
      </c>
      <c r="K14" s="289">
        <v>0</v>
      </c>
      <c r="L14" s="289">
        <v>298</v>
      </c>
      <c r="M14" s="289">
        <v>153</v>
      </c>
      <c r="N14" s="289">
        <v>0</v>
      </c>
      <c r="O14" s="289">
        <v>0</v>
      </c>
      <c r="P14" s="289">
        <v>0</v>
      </c>
      <c r="Q14" s="289">
        <v>0</v>
      </c>
      <c r="R14" s="289">
        <v>443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556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21</v>
      </c>
      <c r="C15" s="289">
        <v>1</v>
      </c>
      <c r="D15" s="289">
        <v>1</v>
      </c>
      <c r="E15" s="289">
        <v>0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>
        <v>0.8471157724889069</v>
      </c>
      <c r="C16" s="290">
        <v>9.6246390760346495E-2</v>
      </c>
      <c r="D16" s="290">
        <v>4.945598417408506E-2</v>
      </c>
      <c r="E16" s="290">
        <v>0</v>
      </c>
      <c r="F16" s="290"/>
      <c r="G16" s="290"/>
      <c r="H16" s="290"/>
      <c r="I16" s="290"/>
      <c r="J16" s="290">
        <v>0</v>
      </c>
      <c r="K16" s="290"/>
      <c r="L16" s="290">
        <v>0</v>
      </c>
      <c r="M16" s="290">
        <v>0</v>
      </c>
      <c r="N16" s="290"/>
      <c r="O16" s="290"/>
      <c r="P16" s="290"/>
      <c r="Q16" s="290"/>
      <c r="R16" s="290">
        <v>0</v>
      </c>
      <c r="S16" s="290"/>
      <c r="T16" s="290"/>
      <c r="U16" s="290"/>
      <c r="V16" s="290"/>
      <c r="W16" s="290"/>
      <c r="X16" s="290">
        <v>0</v>
      </c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/>
    <row r="19" spans="1:36" customFormat="1">
      <c r="A19" s="288" t="s">
        <v>237</v>
      </c>
    </row>
    <row r="20" spans="1:36" customFormat="1">
      <c r="A20" s="288" t="s">
        <v>379</v>
      </c>
    </row>
    <row r="21" spans="1:36" customFormat="1"/>
    <row r="22" spans="1:36" customFormat="1"/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s="195" customFormat="1" ht="12.75"/>
    <row r="30" spans="1:36" s="215" customFormat="1">
      <c r="A30" s="15" t="s">
        <v>59</v>
      </c>
      <c r="B30" s="214">
        <f t="shared" ref="B30:K33" si="0">SUMIF($A$15:$A$28,$A30,B$15:B$28)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AJ33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346</v>
      </c>
    </row>
    <row r="7" spans="1:36" customFormat="1">
      <c r="A7" s="288" t="s">
        <v>300</v>
      </c>
    </row>
    <row r="8" spans="1:36" customFormat="1">
      <c r="A8" s="288" t="s">
        <v>347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5798</v>
      </c>
      <c r="C13" s="289">
        <v>4329</v>
      </c>
      <c r="D13" s="289">
        <v>5728</v>
      </c>
      <c r="E13" s="289">
        <v>4060</v>
      </c>
      <c r="F13" s="289">
        <v>725</v>
      </c>
      <c r="G13" s="289">
        <v>0</v>
      </c>
      <c r="H13" s="289">
        <v>0</v>
      </c>
      <c r="I13" s="289">
        <v>0</v>
      </c>
      <c r="J13" s="289">
        <v>240</v>
      </c>
      <c r="K13" s="289">
        <v>375</v>
      </c>
      <c r="L13" s="289">
        <v>0</v>
      </c>
      <c r="M13" s="289">
        <v>0</v>
      </c>
      <c r="N13" s="289">
        <v>227</v>
      </c>
      <c r="O13" s="289">
        <v>0</v>
      </c>
      <c r="P13" s="289">
        <v>311</v>
      </c>
      <c r="Q13" s="289">
        <v>0</v>
      </c>
      <c r="R13" s="289">
        <v>0</v>
      </c>
      <c r="S13" s="289">
        <v>311</v>
      </c>
      <c r="T13" s="289">
        <v>196</v>
      </c>
      <c r="U13" s="289">
        <v>40</v>
      </c>
      <c r="V13" s="289">
        <v>238</v>
      </c>
      <c r="W13" s="289">
        <v>0</v>
      </c>
      <c r="X13" s="289">
        <v>78</v>
      </c>
      <c r="Y13" s="289">
        <v>156</v>
      </c>
      <c r="Z13" s="289">
        <v>0</v>
      </c>
      <c r="AA13" s="289">
        <v>846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5794</v>
      </c>
      <c r="C14" s="289">
        <v>4328</v>
      </c>
      <c r="D14" s="289">
        <v>5722</v>
      </c>
      <c r="E14" s="289">
        <v>4050</v>
      </c>
      <c r="F14" s="289">
        <v>724</v>
      </c>
      <c r="G14" s="289">
        <v>0</v>
      </c>
      <c r="H14" s="289">
        <v>0</v>
      </c>
      <c r="I14" s="289">
        <v>0</v>
      </c>
      <c r="J14" s="289">
        <v>240</v>
      </c>
      <c r="K14" s="289">
        <v>368</v>
      </c>
      <c r="L14" s="289">
        <v>0</v>
      </c>
      <c r="M14" s="289">
        <v>0</v>
      </c>
      <c r="N14" s="289">
        <v>227</v>
      </c>
      <c r="O14" s="289">
        <v>0</v>
      </c>
      <c r="P14" s="289">
        <v>311</v>
      </c>
      <c r="Q14" s="289">
        <v>0</v>
      </c>
      <c r="R14" s="289">
        <v>0</v>
      </c>
      <c r="S14" s="289">
        <v>311</v>
      </c>
      <c r="T14" s="289">
        <v>196</v>
      </c>
      <c r="U14" s="289">
        <v>40</v>
      </c>
      <c r="V14" s="289">
        <v>238</v>
      </c>
      <c r="W14" s="289">
        <v>0</v>
      </c>
      <c r="X14" s="289">
        <v>78</v>
      </c>
      <c r="Y14" s="289">
        <v>156</v>
      </c>
      <c r="Z14" s="289">
        <v>0</v>
      </c>
      <c r="AA14" s="289">
        <v>844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4</v>
      </c>
      <c r="C15" s="289">
        <v>1</v>
      </c>
      <c r="D15" s="289">
        <v>6</v>
      </c>
      <c r="E15" s="289">
        <v>10</v>
      </c>
      <c r="F15" s="289">
        <v>1</v>
      </c>
      <c r="G15" s="289">
        <v>0</v>
      </c>
      <c r="H15" s="289">
        <v>0</v>
      </c>
      <c r="I15" s="289">
        <v>0</v>
      </c>
      <c r="J15" s="289">
        <v>0</v>
      </c>
      <c r="K15" s="289">
        <v>7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2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>
        <v>6.8989306657468094E-2</v>
      </c>
      <c r="C16" s="290">
        <v>2.3100023100023098E-2</v>
      </c>
      <c r="D16" s="290">
        <v>0.10474860335195531</v>
      </c>
      <c r="E16" s="290">
        <v>0.24630541871921183</v>
      </c>
      <c r="F16" s="290">
        <v>0.13793103448275862</v>
      </c>
      <c r="G16" s="290"/>
      <c r="H16" s="290"/>
      <c r="I16" s="290"/>
      <c r="J16" s="290">
        <v>0</v>
      </c>
      <c r="K16" s="290">
        <v>1.8666666666666669</v>
      </c>
      <c r="L16" s="290"/>
      <c r="M16" s="290"/>
      <c r="N16" s="290">
        <v>0</v>
      </c>
      <c r="O16" s="290"/>
      <c r="P16" s="290">
        <v>0</v>
      </c>
      <c r="Q16" s="290"/>
      <c r="R16" s="290"/>
      <c r="S16" s="290">
        <v>0</v>
      </c>
      <c r="T16" s="290">
        <v>0</v>
      </c>
      <c r="U16" s="290">
        <v>0</v>
      </c>
      <c r="V16" s="290">
        <v>0</v>
      </c>
      <c r="W16" s="290"/>
      <c r="X16" s="290">
        <v>0</v>
      </c>
      <c r="Y16" s="290">
        <v>0</v>
      </c>
      <c r="Z16" s="290"/>
      <c r="AA16" s="290">
        <v>0.2364066193853428</v>
      </c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>
      <c r="A18" s="289" t="s">
        <v>60</v>
      </c>
      <c r="B18" s="289">
        <v>4</v>
      </c>
      <c r="C18" s="289">
        <v>1</v>
      </c>
      <c r="D18" s="289">
        <v>6</v>
      </c>
      <c r="E18" s="289">
        <v>10</v>
      </c>
      <c r="F18" s="289">
        <v>1</v>
      </c>
      <c r="G18" s="289">
        <v>0</v>
      </c>
      <c r="H18" s="289">
        <v>0</v>
      </c>
      <c r="I18" s="289">
        <v>0</v>
      </c>
      <c r="J18" s="289">
        <v>0</v>
      </c>
      <c r="K18" s="289">
        <v>7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2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/>
    <row r="20" spans="1:36" customFormat="1">
      <c r="A20" s="288" t="s">
        <v>237</v>
      </c>
    </row>
    <row r="21" spans="1:36" customFormat="1">
      <c r="A21" s="288" t="s">
        <v>393</v>
      </c>
    </row>
    <row r="22" spans="1:36" customFormat="1"/>
    <row r="23" spans="1:36" customFormat="1"/>
    <row r="24" spans="1:36" customFormat="1"/>
    <row r="25" spans="1:36" customFormat="1"/>
    <row r="26" spans="1:36" customFormat="1"/>
    <row r="27" spans="1:36" customFormat="1"/>
    <row r="28" spans="1:36" s="195" customFormat="1" ht="12.75"/>
    <row r="29" spans="1:36" s="195" customFormat="1" ht="12.75"/>
    <row r="30" spans="1:36" s="215" customFormat="1">
      <c r="A30" s="15" t="s">
        <v>59</v>
      </c>
      <c r="B30" s="214">
        <f t="shared" ref="B30:K33" si="0">SUMIF($A$16:$A$28,$A30,B$16:B$28)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SUMIF($A$16:$A$28,$A30,L$16:L$28)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SUMIF($A$16:$A$28,$A30,V$16:V$28)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4</v>
      </c>
      <c r="C31" s="214">
        <f t="shared" si="0"/>
        <v>1</v>
      </c>
      <c r="D31" s="214">
        <f t="shared" si="0"/>
        <v>6</v>
      </c>
      <c r="E31" s="214">
        <f t="shared" si="0"/>
        <v>10</v>
      </c>
      <c r="F31" s="214">
        <f t="shared" si="0"/>
        <v>1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7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2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</sheetData>
  <pageMargins left="0.75" right="0.75" top="1" bottom="1" header="0.5" footer="0.5"/>
  <pageSetup scale="30" orientation="landscape" horizontalDpi="300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3" customFormat="1">
      <c r="A1" s="275" t="s">
        <v>298</v>
      </c>
    </row>
    <row r="2" spans="1:33" customFormat="1">
      <c r="A2" s="275" t="s">
        <v>299</v>
      </c>
    </row>
    <row r="3" spans="1:33" customFormat="1">
      <c r="A3" s="275" t="s">
        <v>320</v>
      </c>
    </row>
    <row r="4" spans="1:33" customFormat="1">
      <c r="A4" s="275" t="s">
        <v>328</v>
      </c>
    </row>
    <row r="5" spans="1:33" customFormat="1">
      <c r="A5" s="275" t="s">
        <v>329</v>
      </c>
    </row>
    <row r="6" spans="1:33" customFormat="1">
      <c r="A6" s="275" t="s">
        <v>318</v>
      </c>
    </row>
    <row r="7" spans="1:33" customFormat="1">
      <c r="A7" s="275" t="s">
        <v>300</v>
      </c>
    </row>
    <row r="8" spans="1:33" customFormat="1">
      <c r="A8" s="275" t="s">
        <v>194</v>
      </c>
    </row>
    <row r="9" spans="1:33" customFormat="1">
      <c r="A9" s="275" t="s">
        <v>268</v>
      </c>
    </row>
    <row r="10" spans="1:33" customFormat="1">
      <c r="A10" s="275" t="s">
        <v>340</v>
      </c>
    </row>
    <row r="11" spans="1:33" customFormat="1"/>
    <row r="12" spans="1:33" customFormat="1">
      <c r="A12" s="278" t="s">
        <v>0</v>
      </c>
      <c r="B12" s="278" t="s">
        <v>333</v>
      </c>
      <c r="C12" s="278" t="s">
        <v>337</v>
      </c>
      <c r="D12" s="278" t="s">
        <v>341</v>
      </c>
      <c r="E12" s="278" t="s">
        <v>53</v>
      </c>
      <c r="F12" s="278">
        <v>1</v>
      </c>
      <c r="G12" s="278">
        <v>2</v>
      </c>
      <c r="H12" s="278">
        <v>3</v>
      </c>
      <c r="I12" s="278">
        <v>4</v>
      </c>
      <c r="J12" s="278">
        <v>5</v>
      </c>
      <c r="K12" s="278">
        <v>6</v>
      </c>
      <c r="L12" s="278">
        <v>7</v>
      </c>
      <c r="M12" s="278">
        <v>8</v>
      </c>
      <c r="N12" s="278">
        <v>9</v>
      </c>
      <c r="O12" s="278">
        <v>10</v>
      </c>
      <c r="P12" s="278">
        <v>11</v>
      </c>
      <c r="Q12" s="278">
        <v>12</v>
      </c>
      <c r="R12" s="278">
        <v>13</v>
      </c>
      <c r="S12" s="278">
        <v>14</v>
      </c>
      <c r="T12" s="278">
        <v>15</v>
      </c>
      <c r="U12" s="278">
        <v>16</v>
      </c>
      <c r="V12" s="278">
        <v>17</v>
      </c>
      <c r="W12" s="278">
        <v>18</v>
      </c>
      <c r="X12" s="278">
        <v>19</v>
      </c>
      <c r="Y12" s="278">
        <v>20</v>
      </c>
      <c r="Z12" s="278">
        <v>21</v>
      </c>
      <c r="AA12" s="278">
        <v>22</v>
      </c>
      <c r="AB12" s="278">
        <v>23</v>
      </c>
      <c r="AC12" s="278">
        <v>24</v>
      </c>
      <c r="AD12" s="278">
        <v>25</v>
      </c>
      <c r="AE12" s="278">
        <v>26</v>
      </c>
      <c r="AF12" s="278">
        <v>27</v>
      </c>
      <c r="AG12" s="278">
        <v>28</v>
      </c>
    </row>
    <row r="13" spans="1:33" customFormat="1">
      <c r="A13" s="276" t="s">
        <v>54</v>
      </c>
      <c r="B13" s="276">
        <v>21610</v>
      </c>
      <c r="C13" s="276">
        <v>0</v>
      </c>
      <c r="D13" s="276">
        <v>0</v>
      </c>
      <c r="E13" s="276">
        <v>0</v>
      </c>
      <c r="F13" s="276">
        <v>0</v>
      </c>
      <c r="G13" s="276">
        <v>0</v>
      </c>
      <c r="H13" s="276">
        <v>0</v>
      </c>
      <c r="I13" s="276">
        <v>0</v>
      </c>
      <c r="J13" s="276">
        <v>0</v>
      </c>
      <c r="K13" s="276">
        <v>0</v>
      </c>
      <c r="L13" s="276">
        <v>0</v>
      </c>
      <c r="M13" s="276">
        <v>0</v>
      </c>
      <c r="N13" s="276">
        <v>0</v>
      </c>
      <c r="O13" s="276">
        <v>0</v>
      </c>
      <c r="P13" s="276">
        <v>0</v>
      </c>
      <c r="Q13" s="276">
        <v>0</v>
      </c>
      <c r="R13" s="276">
        <v>0</v>
      </c>
      <c r="S13" s="276">
        <v>0</v>
      </c>
      <c r="T13" s="276">
        <v>0</v>
      </c>
      <c r="U13" s="276">
        <v>0</v>
      </c>
      <c r="V13" s="276">
        <v>0</v>
      </c>
      <c r="W13" s="276">
        <v>0</v>
      </c>
      <c r="X13" s="276">
        <v>0</v>
      </c>
      <c r="Y13" s="276">
        <v>0</v>
      </c>
      <c r="Z13" s="276">
        <v>0</v>
      </c>
      <c r="AA13" s="276">
        <v>0</v>
      </c>
      <c r="AB13" s="276">
        <v>0</v>
      </c>
      <c r="AC13" s="276">
        <v>0</v>
      </c>
      <c r="AD13" s="276"/>
      <c r="AE13" s="276"/>
      <c r="AF13" s="276"/>
      <c r="AG13" s="276"/>
    </row>
    <row r="14" spans="1:33" customFormat="1">
      <c r="A14" s="276" t="s">
        <v>55</v>
      </c>
      <c r="B14" s="276">
        <v>21609</v>
      </c>
      <c r="C14" s="276">
        <v>0</v>
      </c>
      <c r="D14" s="276">
        <v>0</v>
      </c>
      <c r="E14" s="276">
        <v>0</v>
      </c>
      <c r="F14" s="276">
        <v>0</v>
      </c>
      <c r="G14" s="276">
        <v>0</v>
      </c>
      <c r="H14" s="276">
        <v>0</v>
      </c>
      <c r="I14" s="276">
        <v>0</v>
      </c>
      <c r="J14" s="276">
        <v>0</v>
      </c>
      <c r="K14" s="276">
        <v>0</v>
      </c>
      <c r="L14" s="276">
        <v>0</v>
      </c>
      <c r="M14" s="276">
        <v>0</v>
      </c>
      <c r="N14" s="276">
        <v>0</v>
      </c>
      <c r="O14" s="276">
        <v>0</v>
      </c>
      <c r="P14" s="276">
        <v>0</v>
      </c>
      <c r="Q14" s="276">
        <v>0</v>
      </c>
      <c r="R14" s="276">
        <v>0</v>
      </c>
      <c r="S14" s="276">
        <v>0</v>
      </c>
      <c r="T14" s="276">
        <v>0</v>
      </c>
      <c r="U14" s="276">
        <v>0</v>
      </c>
      <c r="V14" s="276">
        <v>0</v>
      </c>
      <c r="W14" s="276">
        <v>0</v>
      </c>
      <c r="X14" s="276">
        <v>0</v>
      </c>
      <c r="Y14" s="276">
        <v>0</v>
      </c>
      <c r="Z14" s="276">
        <v>0</v>
      </c>
      <c r="AA14" s="276">
        <v>0</v>
      </c>
      <c r="AB14" s="276">
        <v>0</v>
      </c>
      <c r="AC14" s="276">
        <v>0</v>
      </c>
      <c r="AD14" s="276"/>
      <c r="AE14" s="276"/>
      <c r="AF14" s="276"/>
      <c r="AG14" s="276"/>
    </row>
    <row r="15" spans="1:33" customFormat="1">
      <c r="A15" s="276" t="s">
        <v>56</v>
      </c>
      <c r="B15" s="276">
        <v>1</v>
      </c>
      <c r="C15" s="276">
        <v>0</v>
      </c>
      <c r="D15" s="276">
        <v>0</v>
      </c>
      <c r="E15" s="276">
        <v>0</v>
      </c>
      <c r="F15" s="276">
        <v>0</v>
      </c>
      <c r="G15" s="276">
        <v>0</v>
      </c>
      <c r="H15" s="276">
        <v>0</v>
      </c>
      <c r="I15" s="276">
        <v>0</v>
      </c>
      <c r="J15" s="276">
        <v>0</v>
      </c>
      <c r="K15" s="276">
        <v>0</v>
      </c>
      <c r="L15" s="276">
        <v>0</v>
      </c>
      <c r="M15" s="276">
        <v>0</v>
      </c>
      <c r="N15" s="276">
        <v>0</v>
      </c>
      <c r="O15" s="276">
        <v>0</v>
      </c>
      <c r="P15" s="276">
        <v>0</v>
      </c>
      <c r="Q15" s="276">
        <v>0</v>
      </c>
      <c r="R15" s="276">
        <v>0</v>
      </c>
      <c r="S15" s="276">
        <v>0</v>
      </c>
      <c r="T15" s="276">
        <v>0</v>
      </c>
      <c r="U15" s="276">
        <v>0</v>
      </c>
      <c r="V15" s="276">
        <v>0</v>
      </c>
      <c r="W15" s="276">
        <v>0</v>
      </c>
      <c r="X15" s="276">
        <v>0</v>
      </c>
      <c r="Y15" s="276">
        <v>0</v>
      </c>
      <c r="Z15" s="276">
        <v>0</v>
      </c>
      <c r="AA15" s="276">
        <v>0</v>
      </c>
      <c r="AB15" s="276">
        <v>0</v>
      </c>
      <c r="AC15" s="276">
        <v>0</v>
      </c>
      <c r="AD15" s="276"/>
      <c r="AE15" s="276"/>
      <c r="AF15" s="276"/>
      <c r="AG15" s="276"/>
    </row>
    <row r="16" spans="1:33" customFormat="1">
      <c r="A16" s="277" t="s">
        <v>57</v>
      </c>
      <c r="B16" s="277">
        <v>4.6274872744099952E-3</v>
      </c>
      <c r="C16" s="277"/>
      <c r="D16" s="277"/>
      <c r="E16" s="277"/>
      <c r="F16" s="277"/>
      <c r="G16" s="277"/>
      <c r="H16" s="277"/>
      <c r="I16" s="277"/>
      <c r="J16" s="277"/>
      <c r="K16" s="277"/>
      <c r="L16" s="277"/>
      <c r="M16" s="277"/>
      <c r="N16" s="277"/>
      <c r="O16" s="277"/>
      <c r="P16" s="277"/>
      <c r="Q16" s="277"/>
      <c r="R16" s="277"/>
      <c r="S16" s="277"/>
      <c r="T16" s="277"/>
      <c r="U16" s="277"/>
      <c r="V16" s="277"/>
      <c r="W16" s="277"/>
      <c r="X16" s="277"/>
      <c r="Y16" s="277"/>
      <c r="Z16" s="277"/>
      <c r="AA16" s="277"/>
      <c r="AB16" s="277"/>
      <c r="AC16" s="277"/>
      <c r="AD16" s="277"/>
      <c r="AE16" s="277"/>
      <c r="AF16" s="277"/>
      <c r="AG16" s="277"/>
    </row>
    <row r="17" spans="1:36" customFormat="1">
      <c r="A17" s="278" t="s">
        <v>58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281"/>
      <c r="T17" s="281"/>
      <c r="U17" s="281"/>
      <c r="V17" s="281"/>
      <c r="W17" s="281"/>
      <c r="X17" s="281"/>
      <c r="Y17" s="281"/>
      <c r="Z17" s="281"/>
      <c r="AA17" s="281"/>
      <c r="AB17" s="281"/>
      <c r="AC17" s="281"/>
      <c r="AD17" s="281"/>
      <c r="AE17" s="281"/>
      <c r="AF17" s="281"/>
      <c r="AG17" s="281"/>
      <c r="AH17" s="126"/>
      <c r="AI17" s="126"/>
      <c r="AJ17" s="126"/>
    </row>
    <row r="18" spans="1:36" customFormat="1"/>
    <row r="19" spans="1:36" customFormat="1">
      <c r="A19" s="275" t="s">
        <v>237</v>
      </c>
    </row>
    <row r="20" spans="1:36" customFormat="1">
      <c r="A20" s="275" t="s">
        <v>344</v>
      </c>
    </row>
    <row r="21" spans="1:36" customFormat="1"/>
    <row r="22" spans="1:36" customFormat="1"/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customFormat="1"/>
    <row r="30" spans="1:36" s="215" customFormat="1">
      <c r="A30" s="15" t="s">
        <v>59</v>
      </c>
      <c r="B30" s="214">
        <f t="shared" ref="B30:K33" si="0">SUMIF($A$15:$A$28,$A30,B$15:B$28)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318</v>
      </c>
    </row>
    <row r="7" spans="1:36" customFormat="1">
      <c r="A7" s="288" t="s">
        <v>300</v>
      </c>
    </row>
    <row r="8" spans="1:36" customFormat="1">
      <c r="A8" s="288" t="s">
        <v>309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223499</v>
      </c>
      <c r="C13" s="289">
        <v>224246</v>
      </c>
      <c r="D13" s="289">
        <v>98056</v>
      </c>
      <c r="E13" s="289">
        <v>31473</v>
      </c>
      <c r="F13" s="289">
        <v>0</v>
      </c>
      <c r="G13" s="289">
        <v>0</v>
      </c>
      <c r="H13" s="289">
        <v>0</v>
      </c>
      <c r="I13" s="289">
        <v>2270</v>
      </c>
      <c r="J13" s="289">
        <v>0</v>
      </c>
      <c r="K13" s="289">
        <v>0</v>
      </c>
      <c r="L13" s="289">
        <v>0</v>
      </c>
      <c r="M13" s="289">
        <v>0</v>
      </c>
      <c r="N13" s="289">
        <v>0</v>
      </c>
      <c r="O13" s="289">
        <v>0</v>
      </c>
      <c r="P13" s="289">
        <v>466</v>
      </c>
      <c r="Q13" s="289">
        <v>2819</v>
      </c>
      <c r="R13" s="289">
        <v>2488</v>
      </c>
      <c r="S13" s="289">
        <v>1114</v>
      </c>
      <c r="T13" s="289">
        <v>11591</v>
      </c>
      <c r="U13" s="289">
        <v>6546</v>
      </c>
      <c r="V13" s="289">
        <v>0</v>
      </c>
      <c r="W13" s="289">
        <v>0</v>
      </c>
      <c r="X13" s="289">
        <v>0</v>
      </c>
      <c r="Y13" s="289">
        <v>0</v>
      </c>
      <c r="Z13" s="289">
        <v>0</v>
      </c>
      <c r="AA13" s="289">
        <v>4179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223403</v>
      </c>
      <c r="C14" s="289">
        <v>224187</v>
      </c>
      <c r="D14" s="289">
        <v>97998</v>
      </c>
      <c r="E14" s="289">
        <v>31457</v>
      </c>
      <c r="F14" s="289">
        <v>0</v>
      </c>
      <c r="G14" s="289">
        <v>0</v>
      </c>
      <c r="H14" s="289">
        <v>0</v>
      </c>
      <c r="I14" s="289">
        <v>2270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464</v>
      </c>
      <c r="Q14" s="289">
        <v>2819</v>
      </c>
      <c r="R14" s="289">
        <v>2485</v>
      </c>
      <c r="S14" s="289">
        <v>1114</v>
      </c>
      <c r="T14" s="289">
        <v>11588</v>
      </c>
      <c r="U14" s="289">
        <v>6539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4178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96</v>
      </c>
      <c r="C15" s="289">
        <v>59</v>
      </c>
      <c r="D15" s="289">
        <v>58</v>
      </c>
      <c r="E15" s="289">
        <v>16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2</v>
      </c>
      <c r="Q15" s="289">
        <v>0</v>
      </c>
      <c r="R15" s="289">
        <v>3</v>
      </c>
      <c r="S15" s="289">
        <v>0</v>
      </c>
      <c r="T15" s="289">
        <v>3</v>
      </c>
      <c r="U15" s="289">
        <v>7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1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>
        <v>4.2953212318623347E-2</v>
      </c>
      <c r="C16" s="290">
        <v>2.6310391266733856E-2</v>
      </c>
      <c r="D16" s="290">
        <v>5.9149873541649668E-2</v>
      </c>
      <c r="E16" s="290">
        <v>5.0837225558415147E-2</v>
      </c>
      <c r="F16" s="290"/>
      <c r="G16" s="290"/>
      <c r="H16" s="290"/>
      <c r="I16" s="290">
        <v>0</v>
      </c>
      <c r="J16" s="290"/>
      <c r="K16" s="290"/>
      <c r="L16" s="290"/>
      <c r="M16" s="290"/>
      <c r="N16" s="290"/>
      <c r="O16" s="290"/>
      <c r="P16" s="290">
        <v>0.42918454935622319</v>
      </c>
      <c r="Q16" s="290">
        <v>0</v>
      </c>
      <c r="R16" s="290">
        <v>0.12057877813504825</v>
      </c>
      <c r="S16" s="290">
        <v>0</v>
      </c>
      <c r="T16" s="290">
        <v>2.5882149943922007E-2</v>
      </c>
      <c r="U16" s="290">
        <v>0.10693553315001528</v>
      </c>
      <c r="V16" s="290"/>
      <c r="W16" s="290"/>
      <c r="X16" s="290"/>
      <c r="Y16" s="290"/>
      <c r="Z16" s="290"/>
      <c r="AA16" s="290">
        <v>2.3929169657812874E-2</v>
      </c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>
      <c r="A18" s="289" t="s">
        <v>59</v>
      </c>
      <c r="B18" s="289">
        <v>72</v>
      </c>
      <c r="C18" s="289">
        <v>39</v>
      </c>
      <c r="D18" s="289">
        <v>35</v>
      </c>
      <c r="E18" s="289">
        <v>10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2</v>
      </c>
      <c r="Q18" s="289">
        <v>0</v>
      </c>
      <c r="R18" s="289">
        <v>2</v>
      </c>
      <c r="S18" s="289">
        <v>0</v>
      </c>
      <c r="T18" s="289">
        <v>2</v>
      </c>
      <c r="U18" s="289">
        <v>4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>
      <c r="A19" s="289" t="s">
        <v>60</v>
      </c>
      <c r="B19" s="289">
        <v>17</v>
      </c>
      <c r="C19" s="289">
        <v>7</v>
      </c>
      <c r="D19" s="289">
        <v>19</v>
      </c>
      <c r="E19" s="289">
        <v>3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1</v>
      </c>
      <c r="S19" s="289">
        <v>0</v>
      </c>
      <c r="T19" s="289">
        <v>1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1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>
      <c r="A20" s="289" t="s">
        <v>61</v>
      </c>
      <c r="B20" s="289">
        <v>7</v>
      </c>
      <c r="C20" s="289">
        <v>13</v>
      </c>
      <c r="D20" s="289">
        <v>4</v>
      </c>
      <c r="E20" s="289">
        <v>3</v>
      </c>
      <c r="F20" s="289">
        <v>0</v>
      </c>
      <c r="G20" s="289">
        <v>0</v>
      </c>
      <c r="H20" s="289">
        <v>0</v>
      </c>
      <c r="I20" s="289">
        <v>0</v>
      </c>
      <c r="J20" s="289">
        <v>0</v>
      </c>
      <c r="K20" s="289">
        <v>0</v>
      </c>
      <c r="L20" s="289">
        <v>0</v>
      </c>
      <c r="M20" s="289">
        <v>0</v>
      </c>
      <c r="N20" s="289">
        <v>0</v>
      </c>
      <c r="O20" s="289">
        <v>0</v>
      </c>
      <c r="P20" s="289">
        <v>0</v>
      </c>
      <c r="Q20" s="289">
        <v>0</v>
      </c>
      <c r="R20" s="289">
        <v>0</v>
      </c>
      <c r="S20" s="289">
        <v>0</v>
      </c>
      <c r="T20" s="289">
        <v>0</v>
      </c>
      <c r="U20" s="289">
        <v>3</v>
      </c>
      <c r="V20" s="289">
        <v>0</v>
      </c>
      <c r="W20" s="289">
        <v>0</v>
      </c>
      <c r="X20" s="289">
        <v>0</v>
      </c>
      <c r="Y20" s="289">
        <v>0</v>
      </c>
      <c r="Z20" s="289">
        <v>0</v>
      </c>
      <c r="AA20" s="289">
        <v>0</v>
      </c>
      <c r="AB20" s="289">
        <v>0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1" spans="1:36" customFormat="1"/>
    <row r="22" spans="1:36" customFormat="1">
      <c r="A22" s="288" t="s">
        <v>237</v>
      </c>
    </row>
    <row r="23" spans="1:36" customFormat="1">
      <c r="A23" s="288" t="s">
        <v>394</v>
      </c>
    </row>
    <row r="24" spans="1:36" customFormat="1"/>
    <row r="25" spans="1:36" customFormat="1"/>
    <row r="26" spans="1:36" customFormat="1"/>
    <row r="27" spans="1:36" customFormat="1"/>
    <row r="28" spans="1:36" customFormat="1"/>
    <row r="29" spans="1:36" s="195" customFormat="1" ht="12.75"/>
    <row r="30" spans="1:36" s="215" customFormat="1">
      <c r="A30" s="15" t="s">
        <v>59</v>
      </c>
      <c r="B30" s="214">
        <f t="shared" ref="B30:K33" si="0">SUMIF($A$16:$A$28,$A30,B$16:B$28)</f>
        <v>72</v>
      </c>
      <c r="C30" s="214">
        <f t="shared" si="0"/>
        <v>39</v>
      </c>
      <c r="D30" s="214">
        <f t="shared" si="0"/>
        <v>35</v>
      </c>
      <c r="E30" s="214">
        <f t="shared" si="0"/>
        <v>10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SUMIF($A$16:$A$28,$A30,L$16:L$28)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2</v>
      </c>
      <c r="Q30" s="214">
        <f t="shared" si="1"/>
        <v>0</v>
      </c>
      <c r="R30" s="214">
        <f t="shared" si="1"/>
        <v>2</v>
      </c>
      <c r="S30" s="214">
        <f t="shared" si="1"/>
        <v>0</v>
      </c>
      <c r="T30" s="214">
        <f t="shared" si="1"/>
        <v>2</v>
      </c>
      <c r="U30" s="214">
        <f t="shared" si="1"/>
        <v>4</v>
      </c>
      <c r="V30" s="214">
        <f t="shared" ref="V30:AJ33" si="2">SUMIF($A$16:$A$28,$A30,V$16:V$28)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17</v>
      </c>
      <c r="C31" s="214">
        <f t="shared" si="0"/>
        <v>7</v>
      </c>
      <c r="D31" s="214">
        <f t="shared" si="0"/>
        <v>19</v>
      </c>
      <c r="E31" s="214">
        <f t="shared" si="0"/>
        <v>3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1</v>
      </c>
      <c r="S31" s="214">
        <f t="shared" si="1"/>
        <v>0</v>
      </c>
      <c r="T31" s="214">
        <f t="shared" si="1"/>
        <v>1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1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7</v>
      </c>
      <c r="C33" s="214">
        <f t="shared" si="0"/>
        <v>13</v>
      </c>
      <c r="D33" s="214">
        <f t="shared" si="0"/>
        <v>4</v>
      </c>
      <c r="E33" s="214">
        <f t="shared" si="0"/>
        <v>3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3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1"/>
    <pageSetUpPr fitToPage="1"/>
  </sheetPr>
  <dimension ref="A1:AJ50"/>
  <sheetViews>
    <sheetView zoomScale="90" zoomScaleNormal="90" workbookViewId="0">
      <selection activeCell="Z6" sqref="Z6"/>
    </sheetView>
  </sheetViews>
  <sheetFormatPr defaultColWidth="8.88671875" defaultRowHeight="12.75"/>
  <cols>
    <col min="1" max="1" width="29.5546875" style="195" customWidth="1"/>
    <col min="2" max="16384" width="8.88671875" style="195"/>
  </cols>
  <sheetData>
    <row r="1" spans="1:36" customFormat="1" ht="15">
      <c r="A1" s="288" t="s">
        <v>298</v>
      </c>
    </row>
    <row r="2" spans="1:36" customFormat="1" ht="15">
      <c r="A2" s="288" t="s">
        <v>299</v>
      </c>
    </row>
    <row r="3" spans="1:36" customFormat="1" ht="15">
      <c r="A3" s="288" t="s">
        <v>320</v>
      </c>
    </row>
    <row r="4" spans="1:36" customFormat="1" ht="15">
      <c r="A4" s="288" t="s">
        <v>328</v>
      </c>
    </row>
    <row r="5" spans="1:36" customFormat="1" ht="15">
      <c r="A5" s="288" t="s">
        <v>329</v>
      </c>
    </row>
    <row r="6" spans="1:36" customFormat="1" ht="15">
      <c r="A6" s="288" t="s">
        <v>318</v>
      </c>
    </row>
    <row r="7" spans="1:36" customFormat="1" ht="15">
      <c r="A7" s="288" t="s">
        <v>300</v>
      </c>
    </row>
    <row r="8" spans="1:36" customFormat="1" ht="15">
      <c r="A8" s="288" t="s">
        <v>324</v>
      </c>
    </row>
    <row r="9" spans="1:36" customFormat="1" ht="15">
      <c r="A9" s="288" t="s">
        <v>268</v>
      </c>
    </row>
    <row r="10" spans="1:36" customFormat="1" ht="15">
      <c r="A10" s="288" t="s">
        <v>369</v>
      </c>
    </row>
    <row r="11" spans="1:36" customFormat="1" ht="15"/>
    <row r="12" spans="1:36" customFormat="1" ht="15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 ht="15">
      <c r="A13" s="289" t="s">
        <v>54</v>
      </c>
      <c r="B13" s="289">
        <v>1959</v>
      </c>
      <c r="C13" s="289">
        <v>0</v>
      </c>
      <c r="D13" s="289">
        <v>0</v>
      </c>
      <c r="E13" s="289">
        <v>4058</v>
      </c>
      <c r="F13" s="289">
        <v>0</v>
      </c>
      <c r="G13" s="289">
        <v>0</v>
      </c>
      <c r="H13" s="289">
        <v>0</v>
      </c>
      <c r="I13" s="289">
        <v>0</v>
      </c>
      <c r="J13" s="289">
        <v>0</v>
      </c>
      <c r="K13" s="289">
        <v>0</v>
      </c>
      <c r="L13" s="289">
        <v>0</v>
      </c>
      <c r="M13" s="289">
        <v>0</v>
      </c>
      <c r="N13" s="289">
        <v>0</v>
      </c>
      <c r="O13" s="289">
        <v>0</v>
      </c>
      <c r="P13" s="289">
        <v>654</v>
      </c>
      <c r="Q13" s="289">
        <v>0</v>
      </c>
      <c r="R13" s="289">
        <v>0</v>
      </c>
      <c r="S13" s="289">
        <v>674</v>
      </c>
      <c r="T13" s="289">
        <v>0</v>
      </c>
      <c r="U13" s="289">
        <v>269</v>
      </c>
      <c r="V13" s="289">
        <v>0</v>
      </c>
      <c r="W13" s="289">
        <v>1079</v>
      </c>
      <c r="X13" s="289">
        <v>450</v>
      </c>
      <c r="Y13" s="289">
        <v>234</v>
      </c>
      <c r="Z13" s="289">
        <v>0</v>
      </c>
      <c r="AA13" s="289">
        <v>0</v>
      </c>
      <c r="AB13" s="289">
        <v>698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 ht="15">
      <c r="A14" s="289" t="s">
        <v>55</v>
      </c>
      <c r="B14" s="289">
        <v>1959</v>
      </c>
      <c r="C14" s="289">
        <v>0</v>
      </c>
      <c r="D14" s="289">
        <v>0</v>
      </c>
      <c r="E14" s="289">
        <v>4033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653</v>
      </c>
      <c r="Q14" s="289">
        <v>0</v>
      </c>
      <c r="R14" s="289">
        <v>0</v>
      </c>
      <c r="S14" s="289">
        <v>673</v>
      </c>
      <c r="T14" s="289">
        <v>0</v>
      </c>
      <c r="U14" s="289">
        <v>268</v>
      </c>
      <c r="V14" s="289">
        <v>0</v>
      </c>
      <c r="W14" s="289">
        <v>1079</v>
      </c>
      <c r="X14" s="289">
        <v>430</v>
      </c>
      <c r="Y14" s="289">
        <v>232</v>
      </c>
      <c r="Z14" s="289">
        <v>0</v>
      </c>
      <c r="AA14" s="289">
        <v>0</v>
      </c>
      <c r="AB14" s="289">
        <v>698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 ht="15">
      <c r="A15" s="289" t="s">
        <v>56</v>
      </c>
      <c r="B15" s="289">
        <v>0</v>
      </c>
      <c r="C15" s="289">
        <v>0</v>
      </c>
      <c r="D15" s="289">
        <v>0</v>
      </c>
      <c r="E15" s="289">
        <v>25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1</v>
      </c>
      <c r="Q15" s="289">
        <v>0</v>
      </c>
      <c r="R15" s="289">
        <v>0</v>
      </c>
      <c r="S15" s="289">
        <v>1</v>
      </c>
      <c r="T15" s="289">
        <v>0</v>
      </c>
      <c r="U15" s="289">
        <v>1</v>
      </c>
      <c r="V15" s="289">
        <v>0</v>
      </c>
      <c r="W15" s="289">
        <v>0</v>
      </c>
      <c r="X15" s="289">
        <v>20</v>
      </c>
      <c r="Y15" s="289">
        <v>2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 ht="15">
      <c r="A16" s="290" t="s">
        <v>57</v>
      </c>
      <c r="B16" s="290">
        <v>0</v>
      </c>
      <c r="C16" s="290"/>
      <c r="D16" s="290"/>
      <c r="E16" s="290">
        <v>0.61606702809265645</v>
      </c>
      <c r="F16" s="290"/>
      <c r="G16" s="290"/>
      <c r="H16" s="290"/>
      <c r="I16" s="290"/>
      <c r="J16" s="290"/>
      <c r="K16" s="290"/>
      <c r="L16" s="290"/>
      <c r="M16" s="290"/>
      <c r="N16" s="290"/>
      <c r="O16" s="290"/>
      <c r="P16" s="290">
        <v>0.1529051987767584</v>
      </c>
      <c r="Q16" s="290"/>
      <c r="R16" s="290"/>
      <c r="S16" s="290">
        <v>0.14836795252225521</v>
      </c>
      <c r="T16" s="290"/>
      <c r="U16" s="290">
        <v>0.37174721189591076</v>
      </c>
      <c r="V16" s="290"/>
      <c r="W16" s="290">
        <v>0</v>
      </c>
      <c r="X16" s="290">
        <v>4.4444444444444446</v>
      </c>
      <c r="Y16" s="290">
        <v>0.85470085470085477</v>
      </c>
      <c r="Z16" s="290"/>
      <c r="AA16" s="290"/>
      <c r="AB16" s="290">
        <v>0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5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 ht="15">
      <c r="A18" s="289" t="s">
        <v>60</v>
      </c>
      <c r="B18" s="289">
        <v>0</v>
      </c>
      <c r="C18" s="289">
        <v>0</v>
      </c>
      <c r="D18" s="289">
        <v>0</v>
      </c>
      <c r="E18" s="289">
        <v>22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1</v>
      </c>
      <c r="T18" s="289">
        <v>0</v>
      </c>
      <c r="U18" s="289">
        <v>1</v>
      </c>
      <c r="V18" s="289">
        <v>0</v>
      </c>
      <c r="W18" s="289">
        <v>0</v>
      </c>
      <c r="X18" s="289">
        <v>20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 ht="15">
      <c r="A19" s="289" t="s">
        <v>59</v>
      </c>
      <c r="B19" s="289">
        <v>0</v>
      </c>
      <c r="C19" s="289">
        <v>0</v>
      </c>
      <c r="D19" s="289">
        <v>0</v>
      </c>
      <c r="E19" s="289">
        <v>3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1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2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 ht="15"/>
    <row r="21" spans="1:36" customFormat="1" ht="15">
      <c r="A21" s="288" t="s">
        <v>237</v>
      </c>
    </row>
    <row r="22" spans="1:36" customFormat="1" ht="15">
      <c r="A22" s="288" t="s">
        <v>395</v>
      </c>
    </row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30" spans="1:36" s="197" customFormat="1" ht="15">
      <c r="A30" s="22" t="s">
        <v>59</v>
      </c>
      <c r="B30" s="196">
        <f>SUMIF($A$14:$A$20,$A30,B$14:B$20)</f>
        <v>0</v>
      </c>
      <c r="C30" s="196">
        <f t="shared" ref="C30:AJ33" si="0">SUMIF($A$14:$A$20,$A30,C$14:C$20)</f>
        <v>0</v>
      </c>
      <c r="D30" s="196">
        <f t="shared" si="0"/>
        <v>0</v>
      </c>
      <c r="E30" s="196">
        <f t="shared" si="0"/>
        <v>3</v>
      </c>
      <c r="F30" s="196">
        <f t="shared" si="0"/>
        <v>0</v>
      </c>
      <c r="G30" s="196">
        <f t="shared" si="0"/>
        <v>0</v>
      </c>
      <c r="H30" s="196">
        <f t="shared" si="0"/>
        <v>0</v>
      </c>
      <c r="I30" s="196">
        <f t="shared" si="0"/>
        <v>0</v>
      </c>
      <c r="J30" s="196">
        <f t="shared" si="0"/>
        <v>0</v>
      </c>
      <c r="K30" s="196">
        <f t="shared" si="0"/>
        <v>0</v>
      </c>
      <c r="L30" s="196">
        <f t="shared" si="0"/>
        <v>0</v>
      </c>
      <c r="M30" s="196">
        <f t="shared" si="0"/>
        <v>0</v>
      </c>
      <c r="N30" s="196">
        <f t="shared" si="0"/>
        <v>0</v>
      </c>
      <c r="O30" s="196">
        <f t="shared" si="0"/>
        <v>0</v>
      </c>
      <c r="P30" s="196">
        <f t="shared" si="0"/>
        <v>1</v>
      </c>
      <c r="Q30" s="196">
        <f t="shared" si="0"/>
        <v>0</v>
      </c>
      <c r="R30" s="196">
        <f t="shared" si="0"/>
        <v>0</v>
      </c>
      <c r="S30" s="196">
        <f t="shared" si="0"/>
        <v>0</v>
      </c>
      <c r="T30" s="196">
        <f t="shared" si="0"/>
        <v>0</v>
      </c>
      <c r="U30" s="196">
        <f t="shared" si="0"/>
        <v>0</v>
      </c>
      <c r="V30" s="196">
        <f t="shared" si="0"/>
        <v>0</v>
      </c>
      <c r="W30" s="196">
        <f t="shared" si="0"/>
        <v>0</v>
      </c>
      <c r="X30" s="196">
        <f t="shared" si="0"/>
        <v>0</v>
      </c>
      <c r="Y30" s="196">
        <f t="shared" si="0"/>
        <v>2</v>
      </c>
      <c r="Z30" s="196">
        <f t="shared" si="0"/>
        <v>0</v>
      </c>
      <c r="AA30" s="196">
        <f t="shared" si="0"/>
        <v>0</v>
      </c>
      <c r="AB30" s="196">
        <f t="shared" si="0"/>
        <v>0</v>
      </c>
      <c r="AC30" s="196">
        <f t="shared" si="0"/>
        <v>0</v>
      </c>
      <c r="AD30" s="196">
        <f t="shared" si="0"/>
        <v>0</v>
      </c>
      <c r="AE30" s="196">
        <f t="shared" si="0"/>
        <v>0</v>
      </c>
      <c r="AF30" s="196">
        <f t="shared" si="0"/>
        <v>0</v>
      </c>
      <c r="AG30" s="196">
        <f t="shared" si="0"/>
        <v>0</v>
      </c>
      <c r="AH30" s="196">
        <f t="shared" si="0"/>
        <v>0</v>
      </c>
      <c r="AI30" s="196">
        <f t="shared" si="0"/>
        <v>0</v>
      </c>
      <c r="AJ30" s="196">
        <f t="shared" si="0"/>
        <v>0</v>
      </c>
    </row>
    <row r="31" spans="1:36" s="197" customFormat="1" ht="15">
      <c r="A31" s="22" t="s">
        <v>60</v>
      </c>
      <c r="B31" s="196">
        <f>SUMIF($A$14:$A$20,$A31,B$14:B$20)</f>
        <v>0</v>
      </c>
      <c r="C31" s="196">
        <f t="shared" si="0"/>
        <v>0</v>
      </c>
      <c r="D31" s="196">
        <f t="shared" si="0"/>
        <v>0</v>
      </c>
      <c r="E31" s="196">
        <f t="shared" si="0"/>
        <v>22</v>
      </c>
      <c r="F31" s="196">
        <f t="shared" si="0"/>
        <v>0</v>
      </c>
      <c r="G31" s="196">
        <f t="shared" si="0"/>
        <v>0</v>
      </c>
      <c r="H31" s="196">
        <f t="shared" si="0"/>
        <v>0</v>
      </c>
      <c r="I31" s="196">
        <f t="shared" si="0"/>
        <v>0</v>
      </c>
      <c r="J31" s="196">
        <f t="shared" si="0"/>
        <v>0</v>
      </c>
      <c r="K31" s="196">
        <f t="shared" si="0"/>
        <v>0</v>
      </c>
      <c r="L31" s="196">
        <f t="shared" si="0"/>
        <v>0</v>
      </c>
      <c r="M31" s="196">
        <f t="shared" si="0"/>
        <v>0</v>
      </c>
      <c r="N31" s="196">
        <f t="shared" si="0"/>
        <v>0</v>
      </c>
      <c r="O31" s="196">
        <f t="shared" si="0"/>
        <v>0</v>
      </c>
      <c r="P31" s="196">
        <f t="shared" si="0"/>
        <v>0</v>
      </c>
      <c r="Q31" s="196">
        <f t="shared" si="0"/>
        <v>0</v>
      </c>
      <c r="R31" s="196">
        <f t="shared" si="0"/>
        <v>0</v>
      </c>
      <c r="S31" s="196">
        <f t="shared" si="0"/>
        <v>1</v>
      </c>
      <c r="T31" s="196">
        <f t="shared" si="0"/>
        <v>0</v>
      </c>
      <c r="U31" s="196">
        <f t="shared" si="0"/>
        <v>1</v>
      </c>
      <c r="V31" s="196">
        <f t="shared" si="0"/>
        <v>0</v>
      </c>
      <c r="W31" s="196">
        <f t="shared" si="0"/>
        <v>0</v>
      </c>
      <c r="X31" s="196">
        <f t="shared" si="0"/>
        <v>20</v>
      </c>
      <c r="Y31" s="196">
        <f t="shared" si="0"/>
        <v>0</v>
      </c>
      <c r="Z31" s="196">
        <f t="shared" si="0"/>
        <v>0</v>
      </c>
      <c r="AA31" s="196">
        <f t="shared" si="0"/>
        <v>0</v>
      </c>
      <c r="AB31" s="196">
        <f t="shared" si="0"/>
        <v>0</v>
      </c>
      <c r="AC31" s="196">
        <f t="shared" si="0"/>
        <v>0</v>
      </c>
      <c r="AD31" s="196">
        <f t="shared" si="0"/>
        <v>0</v>
      </c>
      <c r="AE31" s="196">
        <f t="shared" si="0"/>
        <v>0</v>
      </c>
      <c r="AF31" s="196">
        <f t="shared" si="0"/>
        <v>0</v>
      </c>
      <c r="AG31" s="196">
        <f t="shared" si="0"/>
        <v>0</v>
      </c>
      <c r="AH31" s="196">
        <f t="shared" si="0"/>
        <v>0</v>
      </c>
      <c r="AI31" s="196">
        <f t="shared" si="0"/>
        <v>0</v>
      </c>
      <c r="AJ31" s="196">
        <f t="shared" si="0"/>
        <v>0</v>
      </c>
    </row>
    <row r="32" spans="1:36" s="197" customFormat="1" ht="15">
      <c r="A32" s="22" t="s">
        <v>63</v>
      </c>
      <c r="B32" s="196">
        <f>SUMIF($A$14:$A$20,$A32,B$14:B$20)</f>
        <v>0</v>
      </c>
      <c r="C32" s="196">
        <f t="shared" si="0"/>
        <v>0</v>
      </c>
      <c r="D32" s="196">
        <f t="shared" si="0"/>
        <v>0</v>
      </c>
      <c r="E32" s="196">
        <f t="shared" si="0"/>
        <v>0</v>
      </c>
      <c r="F32" s="196">
        <f t="shared" si="0"/>
        <v>0</v>
      </c>
      <c r="G32" s="196">
        <f t="shared" si="0"/>
        <v>0</v>
      </c>
      <c r="H32" s="196">
        <f t="shared" si="0"/>
        <v>0</v>
      </c>
      <c r="I32" s="196">
        <f t="shared" si="0"/>
        <v>0</v>
      </c>
      <c r="J32" s="196">
        <f t="shared" si="0"/>
        <v>0</v>
      </c>
      <c r="K32" s="196">
        <f t="shared" si="0"/>
        <v>0</v>
      </c>
      <c r="L32" s="196">
        <f t="shared" si="0"/>
        <v>0</v>
      </c>
      <c r="M32" s="196">
        <f t="shared" si="0"/>
        <v>0</v>
      </c>
      <c r="N32" s="196">
        <f t="shared" si="0"/>
        <v>0</v>
      </c>
      <c r="O32" s="196">
        <f t="shared" si="0"/>
        <v>0</v>
      </c>
      <c r="P32" s="196">
        <f t="shared" si="0"/>
        <v>0</v>
      </c>
      <c r="Q32" s="196">
        <f t="shared" si="0"/>
        <v>0</v>
      </c>
      <c r="R32" s="196">
        <f t="shared" si="0"/>
        <v>0</v>
      </c>
      <c r="S32" s="196">
        <f t="shared" si="0"/>
        <v>0</v>
      </c>
      <c r="T32" s="196">
        <f t="shared" si="0"/>
        <v>0</v>
      </c>
      <c r="U32" s="196">
        <f t="shared" si="0"/>
        <v>0</v>
      </c>
      <c r="V32" s="196">
        <f t="shared" si="0"/>
        <v>0</v>
      </c>
      <c r="W32" s="196">
        <f t="shared" si="0"/>
        <v>0</v>
      </c>
      <c r="X32" s="196">
        <f t="shared" si="0"/>
        <v>0</v>
      </c>
      <c r="Y32" s="196">
        <f t="shared" si="0"/>
        <v>0</v>
      </c>
      <c r="Z32" s="196">
        <f t="shared" si="0"/>
        <v>0</v>
      </c>
      <c r="AA32" s="196">
        <f t="shared" si="0"/>
        <v>0</v>
      </c>
      <c r="AB32" s="196">
        <f t="shared" si="0"/>
        <v>0</v>
      </c>
      <c r="AC32" s="196">
        <f t="shared" si="0"/>
        <v>0</v>
      </c>
      <c r="AD32" s="196">
        <f t="shared" si="0"/>
        <v>0</v>
      </c>
      <c r="AE32" s="196">
        <f t="shared" si="0"/>
        <v>0</v>
      </c>
      <c r="AF32" s="196">
        <f t="shared" si="0"/>
        <v>0</v>
      </c>
      <c r="AG32" s="196">
        <f t="shared" si="0"/>
        <v>0</v>
      </c>
      <c r="AH32" s="196">
        <f t="shared" si="0"/>
        <v>0</v>
      </c>
      <c r="AI32" s="196">
        <f t="shared" si="0"/>
        <v>0</v>
      </c>
      <c r="AJ32" s="196">
        <f t="shared" si="0"/>
        <v>0</v>
      </c>
    </row>
    <row r="33" spans="1:36" s="197" customFormat="1" ht="15">
      <c r="A33" s="22" t="s">
        <v>61</v>
      </c>
      <c r="B33" s="196">
        <f>SUMIF($A$14:$A$20,$A33,B$14:B$20)</f>
        <v>0</v>
      </c>
      <c r="C33" s="196">
        <f t="shared" si="0"/>
        <v>0</v>
      </c>
      <c r="D33" s="196">
        <f t="shared" si="0"/>
        <v>0</v>
      </c>
      <c r="E33" s="196">
        <f t="shared" si="0"/>
        <v>0</v>
      </c>
      <c r="F33" s="196">
        <f t="shared" si="0"/>
        <v>0</v>
      </c>
      <c r="G33" s="196">
        <f t="shared" si="0"/>
        <v>0</v>
      </c>
      <c r="H33" s="196">
        <f t="shared" si="0"/>
        <v>0</v>
      </c>
      <c r="I33" s="196">
        <f t="shared" si="0"/>
        <v>0</v>
      </c>
      <c r="J33" s="196">
        <f t="shared" si="0"/>
        <v>0</v>
      </c>
      <c r="K33" s="196">
        <f t="shared" si="0"/>
        <v>0</v>
      </c>
      <c r="L33" s="196">
        <f t="shared" si="0"/>
        <v>0</v>
      </c>
      <c r="M33" s="196">
        <f t="shared" si="0"/>
        <v>0</v>
      </c>
      <c r="N33" s="196">
        <f t="shared" si="0"/>
        <v>0</v>
      </c>
      <c r="O33" s="196">
        <f t="shared" si="0"/>
        <v>0</v>
      </c>
      <c r="P33" s="196">
        <f t="shared" si="0"/>
        <v>0</v>
      </c>
      <c r="Q33" s="196">
        <f t="shared" si="0"/>
        <v>0</v>
      </c>
      <c r="R33" s="196">
        <f t="shared" si="0"/>
        <v>0</v>
      </c>
      <c r="S33" s="196">
        <f t="shared" si="0"/>
        <v>0</v>
      </c>
      <c r="T33" s="196">
        <f t="shared" si="0"/>
        <v>0</v>
      </c>
      <c r="U33" s="196">
        <f t="shared" si="0"/>
        <v>0</v>
      </c>
      <c r="V33" s="196">
        <f t="shared" si="0"/>
        <v>0</v>
      </c>
      <c r="W33" s="196">
        <f t="shared" si="0"/>
        <v>0</v>
      </c>
      <c r="X33" s="196">
        <f t="shared" si="0"/>
        <v>0</v>
      </c>
      <c r="Y33" s="196">
        <f t="shared" si="0"/>
        <v>0</v>
      </c>
      <c r="Z33" s="196">
        <f t="shared" si="0"/>
        <v>0</v>
      </c>
      <c r="AA33" s="196">
        <f t="shared" si="0"/>
        <v>0</v>
      </c>
      <c r="AB33" s="196">
        <f t="shared" si="0"/>
        <v>0</v>
      </c>
      <c r="AC33" s="196">
        <f t="shared" si="0"/>
        <v>0</v>
      </c>
      <c r="AD33" s="196">
        <f t="shared" si="0"/>
        <v>0</v>
      </c>
      <c r="AE33" s="196">
        <f t="shared" si="0"/>
        <v>0</v>
      </c>
      <c r="AF33" s="196">
        <f t="shared" si="0"/>
        <v>0</v>
      </c>
      <c r="AG33" s="196">
        <f t="shared" si="0"/>
        <v>0</v>
      </c>
      <c r="AH33" s="196">
        <f t="shared" si="0"/>
        <v>0</v>
      </c>
      <c r="AI33" s="196">
        <f t="shared" si="0"/>
        <v>0</v>
      </c>
      <c r="AJ33" s="196">
        <f t="shared" si="0"/>
        <v>0</v>
      </c>
    </row>
    <row r="50" spans="15:15" ht="15">
      <c r="O50" s="199"/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3" customFormat="1">
      <c r="A1" s="275" t="s">
        <v>298</v>
      </c>
    </row>
    <row r="2" spans="1:33" customFormat="1">
      <c r="A2" s="275" t="s">
        <v>299</v>
      </c>
    </row>
    <row r="3" spans="1:33" customFormat="1">
      <c r="A3" s="275" t="s">
        <v>320</v>
      </c>
    </row>
    <row r="4" spans="1:33" customFormat="1">
      <c r="A4" s="275" t="s">
        <v>328</v>
      </c>
    </row>
    <row r="5" spans="1:33" customFormat="1">
      <c r="A5" s="275" t="s">
        <v>329</v>
      </c>
    </row>
    <row r="6" spans="1:33" customFormat="1">
      <c r="A6" s="275" t="s">
        <v>318</v>
      </c>
    </row>
    <row r="7" spans="1:33" customFormat="1">
      <c r="A7" s="275" t="s">
        <v>300</v>
      </c>
    </row>
    <row r="8" spans="1:33" customFormat="1">
      <c r="A8" s="275" t="s">
        <v>278</v>
      </c>
    </row>
    <row r="9" spans="1:33" customFormat="1">
      <c r="A9" s="275" t="s">
        <v>268</v>
      </c>
    </row>
    <row r="10" spans="1:33" customFormat="1">
      <c r="A10" s="275" t="s">
        <v>340</v>
      </c>
    </row>
    <row r="11" spans="1:33" customFormat="1"/>
    <row r="12" spans="1:33" customFormat="1">
      <c r="A12" s="278" t="s">
        <v>0</v>
      </c>
      <c r="B12" s="278" t="s">
        <v>333</v>
      </c>
      <c r="C12" s="278" t="s">
        <v>337</v>
      </c>
      <c r="D12" s="278" t="s">
        <v>341</v>
      </c>
      <c r="E12" s="278" t="s">
        <v>53</v>
      </c>
      <c r="F12" s="278">
        <v>1</v>
      </c>
      <c r="G12" s="278">
        <v>2</v>
      </c>
      <c r="H12" s="278">
        <v>3</v>
      </c>
      <c r="I12" s="278">
        <v>4</v>
      </c>
      <c r="J12" s="278">
        <v>5</v>
      </c>
      <c r="K12" s="278">
        <v>6</v>
      </c>
      <c r="L12" s="278">
        <v>7</v>
      </c>
      <c r="M12" s="278">
        <v>8</v>
      </c>
      <c r="N12" s="278">
        <v>9</v>
      </c>
      <c r="O12" s="278">
        <v>10</v>
      </c>
      <c r="P12" s="278">
        <v>11</v>
      </c>
      <c r="Q12" s="278">
        <v>12</v>
      </c>
      <c r="R12" s="278">
        <v>13</v>
      </c>
      <c r="S12" s="278">
        <v>14</v>
      </c>
      <c r="T12" s="278">
        <v>15</v>
      </c>
      <c r="U12" s="278">
        <v>16</v>
      </c>
      <c r="V12" s="278">
        <v>17</v>
      </c>
      <c r="W12" s="278">
        <v>18</v>
      </c>
      <c r="X12" s="278">
        <v>19</v>
      </c>
      <c r="Y12" s="278">
        <v>20</v>
      </c>
      <c r="Z12" s="278">
        <v>21</v>
      </c>
      <c r="AA12" s="278">
        <v>22</v>
      </c>
      <c r="AB12" s="278">
        <v>23</v>
      </c>
      <c r="AC12" s="278">
        <v>24</v>
      </c>
      <c r="AD12" s="278">
        <v>25</v>
      </c>
      <c r="AE12" s="278">
        <v>26</v>
      </c>
      <c r="AF12" s="278">
        <v>27</v>
      </c>
      <c r="AG12" s="278">
        <v>28</v>
      </c>
    </row>
    <row r="13" spans="1:33" customFormat="1">
      <c r="A13" s="276" t="s">
        <v>54</v>
      </c>
      <c r="B13" s="276">
        <v>0</v>
      </c>
      <c r="C13" s="276">
        <v>0</v>
      </c>
      <c r="D13" s="276">
        <v>0</v>
      </c>
      <c r="E13" s="276">
        <v>0</v>
      </c>
      <c r="F13" s="276">
        <v>0</v>
      </c>
      <c r="G13" s="276">
        <v>0</v>
      </c>
      <c r="H13" s="276">
        <v>0</v>
      </c>
      <c r="I13" s="276">
        <v>0</v>
      </c>
      <c r="J13" s="276">
        <v>0</v>
      </c>
      <c r="K13" s="276">
        <v>0</v>
      </c>
      <c r="L13" s="276">
        <v>0</v>
      </c>
      <c r="M13" s="276">
        <v>0</v>
      </c>
      <c r="N13" s="276">
        <v>0</v>
      </c>
      <c r="O13" s="276">
        <v>0</v>
      </c>
      <c r="P13" s="276">
        <v>0</v>
      </c>
      <c r="Q13" s="276">
        <v>0</v>
      </c>
      <c r="R13" s="276">
        <v>0</v>
      </c>
      <c r="S13" s="276">
        <v>0</v>
      </c>
      <c r="T13" s="276">
        <v>0</v>
      </c>
      <c r="U13" s="276">
        <v>0</v>
      </c>
      <c r="V13" s="276">
        <v>0</v>
      </c>
      <c r="W13" s="276">
        <v>0</v>
      </c>
      <c r="X13" s="276">
        <v>0</v>
      </c>
      <c r="Y13" s="276">
        <v>0</v>
      </c>
      <c r="Z13" s="276">
        <v>0</v>
      </c>
      <c r="AA13" s="276">
        <v>0</v>
      </c>
      <c r="AB13" s="276">
        <v>0</v>
      </c>
      <c r="AC13" s="276">
        <v>0</v>
      </c>
      <c r="AD13" s="276"/>
      <c r="AE13" s="276"/>
      <c r="AF13" s="276"/>
      <c r="AG13" s="276"/>
    </row>
    <row r="14" spans="1:33" customFormat="1">
      <c r="A14" s="276" t="s">
        <v>55</v>
      </c>
      <c r="B14" s="276">
        <v>0</v>
      </c>
      <c r="C14" s="276">
        <v>0</v>
      </c>
      <c r="D14" s="276">
        <v>0</v>
      </c>
      <c r="E14" s="276">
        <v>0</v>
      </c>
      <c r="F14" s="276">
        <v>0</v>
      </c>
      <c r="G14" s="276">
        <v>0</v>
      </c>
      <c r="H14" s="276">
        <v>0</v>
      </c>
      <c r="I14" s="276">
        <v>0</v>
      </c>
      <c r="J14" s="276">
        <v>0</v>
      </c>
      <c r="K14" s="276">
        <v>0</v>
      </c>
      <c r="L14" s="276">
        <v>0</v>
      </c>
      <c r="M14" s="276">
        <v>0</v>
      </c>
      <c r="N14" s="276">
        <v>0</v>
      </c>
      <c r="O14" s="276">
        <v>0</v>
      </c>
      <c r="P14" s="276">
        <v>0</v>
      </c>
      <c r="Q14" s="276">
        <v>0</v>
      </c>
      <c r="R14" s="276">
        <v>0</v>
      </c>
      <c r="S14" s="276">
        <v>0</v>
      </c>
      <c r="T14" s="276">
        <v>0</v>
      </c>
      <c r="U14" s="276">
        <v>0</v>
      </c>
      <c r="V14" s="276">
        <v>0</v>
      </c>
      <c r="W14" s="276">
        <v>0</v>
      </c>
      <c r="X14" s="276">
        <v>0</v>
      </c>
      <c r="Y14" s="276">
        <v>0</v>
      </c>
      <c r="Z14" s="276">
        <v>0</v>
      </c>
      <c r="AA14" s="276">
        <v>0</v>
      </c>
      <c r="AB14" s="276">
        <v>0</v>
      </c>
      <c r="AC14" s="276">
        <v>0</v>
      </c>
      <c r="AD14" s="276"/>
      <c r="AE14" s="276"/>
      <c r="AF14" s="276"/>
      <c r="AG14" s="276"/>
    </row>
    <row r="15" spans="1:33" customFormat="1">
      <c r="A15" s="276" t="s">
        <v>56</v>
      </c>
      <c r="B15" s="276">
        <v>0</v>
      </c>
      <c r="C15" s="276">
        <v>0</v>
      </c>
      <c r="D15" s="276">
        <v>0</v>
      </c>
      <c r="E15" s="276">
        <v>0</v>
      </c>
      <c r="F15" s="276">
        <v>0</v>
      </c>
      <c r="G15" s="276">
        <v>0</v>
      </c>
      <c r="H15" s="276">
        <v>0</v>
      </c>
      <c r="I15" s="276">
        <v>0</v>
      </c>
      <c r="J15" s="276">
        <v>0</v>
      </c>
      <c r="K15" s="276">
        <v>0</v>
      </c>
      <c r="L15" s="276">
        <v>0</v>
      </c>
      <c r="M15" s="276">
        <v>0</v>
      </c>
      <c r="N15" s="276">
        <v>0</v>
      </c>
      <c r="O15" s="276">
        <v>0</v>
      </c>
      <c r="P15" s="276">
        <v>0</v>
      </c>
      <c r="Q15" s="276">
        <v>0</v>
      </c>
      <c r="R15" s="276">
        <v>0</v>
      </c>
      <c r="S15" s="276">
        <v>0</v>
      </c>
      <c r="T15" s="276">
        <v>0</v>
      </c>
      <c r="U15" s="276">
        <v>0</v>
      </c>
      <c r="V15" s="276">
        <v>0</v>
      </c>
      <c r="W15" s="276">
        <v>0</v>
      </c>
      <c r="X15" s="276">
        <v>0</v>
      </c>
      <c r="Y15" s="276">
        <v>0</v>
      </c>
      <c r="Z15" s="276">
        <v>0</v>
      </c>
      <c r="AA15" s="276">
        <v>0</v>
      </c>
      <c r="AB15" s="276">
        <v>0</v>
      </c>
      <c r="AC15" s="276">
        <v>0</v>
      </c>
      <c r="AD15" s="276"/>
      <c r="AE15" s="276"/>
      <c r="AF15" s="276"/>
      <c r="AG15" s="276"/>
    </row>
    <row r="16" spans="1:33" customFormat="1">
      <c r="A16" s="277" t="s">
        <v>57</v>
      </c>
      <c r="B16" s="277"/>
      <c r="C16" s="277"/>
      <c r="D16" s="277"/>
      <c r="E16" s="277"/>
      <c r="F16" s="277"/>
      <c r="G16" s="277"/>
      <c r="H16" s="277"/>
      <c r="I16" s="277"/>
      <c r="J16" s="277"/>
      <c r="K16" s="277"/>
      <c r="L16" s="277"/>
      <c r="M16" s="277"/>
      <c r="N16" s="277"/>
      <c r="O16" s="277"/>
      <c r="P16" s="277"/>
      <c r="Q16" s="277"/>
      <c r="R16" s="277"/>
      <c r="S16" s="277"/>
      <c r="T16" s="277"/>
      <c r="U16" s="277"/>
      <c r="V16" s="277"/>
      <c r="W16" s="277"/>
      <c r="X16" s="277"/>
      <c r="Y16" s="277"/>
      <c r="Z16" s="277"/>
      <c r="AA16" s="277"/>
      <c r="AB16" s="277"/>
      <c r="AC16" s="277"/>
      <c r="AD16" s="277"/>
      <c r="AE16" s="277"/>
      <c r="AF16" s="277"/>
      <c r="AG16" s="277"/>
    </row>
    <row r="17" spans="1:36" customFormat="1">
      <c r="A17" s="278" t="s">
        <v>58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281"/>
      <c r="T17" s="281"/>
      <c r="U17" s="281"/>
      <c r="V17" s="281"/>
      <c r="W17" s="281"/>
      <c r="X17" s="281"/>
      <c r="Y17" s="281"/>
      <c r="Z17" s="281"/>
      <c r="AA17" s="281"/>
      <c r="AB17" s="281"/>
      <c r="AC17" s="281"/>
      <c r="AD17" s="281"/>
      <c r="AE17" s="281"/>
      <c r="AF17" s="281"/>
      <c r="AG17" s="281"/>
      <c r="AH17" s="126"/>
      <c r="AI17" s="126"/>
      <c r="AJ17" s="126"/>
    </row>
    <row r="18" spans="1:36" customFormat="1"/>
    <row r="19" spans="1:36" customFormat="1">
      <c r="A19" s="275" t="s">
        <v>237</v>
      </c>
    </row>
    <row r="20" spans="1:36" customFormat="1">
      <c r="A20" s="275" t="s">
        <v>345</v>
      </c>
    </row>
    <row r="21" spans="1:36" customFormat="1"/>
    <row r="22" spans="1:36" customFormat="1"/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customFormat="1"/>
    <row r="30" spans="1:36" s="215" customFormat="1">
      <c r="A30" s="15" t="s">
        <v>59</v>
      </c>
      <c r="B30" s="214">
        <f t="shared" ref="B30:K33" si="0">SUMIF($A$15:$A$28,$A30,B$15:B$28)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318</v>
      </c>
    </row>
    <row r="7" spans="1:36" customFormat="1">
      <c r="A7" s="288" t="s">
        <v>300</v>
      </c>
    </row>
    <row r="8" spans="1:36" customFormat="1">
      <c r="A8" s="288" t="s">
        <v>305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1144</v>
      </c>
      <c r="C13" s="289">
        <v>226</v>
      </c>
      <c r="D13" s="289">
        <v>7575</v>
      </c>
      <c r="E13" s="289">
        <v>45848</v>
      </c>
      <c r="F13" s="289">
        <v>1799</v>
      </c>
      <c r="G13" s="289">
        <v>0</v>
      </c>
      <c r="H13" s="289">
        <v>0</v>
      </c>
      <c r="I13" s="289">
        <v>1585</v>
      </c>
      <c r="J13" s="289">
        <v>2064</v>
      </c>
      <c r="K13" s="289">
        <v>2053</v>
      </c>
      <c r="L13" s="289">
        <v>313</v>
      </c>
      <c r="M13" s="289">
        <v>688</v>
      </c>
      <c r="N13" s="289">
        <v>2239</v>
      </c>
      <c r="O13" s="289">
        <v>0</v>
      </c>
      <c r="P13" s="289">
        <v>1527</v>
      </c>
      <c r="Q13" s="289">
        <v>3203</v>
      </c>
      <c r="R13" s="289">
        <v>2268</v>
      </c>
      <c r="S13" s="289">
        <v>1352</v>
      </c>
      <c r="T13" s="289">
        <v>4117</v>
      </c>
      <c r="U13" s="289">
        <v>5147</v>
      </c>
      <c r="V13" s="289">
        <v>0</v>
      </c>
      <c r="W13" s="289">
        <v>5765</v>
      </c>
      <c r="X13" s="289">
        <v>3572</v>
      </c>
      <c r="Y13" s="289">
        <v>1803</v>
      </c>
      <c r="Z13" s="289">
        <v>2065</v>
      </c>
      <c r="AA13" s="289">
        <v>1798</v>
      </c>
      <c r="AB13" s="289">
        <v>2490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1144</v>
      </c>
      <c r="C14" s="289">
        <v>226</v>
      </c>
      <c r="D14" s="289">
        <v>7538</v>
      </c>
      <c r="E14" s="289">
        <v>45804</v>
      </c>
      <c r="F14" s="289">
        <v>1793</v>
      </c>
      <c r="G14" s="289">
        <v>0</v>
      </c>
      <c r="H14" s="289">
        <v>0</v>
      </c>
      <c r="I14" s="289">
        <v>1584</v>
      </c>
      <c r="J14" s="289">
        <v>2063</v>
      </c>
      <c r="K14" s="289">
        <v>2050</v>
      </c>
      <c r="L14" s="289">
        <v>313</v>
      </c>
      <c r="M14" s="289">
        <v>688</v>
      </c>
      <c r="N14" s="289">
        <v>2239</v>
      </c>
      <c r="O14" s="289">
        <v>0</v>
      </c>
      <c r="P14" s="289">
        <v>1527</v>
      </c>
      <c r="Q14" s="289">
        <v>3202</v>
      </c>
      <c r="R14" s="289">
        <v>2267</v>
      </c>
      <c r="S14" s="289">
        <v>1343</v>
      </c>
      <c r="T14" s="289">
        <v>4115</v>
      </c>
      <c r="U14" s="289">
        <v>5144</v>
      </c>
      <c r="V14" s="289">
        <v>0</v>
      </c>
      <c r="W14" s="289">
        <v>5757</v>
      </c>
      <c r="X14" s="289">
        <v>3570</v>
      </c>
      <c r="Y14" s="289">
        <v>1803</v>
      </c>
      <c r="Z14" s="289">
        <v>2065</v>
      </c>
      <c r="AA14" s="289">
        <v>1793</v>
      </c>
      <c r="AB14" s="289">
        <v>2488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0</v>
      </c>
      <c r="C15" s="289">
        <v>0</v>
      </c>
      <c r="D15" s="289">
        <v>37</v>
      </c>
      <c r="E15" s="289">
        <v>44</v>
      </c>
      <c r="F15" s="289">
        <v>6</v>
      </c>
      <c r="G15" s="289">
        <v>0</v>
      </c>
      <c r="H15" s="289">
        <v>0</v>
      </c>
      <c r="I15" s="289">
        <v>1</v>
      </c>
      <c r="J15" s="289">
        <v>1</v>
      </c>
      <c r="K15" s="289">
        <v>3</v>
      </c>
      <c r="L15" s="289">
        <v>0</v>
      </c>
      <c r="M15" s="289">
        <v>0</v>
      </c>
      <c r="N15" s="289">
        <v>0</v>
      </c>
      <c r="O15" s="289">
        <v>0</v>
      </c>
      <c r="P15" s="289">
        <v>0</v>
      </c>
      <c r="Q15" s="289">
        <v>1</v>
      </c>
      <c r="R15" s="289">
        <v>1</v>
      </c>
      <c r="S15" s="289">
        <v>9</v>
      </c>
      <c r="T15" s="289">
        <v>2</v>
      </c>
      <c r="U15" s="289">
        <v>3</v>
      </c>
      <c r="V15" s="289">
        <v>0</v>
      </c>
      <c r="W15" s="289">
        <v>8</v>
      </c>
      <c r="X15" s="289">
        <v>2</v>
      </c>
      <c r="Y15" s="289">
        <v>0</v>
      </c>
      <c r="Z15" s="289">
        <v>0</v>
      </c>
      <c r="AA15" s="289">
        <v>5</v>
      </c>
      <c r="AB15" s="289">
        <v>2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>
        <v>0</v>
      </c>
      <c r="C16" s="290">
        <v>0</v>
      </c>
      <c r="D16" s="290">
        <v>0.48844884488448842</v>
      </c>
      <c r="E16" s="290">
        <v>9.5969289827255277E-2</v>
      </c>
      <c r="F16" s="290">
        <v>0.33351862145636463</v>
      </c>
      <c r="G16" s="290"/>
      <c r="H16" s="290"/>
      <c r="I16" s="290">
        <v>6.3091482649842281E-2</v>
      </c>
      <c r="J16" s="290">
        <v>4.8449612403100778E-2</v>
      </c>
      <c r="K16" s="290">
        <v>0.14612761811982464</v>
      </c>
      <c r="L16" s="290">
        <v>0</v>
      </c>
      <c r="M16" s="290">
        <v>0</v>
      </c>
      <c r="N16" s="290">
        <v>0</v>
      </c>
      <c r="O16" s="290"/>
      <c r="P16" s="290">
        <v>0</v>
      </c>
      <c r="Q16" s="290">
        <v>3.1220730565095226E-2</v>
      </c>
      <c r="R16" s="290">
        <v>4.4091710758377423E-2</v>
      </c>
      <c r="S16" s="290">
        <v>0.66568047337278113</v>
      </c>
      <c r="T16" s="290">
        <v>4.8579062424095217E-2</v>
      </c>
      <c r="U16" s="290">
        <v>5.8286380415776183E-2</v>
      </c>
      <c r="V16" s="290"/>
      <c r="W16" s="290">
        <v>0.13876843018213356</v>
      </c>
      <c r="X16" s="290">
        <v>5.5991041433370664E-2</v>
      </c>
      <c r="Y16" s="290">
        <v>0</v>
      </c>
      <c r="Z16" s="290">
        <v>0</v>
      </c>
      <c r="AA16" s="290">
        <v>0.27808676307007785</v>
      </c>
      <c r="AB16" s="290">
        <v>8.0321285140562249E-2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2.75" customHeigh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>
      <c r="A18" s="289" t="s">
        <v>59</v>
      </c>
      <c r="B18" s="289">
        <v>0</v>
      </c>
      <c r="C18" s="289">
        <v>0</v>
      </c>
      <c r="D18" s="289">
        <v>35</v>
      </c>
      <c r="E18" s="289">
        <v>21</v>
      </c>
      <c r="F18" s="289">
        <v>0</v>
      </c>
      <c r="G18" s="289">
        <v>0</v>
      </c>
      <c r="H18" s="289">
        <v>0</v>
      </c>
      <c r="I18" s="289">
        <v>0</v>
      </c>
      <c r="J18" s="289">
        <v>1</v>
      </c>
      <c r="K18" s="289">
        <v>3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1</v>
      </c>
      <c r="R18" s="289">
        <v>1</v>
      </c>
      <c r="S18" s="289">
        <v>9</v>
      </c>
      <c r="T18" s="289">
        <v>1</v>
      </c>
      <c r="U18" s="289">
        <v>0</v>
      </c>
      <c r="V18" s="289">
        <v>0</v>
      </c>
      <c r="W18" s="289">
        <v>3</v>
      </c>
      <c r="X18" s="289">
        <v>2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>
      <c r="A19" s="289" t="s">
        <v>60</v>
      </c>
      <c r="B19" s="289">
        <v>0</v>
      </c>
      <c r="C19" s="289">
        <v>0</v>
      </c>
      <c r="D19" s="289">
        <v>2</v>
      </c>
      <c r="E19" s="289">
        <v>20</v>
      </c>
      <c r="F19" s="289">
        <v>3</v>
      </c>
      <c r="G19" s="289">
        <v>0</v>
      </c>
      <c r="H19" s="289">
        <v>0</v>
      </c>
      <c r="I19" s="289">
        <v>1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1</v>
      </c>
      <c r="U19" s="289">
        <v>3</v>
      </c>
      <c r="V19" s="289">
        <v>0</v>
      </c>
      <c r="W19" s="289">
        <v>5</v>
      </c>
      <c r="X19" s="289">
        <v>0</v>
      </c>
      <c r="Y19" s="289">
        <v>0</v>
      </c>
      <c r="Z19" s="289">
        <v>0</v>
      </c>
      <c r="AA19" s="289">
        <v>5</v>
      </c>
      <c r="AB19" s="289">
        <v>2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>
      <c r="A20" s="289" t="s">
        <v>61</v>
      </c>
      <c r="B20" s="289">
        <v>0</v>
      </c>
      <c r="C20" s="289">
        <v>0</v>
      </c>
      <c r="D20" s="289">
        <v>0</v>
      </c>
      <c r="E20" s="289">
        <v>3</v>
      </c>
      <c r="F20" s="289">
        <v>3</v>
      </c>
      <c r="G20" s="289">
        <v>0</v>
      </c>
      <c r="H20" s="289">
        <v>0</v>
      </c>
      <c r="I20" s="289">
        <v>0</v>
      </c>
      <c r="J20" s="289">
        <v>0</v>
      </c>
      <c r="K20" s="289">
        <v>0</v>
      </c>
      <c r="L20" s="289">
        <v>0</v>
      </c>
      <c r="M20" s="289">
        <v>0</v>
      </c>
      <c r="N20" s="289">
        <v>0</v>
      </c>
      <c r="O20" s="289">
        <v>0</v>
      </c>
      <c r="P20" s="289">
        <v>0</v>
      </c>
      <c r="Q20" s="289">
        <v>0</v>
      </c>
      <c r="R20" s="289">
        <v>0</v>
      </c>
      <c r="S20" s="289">
        <v>0</v>
      </c>
      <c r="T20" s="289">
        <v>0</v>
      </c>
      <c r="U20" s="289">
        <v>0</v>
      </c>
      <c r="V20" s="289">
        <v>0</v>
      </c>
      <c r="W20" s="289">
        <v>0</v>
      </c>
      <c r="X20" s="289">
        <v>0</v>
      </c>
      <c r="Y20" s="289">
        <v>0</v>
      </c>
      <c r="Z20" s="289">
        <v>0</v>
      </c>
      <c r="AA20" s="289">
        <v>0</v>
      </c>
      <c r="AB20" s="289">
        <v>0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1" spans="1:36" customFormat="1"/>
    <row r="22" spans="1:36" customFormat="1">
      <c r="A22" s="288" t="s">
        <v>237</v>
      </c>
    </row>
    <row r="23" spans="1:36" customFormat="1">
      <c r="A23" s="288" t="s">
        <v>396</v>
      </c>
    </row>
    <row r="24" spans="1:36" customFormat="1"/>
    <row r="25" spans="1:36" customFormat="1"/>
    <row r="26" spans="1:36" customFormat="1"/>
    <row r="27" spans="1:36" customFormat="1"/>
    <row r="28" spans="1:36" customFormat="1"/>
    <row r="29" spans="1:36" customFormat="1"/>
    <row r="30" spans="1:36" s="215" customFormat="1">
      <c r="A30" s="15" t="s">
        <v>59</v>
      </c>
      <c r="B30" s="214">
        <f t="shared" ref="B30:K33" si="0">SUMIF($A$15:$A$28,$A30,B$15:B$28)</f>
        <v>0</v>
      </c>
      <c r="C30" s="214">
        <f t="shared" si="0"/>
        <v>0</v>
      </c>
      <c r="D30" s="214">
        <f t="shared" si="0"/>
        <v>35</v>
      </c>
      <c r="E30" s="214">
        <f t="shared" si="0"/>
        <v>21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1</v>
      </c>
      <c r="K30" s="214">
        <f t="shared" si="0"/>
        <v>3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1</v>
      </c>
      <c r="R30" s="214">
        <f t="shared" si="1"/>
        <v>1</v>
      </c>
      <c r="S30" s="214">
        <f t="shared" si="1"/>
        <v>9</v>
      </c>
      <c r="T30" s="214">
        <f t="shared" si="1"/>
        <v>1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3</v>
      </c>
      <c r="X30" s="214">
        <f t="shared" si="2"/>
        <v>2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2</v>
      </c>
      <c r="E31" s="214">
        <f t="shared" si="0"/>
        <v>20</v>
      </c>
      <c r="F31" s="214">
        <f t="shared" si="0"/>
        <v>3</v>
      </c>
      <c r="G31" s="214">
        <f t="shared" si="0"/>
        <v>0</v>
      </c>
      <c r="H31" s="214">
        <f t="shared" si="0"/>
        <v>0</v>
      </c>
      <c r="I31" s="214">
        <f t="shared" si="0"/>
        <v>1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1</v>
      </c>
      <c r="U31" s="214">
        <f t="shared" si="1"/>
        <v>3</v>
      </c>
      <c r="V31" s="214">
        <f t="shared" si="2"/>
        <v>0</v>
      </c>
      <c r="W31" s="214">
        <f t="shared" si="2"/>
        <v>5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5</v>
      </c>
      <c r="AB31" s="214">
        <f t="shared" si="2"/>
        <v>2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3</v>
      </c>
      <c r="F33" s="214">
        <f t="shared" si="0"/>
        <v>3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318</v>
      </c>
    </row>
    <row r="7" spans="1:36" customFormat="1">
      <c r="A7" s="288" t="s">
        <v>300</v>
      </c>
    </row>
    <row r="8" spans="1:36" customFormat="1">
      <c r="A8" s="288" t="s">
        <v>304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93101</v>
      </c>
      <c r="C13" s="289">
        <v>70596</v>
      </c>
      <c r="D13" s="289">
        <v>60996</v>
      </c>
      <c r="E13" s="289">
        <v>44026</v>
      </c>
      <c r="F13" s="289">
        <v>2329</v>
      </c>
      <c r="G13" s="289">
        <v>640</v>
      </c>
      <c r="H13" s="289">
        <v>0</v>
      </c>
      <c r="I13" s="289">
        <v>2194</v>
      </c>
      <c r="J13" s="289">
        <v>3562</v>
      </c>
      <c r="K13" s="289">
        <v>4327</v>
      </c>
      <c r="L13" s="289">
        <v>3569</v>
      </c>
      <c r="M13" s="289">
        <v>1618</v>
      </c>
      <c r="N13" s="289">
        <v>919</v>
      </c>
      <c r="O13" s="289">
        <v>0</v>
      </c>
      <c r="P13" s="289">
        <v>5232</v>
      </c>
      <c r="Q13" s="289">
        <v>2015</v>
      </c>
      <c r="R13" s="289">
        <v>0</v>
      </c>
      <c r="S13" s="289">
        <v>2197</v>
      </c>
      <c r="T13" s="289">
        <v>3109</v>
      </c>
      <c r="U13" s="289">
        <v>1607</v>
      </c>
      <c r="V13" s="289">
        <v>0</v>
      </c>
      <c r="W13" s="289">
        <v>678</v>
      </c>
      <c r="X13" s="289">
        <v>2694</v>
      </c>
      <c r="Y13" s="289">
        <v>2464</v>
      </c>
      <c r="Z13" s="289">
        <v>2423</v>
      </c>
      <c r="AA13" s="289">
        <v>877</v>
      </c>
      <c r="AB13" s="289">
        <v>233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93024</v>
      </c>
      <c r="C14" s="289">
        <v>70540</v>
      </c>
      <c r="D14" s="289">
        <v>60969</v>
      </c>
      <c r="E14" s="289">
        <v>43999</v>
      </c>
      <c r="F14" s="289">
        <v>2328</v>
      </c>
      <c r="G14" s="289">
        <v>640</v>
      </c>
      <c r="H14" s="289">
        <v>0</v>
      </c>
      <c r="I14" s="289">
        <v>2194</v>
      </c>
      <c r="J14" s="289">
        <v>3562</v>
      </c>
      <c r="K14" s="289">
        <v>4327</v>
      </c>
      <c r="L14" s="289">
        <v>3568</v>
      </c>
      <c r="M14" s="289">
        <v>1615</v>
      </c>
      <c r="N14" s="289">
        <v>919</v>
      </c>
      <c r="O14" s="289">
        <v>0</v>
      </c>
      <c r="P14" s="289">
        <v>5232</v>
      </c>
      <c r="Q14" s="289">
        <v>2015</v>
      </c>
      <c r="R14" s="289">
        <v>0</v>
      </c>
      <c r="S14" s="289">
        <v>2196</v>
      </c>
      <c r="T14" s="289">
        <v>3109</v>
      </c>
      <c r="U14" s="289">
        <v>1607</v>
      </c>
      <c r="V14" s="289">
        <v>0</v>
      </c>
      <c r="W14" s="289">
        <v>676</v>
      </c>
      <c r="X14" s="289">
        <v>2678</v>
      </c>
      <c r="Y14" s="289">
        <v>2463</v>
      </c>
      <c r="Z14" s="289">
        <v>2421</v>
      </c>
      <c r="AA14" s="289">
        <v>877</v>
      </c>
      <c r="AB14" s="289">
        <v>233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77</v>
      </c>
      <c r="C15" s="289">
        <v>56</v>
      </c>
      <c r="D15" s="289">
        <v>27</v>
      </c>
      <c r="E15" s="289">
        <v>27</v>
      </c>
      <c r="F15" s="289">
        <v>1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1</v>
      </c>
      <c r="M15" s="289">
        <v>3</v>
      </c>
      <c r="N15" s="289">
        <v>0</v>
      </c>
      <c r="O15" s="289">
        <v>0</v>
      </c>
      <c r="P15" s="289">
        <v>0</v>
      </c>
      <c r="Q15" s="289">
        <v>0</v>
      </c>
      <c r="R15" s="289">
        <v>0</v>
      </c>
      <c r="S15" s="289">
        <v>1</v>
      </c>
      <c r="T15" s="289">
        <v>0</v>
      </c>
      <c r="U15" s="289">
        <v>0</v>
      </c>
      <c r="V15" s="289">
        <v>0</v>
      </c>
      <c r="W15" s="289">
        <v>2</v>
      </c>
      <c r="X15" s="289">
        <v>16</v>
      </c>
      <c r="Y15" s="289">
        <v>1</v>
      </c>
      <c r="Z15" s="289">
        <v>2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>
        <v>8.2705878561991811E-2</v>
      </c>
      <c r="C16" s="290">
        <v>7.9324607626494417E-2</v>
      </c>
      <c r="D16" s="290">
        <v>4.4265197717883141E-2</v>
      </c>
      <c r="E16" s="290">
        <v>6.132739744696316E-2</v>
      </c>
      <c r="F16" s="290">
        <v>4.2936882782310004E-2</v>
      </c>
      <c r="G16" s="290">
        <v>0</v>
      </c>
      <c r="H16" s="290"/>
      <c r="I16" s="290">
        <v>0</v>
      </c>
      <c r="J16" s="290">
        <v>0</v>
      </c>
      <c r="K16" s="290">
        <v>0</v>
      </c>
      <c r="L16" s="290">
        <v>2.801905295601009E-2</v>
      </c>
      <c r="M16" s="290">
        <v>0.18541409147095181</v>
      </c>
      <c r="N16" s="290">
        <v>0</v>
      </c>
      <c r="O16" s="290"/>
      <c r="P16" s="290">
        <v>0</v>
      </c>
      <c r="Q16" s="290">
        <v>0</v>
      </c>
      <c r="R16" s="290"/>
      <c r="S16" s="290">
        <v>4.5516613563950842E-2</v>
      </c>
      <c r="T16" s="290">
        <v>0</v>
      </c>
      <c r="U16" s="290">
        <v>0</v>
      </c>
      <c r="V16" s="290"/>
      <c r="W16" s="290">
        <v>0.29498525073746312</v>
      </c>
      <c r="X16" s="290">
        <v>0.59391239792130657</v>
      </c>
      <c r="Y16" s="290">
        <v>4.0584415584415584E-2</v>
      </c>
      <c r="Z16" s="290">
        <v>8.2542302930251762E-2</v>
      </c>
      <c r="AA16" s="290">
        <v>0</v>
      </c>
      <c r="AB16" s="290">
        <v>0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2.75" customHeigh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>
      <c r="A18" s="289" t="s">
        <v>59</v>
      </c>
      <c r="B18" s="289">
        <v>67</v>
      </c>
      <c r="C18" s="289">
        <v>50</v>
      </c>
      <c r="D18" s="289">
        <v>18</v>
      </c>
      <c r="E18" s="289">
        <v>25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1</v>
      </c>
      <c r="M18" s="289">
        <v>3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2</v>
      </c>
      <c r="X18" s="289">
        <v>16</v>
      </c>
      <c r="Y18" s="289">
        <v>1</v>
      </c>
      <c r="Z18" s="289">
        <v>2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>
      <c r="A19" s="289" t="s">
        <v>60</v>
      </c>
      <c r="B19" s="289">
        <v>10</v>
      </c>
      <c r="C19" s="289">
        <v>5</v>
      </c>
      <c r="D19" s="289">
        <v>6</v>
      </c>
      <c r="E19" s="289">
        <v>2</v>
      </c>
      <c r="F19" s="289">
        <v>1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1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/>
    <row r="21" spans="1:36" customFormat="1">
      <c r="A21" s="288" t="s">
        <v>237</v>
      </c>
    </row>
    <row r="22" spans="1:36" customFormat="1">
      <c r="A22" s="288" t="s">
        <v>397</v>
      </c>
    </row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customFormat="1"/>
    <row r="30" spans="1:36" s="215" customFormat="1">
      <c r="A30" s="15" t="s">
        <v>59</v>
      </c>
      <c r="B30" s="214">
        <f t="shared" ref="B30:K33" si="0">SUMIF($A$15:$A$28,$A30,B$15:B$28)</f>
        <v>67</v>
      </c>
      <c r="C30" s="214">
        <f t="shared" si="0"/>
        <v>50</v>
      </c>
      <c r="D30" s="214">
        <f t="shared" si="0"/>
        <v>18</v>
      </c>
      <c r="E30" s="214">
        <f t="shared" si="0"/>
        <v>25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1</v>
      </c>
      <c r="M30" s="214">
        <f t="shared" si="1"/>
        <v>3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2</v>
      </c>
      <c r="X30" s="214">
        <f t="shared" si="2"/>
        <v>16</v>
      </c>
      <c r="Y30" s="214">
        <f t="shared" si="2"/>
        <v>1</v>
      </c>
      <c r="Z30" s="214">
        <f t="shared" si="2"/>
        <v>2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10</v>
      </c>
      <c r="C31" s="214">
        <f t="shared" si="0"/>
        <v>5</v>
      </c>
      <c r="D31" s="214">
        <f t="shared" si="0"/>
        <v>6</v>
      </c>
      <c r="E31" s="214">
        <f t="shared" si="0"/>
        <v>2</v>
      </c>
      <c r="F31" s="214">
        <f t="shared" si="0"/>
        <v>1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1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318</v>
      </c>
    </row>
    <row r="7" spans="1:36" customFormat="1">
      <c r="A7" s="288" t="s">
        <v>300</v>
      </c>
    </row>
    <row r="8" spans="1:36" customFormat="1">
      <c r="A8" s="288" t="s">
        <v>314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110195</v>
      </c>
      <c r="C13" s="289">
        <v>73156</v>
      </c>
      <c r="D13" s="289">
        <v>26628</v>
      </c>
      <c r="E13" s="289">
        <v>39140</v>
      </c>
      <c r="F13" s="289">
        <v>691</v>
      </c>
      <c r="G13" s="289">
        <v>236</v>
      </c>
      <c r="H13" s="289">
        <v>0</v>
      </c>
      <c r="I13" s="289">
        <v>0</v>
      </c>
      <c r="J13" s="289">
        <v>0</v>
      </c>
      <c r="K13" s="289">
        <v>5</v>
      </c>
      <c r="L13" s="289">
        <v>0</v>
      </c>
      <c r="M13" s="289">
        <v>0</v>
      </c>
      <c r="N13" s="289">
        <v>5488</v>
      </c>
      <c r="O13" s="289">
        <v>0</v>
      </c>
      <c r="P13" s="289">
        <v>684</v>
      </c>
      <c r="Q13" s="289">
        <v>0</v>
      </c>
      <c r="R13" s="289">
        <v>-4</v>
      </c>
      <c r="S13" s="289">
        <v>0</v>
      </c>
      <c r="T13" s="289">
        <v>1144</v>
      </c>
      <c r="U13" s="289">
        <v>4449</v>
      </c>
      <c r="V13" s="289">
        <v>0</v>
      </c>
      <c r="W13" s="289">
        <v>2751</v>
      </c>
      <c r="X13" s="289">
        <v>6992</v>
      </c>
      <c r="Y13" s="289">
        <v>5345</v>
      </c>
      <c r="Z13" s="289">
        <v>5135</v>
      </c>
      <c r="AA13" s="289">
        <v>0</v>
      </c>
      <c r="AB13" s="289">
        <v>3925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110104</v>
      </c>
      <c r="C14" s="289">
        <v>73131</v>
      </c>
      <c r="D14" s="289">
        <v>26623</v>
      </c>
      <c r="E14" s="289">
        <v>39114</v>
      </c>
      <c r="F14" s="289">
        <v>691</v>
      </c>
      <c r="G14" s="289">
        <v>234</v>
      </c>
      <c r="H14" s="289">
        <v>0</v>
      </c>
      <c r="I14" s="289">
        <v>0</v>
      </c>
      <c r="J14" s="289">
        <v>0</v>
      </c>
      <c r="K14" s="289">
        <v>5</v>
      </c>
      <c r="L14" s="289">
        <v>0</v>
      </c>
      <c r="M14" s="289">
        <v>0</v>
      </c>
      <c r="N14" s="289">
        <v>5488</v>
      </c>
      <c r="O14" s="289">
        <v>0</v>
      </c>
      <c r="P14" s="289">
        <v>683</v>
      </c>
      <c r="Q14" s="289">
        <v>0</v>
      </c>
      <c r="R14" s="289">
        <v>-4</v>
      </c>
      <c r="S14" s="289">
        <v>0</v>
      </c>
      <c r="T14" s="289">
        <v>1138</v>
      </c>
      <c r="U14" s="289">
        <v>4445</v>
      </c>
      <c r="V14" s="289">
        <v>0</v>
      </c>
      <c r="W14" s="289">
        <v>2750</v>
      </c>
      <c r="X14" s="289">
        <v>6990</v>
      </c>
      <c r="Y14" s="289">
        <v>5336</v>
      </c>
      <c r="Z14" s="289">
        <v>5134</v>
      </c>
      <c r="AA14" s="289">
        <v>0</v>
      </c>
      <c r="AB14" s="289">
        <v>3925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91</v>
      </c>
      <c r="C15" s="289">
        <v>25</v>
      </c>
      <c r="D15" s="289">
        <v>5</v>
      </c>
      <c r="E15" s="289">
        <v>26</v>
      </c>
      <c r="F15" s="289">
        <v>0</v>
      </c>
      <c r="G15" s="289">
        <v>2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0</v>
      </c>
      <c r="N15" s="289">
        <v>0</v>
      </c>
      <c r="O15" s="289">
        <v>0</v>
      </c>
      <c r="P15" s="289">
        <v>1</v>
      </c>
      <c r="Q15" s="289">
        <v>0</v>
      </c>
      <c r="R15" s="289">
        <v>0</v>
      </c>
      <c r="S15" s="289">
        <v>0</v>
      </c>
      <c r="T15" s="289">
        <v>6</v>
      </c>
      <c r="U15" s="289">
        <v>4</v>
      </c>
      <c r="V15" s="289">
        <v>0</v>
      </c>
      <c r="W15" s="289">
        <v>1</v>
      </c>
      <c r="X15" s="289">
        <v>2</v>
      </c>
      <c r="Y15" s="289">
        <v>9</v>
      </c>
      <c r="Z15" s="289">
        <v>1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>
        <v>8.2580879350242747E-2</v>
      </c>
      <c r="C16" s="290">
        <v>3.4173546940784082E-2</v>
      </c>
      <c r="D16" s="290">
        <v>1.8777226979119724E-2</v>
      </c>
      <c r="E16" s="290">
        <v>6.642820643842616E-2</v>
      </c>
      <c r="F16" s="290">
        <v>0</v>
      </c>
      <c r="G16" s="290">
        <v>0.84745762711864403</v>
      </c>
      <c r="H16" s="290"/>
      <c r="I16" s="290"/>
      <c r="J16" s="290"/>
      <c r="K16" s="290">
        <v>0</v>
      </c>
      <c r="L16" s="290"/>
      <c r="M16" s="290"/>
      <c r="N16" s="290">
        <v>0</v>
      </c>
      <c r="O16" s="290"/>
      <c r="P16" s="290">
        <v>0.14619883040935672</v>
      </c>
      <c r="Q16" s="290"/>
      <c r="R16" s="290">
        <v>0</v>
      </c>
      <c r="S16" s="290"/>
      <c r="T16" s="290">
        <v>0.52447552447552448</v>
      </c>
      <c r="U16" s="290">
        <v>8.9907844459429079E-2</v>
      </c>
      <c r="V16" s="290"/>
      <c r="W16" s="290">
        <v>3.635041802980734E-2</v>
      </c>
      <c r="X16" s="290">
        <v>2.8604118993135013E-2</v>
      </c>
      <c r="Y16" s="290">
        <v>0.16838166510757718</v>
      </c>
      <c r="Z16" s="290">
        <v>1.9474196689386564E-2</v>
      </c>
      <c r="AA16" s="290"/>
      <c r="AB16" s="290">
        <v>0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 ht="12.75" customHeigh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>
      <c r="A18" s="289" t="s">
        <v>59</v>
      </c>
      <c r="B18" s="289">
        <v>89</v>
      </c>
      <c r="C18" s="289">
        <v>22</v>
      </c>
      <c r="D18" s="289">
        <v>1</v>
      </c>
      <c r="E18" s="289">
        <v>12</v>
      </c>
      <c r="F18" s="289">
        <v>0</v>
      </c>
      <c r="G18" s="289">
        <v>2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2</v>
      </c>
      <c r="V18" s="289">
        <v>0</v>
      </c>
      <c r="W18" s="289">
        <v>0</v>
      </c>
      <c r="X18" s="289">
        <v>2</v>
      </c>
      <c r="Y18" s="289">
        <v>6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>
      <c r="A19" s="289" t="s">
        <v>60</v>
      </c>
      <c r="B19" s="289">
        <v>1</v>
      </c>
      <c r="C19" s="289">
        <v>2</v>
      </c>
      <c r="D19" s="289">
        <v>3</v>
      </c>
      <c r="E19" s="289">
        <v>13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1</v>
      </c>
      <c r="Q19" s="289">
        <v>0</v>
      </c>
      <c r="R19" s="289">
        <v>0</v>
      </c>
      <c r="S19" s="289">
        <v>0</v>
      </c>
      <c r="T19" s="289">
        <v>6</v>
      </c>
      <c r="U19" s="289">
        <v>1</v>
      </c>
      <c r="V19" s="289">
        <v>0</v>
      </c>
      <c r="W19" s="289">
        <v>1</v>
      </c>
      <c r="X19" s="289">
        <v>0</v>
      </c>
      <c r="Y19" s="289">
        <v>3</v>
      </c>
      <c r="Z19" s="289">
        <v>1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>
      <c r="A20" s="289" t="s">
        <v>61</v>
      </c>
      <c r="B20" s="289">
        <v>1</v>
      </c>
      <c r="C20" s="289">
        <v>1</v>
      </c>
      <c r="D20" s="289">
        <v>1</v>
      </c>
      <c r="E20" s="289">
        <v>1</v>
      </c>
      <c r="F20" s="289">
        <v>0</v>
      </c>
      <c r="G20" s="289">
        <v>0</v>
      </c>
      <c r="H20" s="289">
        <v>0</v>
      </c>
      <c r="I20" s="289">
        <v>0</v>
      </c>
      <c r="J20" s="289">
        <v>0</v>
      </c>
      <c r="K20" s="289">
        <v>0</v>
      </c>
      <c r="L20" s="289">
        <v>0</v>
      </c>
      <c r="M20" s="289">
        <v>0</v>
      </c>
      <c r="N20" s="289">
        <v>0</v>
      </c>
      <c r="O20" s="289">
        <v>0</v>
      </c>
      <c r="P20" s="289">
        <v>0</v>
      </c>
      <c r="Q20" s="289">
        <v>0</v>
      </c>
      <c r="R20" s="289">
        <v>0</v>
      </c>
      <c r="S20" s="289">
        <v>0</v>
      </c>
      <c r="T20" s="289">
        <v>0</v>
      </c>
      <c r="U20" s="289">
        <v>1</v>
      </c>
      <c r="V20" s="289">
        <v>0</v>
      </c>
      <c r="W20" s="289">
        <v>0</v>
      </c>
      <c r="X20" s="289">
        <v>0</v>
      </c>
      <c r="Y20" s="289">
        <v>0</v>
      </c>
      <c r="Z20" s="289">
        <v>0</v>
      </c>
      <c r="AA20" s="289">
        <v>0</v>
      </c>
      <c r="AB20" s="289">
        <v>0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1" spans="1:36" customFormat="1"/>
    <row r="22" spans="1:36" customFormat="1">
      <c r="A22" s="288" t="s">
        <v>237</v>
      </c>
    </row>
    <row r="23" spans="1:36" customFormat="1">
      <c r="A23" s="288" t="s">
        <v>398</v>
      </c>
    </row>
    <row r="24" spans="1:36" customFormat="1"/>
    <row r="25" spans="1:36" customFormat="1"/>
    <row r="26" spans="1:36" customFormat="1"/>
    <row r="27" spans="1:36" customFormat="1"/>
    <row r="28" spans="1:36" customFormat="1"/>
    <row r="29" spans="1:36" customFormat="1"/>
    <row r="30" spans="1:36" s="215" customFormat="1">
      <c r="A30" s="15" t="s">
        <v>59</v>
      </c>
      <c r="B30" s="214">
        <f t="shared" ref="B30:K33" si="0">SUMIF($A$15:$A$28,$A30,B$15:B$28)</f>
        <v>89</v>
      </c>
      <c r="C30" s="214">
        <f t="shared" si="0"/>
        <v>22</v>
      </c>
      <c r="D30" s="214">
        <f t="shared" si="0"/>
        <v>1</v>
      </c>
      <c r="E30" s="214">
        <f t="shared" si="0"/>
        <v>12</v>
      </c>
      <c r="F30" s="214">
        <f t="shared" si="0"/>
        <v>0</v>
      </c>
      <c r="G30" s="214">
        <f t="shared" si="0"/>
        <v>2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2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2</v>
      </c>
      <c r="Y30" s="214">
        <f t="shared" si="2"/>
        <v>6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1</v>
      </c>
      <c r="C31" s="214">
        <f t="shared" si="0"/>
        <v>2</v>
      </c>
      <c r="D31" s="214">
        <f t="shared" si="0"/>
        <v>3</v>
      </c>
      <c r="E31" s="214">
        <f t="shared" si="0"/>
        <v>13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1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6</v>
      </c>
      <c r="U31" s="214">
        <f t="shared" si="1"/>
        <v>1</v>
      </c>
      <c r="V31" s="214">
        <f t="shared" si="2"/>
        <v>0</v>
      </c>
      <c r="W31" s="214">
        <f t="shared" si="2"/>
        <v>1</v>
      </c>
      <c r="X31" s="214">
        <f t="shared" si="2"/>
        <v>0</v>
      </c>
      <c r="Y31" s="214">
        <f t="shared" si="2"/>
        <v>3</v>
      </c>
      <c r="Z31" s="214">
        <f t="shared" si="2"/>
        <v>1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1</v>
      </c>
      <c r="C33" s="214">
        <f t="shared" si="0"/>
        <v>1</v>
      </c>
      <c r="D33" s="214">
        <f t="shared" si="0"/>
        <v>1</v>
      </c>
      <c r="E33" s="214">
        <f t="shared" si="0"/>
        <v>1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1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100" t="s">
        <v>298</v>
      </c>
    </row>
    <row r="2" spans="1:36" customFormat="1">
      <c r="A2" s="100" t="s">
        <v>299</v>
      </c>
    </row>
    <row r="3" spans="1:36" customFormat="1">
      <c r="A3" s="100" t="s">
        <v>320</v>
      </c>
    </row>
    <row r="4" spans="1:36" customFormat="1">
      <c r="A4" s="100" t="s">
        <v>328</v>
      </c>
    </row>
    <row r="5" spans="1:36" customFormat="1">
      <c r="A5" s="100" t="s">
        <v>329</v>
      </c>
    </row>
    <row r="6" spans="1:36" customFormat="1">
      <c r="A6" s="100" t="s">
        <v>283</v>
      </c>
    </row>
    <row r="7" spans="1:36" customFormat="1">
      <c r="A7" s="100" t="s">
        <v>300</v>
      </c>
    </row>
    <row r="8" spans="1:36" customFormat="1">
      <c r="A8" s="100" t="s">
        <v>194</v>
      </c>
    </row>
    <row r="9" spans="1:36" customFormat="1">
      <c r="A9" s="100" t="s">
        <v>268</v>
      </c>
    </row>
    <row r="10" spans="1:36" customFormat="1">
      <c r="A10" s="100" t="s">
        <v>369</v>
      </c>
    </row>
    <row r="11" spans="1:36" customFormat="1"/>
    <row r="12" spans="1:36" customFormat="1">
      <c r="A12" s="101" t="s">
        <v>0</v>
      </c>
      <c r="B12" s="101" t="s">
        <v>358</v>
      </c>
      <c r="C12" s="101" t="s">
        <v>362</v>
      </c>
      <c r="D12" s="101" t="s">
        <v>370</v>
      </c>
      <c r="E12" s="101" t="s">
        <v>53</v>
      </c>
      <c r="F12" s="101">
        <v>1</v>
      </c>
      <c r="G12" s="101">
        <v>2</v>
      </c>
      <c r="H12" s="101">
        <v>3</v>
      </c>
      <c r="I12" s="101">
        <v>4</v>
      </c>
      <c r="J12" s="101">
        <v>5</v>
      </c>
      <c r="K12" s="101">
        <v>6</v>
      </c>
      <c r="L12" s="101">
        <v>7</v>
      </c>
      <c r="M12" s="101">
        <v>8</v>
      </c>
      <c r="N12" s="101">
        <v>9</v>
      </c>
      <c r="O12" s="101">
        <v>10</v>
      </c>
      <c r="P12" s="101">
        <v>11</v>
      </c>
      <c r="Q12" s="101">
        <v>12</v>
      </c>
      <c r="R12" s="101">
        <v>13</v>
      </c>
      <c r="S12" s="101">
        <v>14</v>
      </c>
      <c r="T12" s="101">
        <v>15</v>
      </c>
      <c r="U12" s="101">
        <v>16</v>
      </c>
      <c r="V12" s="101">
        <v>17</v>
      </c>
      <c r="W12" s="101">
        <v>18</v>
      </c>
      <c r="X12" s="101">
        <v>19</v>
      </c>
      <c r="Y12" s="101">
        <v>20</v>
      </c>
      <c r="Z12" s="101">
        <v>21</v>
      </c>
      <c r="AA12" s="101">
        <v>22</v>
      </c>
      <c r="AB12" s="101">
        <v>23</v>
      </c>
      <c r="AC12" s="101">
        <v>24</v>
      </c>
      <c r="AD12" s="101">
        <v>25</v>
      </c>
      <c r="AE12" s="101">
        <v>26</v>
      </c>
      <c r="AF12" s="101">
        <v>27</v>
      </c>
      <c r="AG12" s="101">
        <v>28</v>
      </c>
      <c r="AH12" s="101">
        <v>29</v>
      </c>
      <c r="AI12" s="101">
        <v>30</v>
      </c>
      <c r="AJ12" s="101">
        <v>31</v>
      </c>
    </row>
    <row r="13" spans="1:36" customFormat="1">
      <c r="A13" s="102" t="s">
        <v>54</v>
      </c>
      <c r="B13" s="102">
        <v>66986</v>
      </c>
      <c r="C13" s="102">
        <v>15664</v>
      </c>
      <c r="D13" s="102">
        <v>-2</v>
      </c>
      <c r="E13" s="102">
        <v>0</v>
      </c>
      <c r="F13" s="102">
        <v>0</v>
      </c>
      <c r="G13" s="102">
        <v>0</v>
      </c>
      <c r="H13" s="102">
        <v>0</v>
      </c>
      <c r="I13" s="102">
        <v>0</v>
      </c>
      <c r="J13" s="102">
        <v>0</v>
      </c>
      <c r="K13" s="102">
        <v>0</v>
      </c>
      <c r="L13" s="102">
        <v>0</v>
      </c>
      <c r="M13" s="102">
        <v>0</v>
      </c>
      <c r="N13" s="102">
        <v>0</v>
      </c>
      <c r="O13" s="102">
        <v>0</v>
      </c>
      <c r="P13" s="102">
        <v>0</v>
      </c>
      <c r="Q13" s="102">
        <v>0</v>
      </c>
      <c r="R13" s="102">
        <v>0</v>
      </c>
      <c r="S13" s="102">
        <v>0</v>
      </c>
      <c r="T13" s="102">
        <v>0</v>
      </c>
      <c r="U13" s="102">
        <v>0</v>
      </c>
      <c r="V13" s="102">
        <v>0</v>
      </c>
      <c r="W13" s="102">
        <v>0</v>
      </c>
      <c r="X13" s="102">
        <v>0</v>
      </c>
      <c r="Y13" s="102">
        <v>0</v>
      </c>
      <c r="Z13" s="102">
        <v>0</v>
      </c>
      <c r="AA13" s="102">
        <v>0</v>
      </c>
      <c r="AB13" s="102">
        <v>0</v>
      </c>
      <c r="AC13" s="102">
        <v>0</v>
      </c>
      <c r="AD13" s="102">
        <v>0</v>
      </c>
      <c r="AE13" s="102">
        <v>0</v>
      </c>
      <c r="AF13" s="102">
        <v>0</v>
      </c>
      <c r="AG13" s="102">
        <v>0</v>
      </c>
      <c r="AH13" s="102">
        <v>0</v>
      </c>
      <c r="AI13" s="102">
        <v>0</v>
      </c>
      <c r="AJ13" s="102">
        <v>0</v>
      </c>
    </row>
    <row r="14" spans="1:36" customFormat="1">
      <c r="A14" s="102" t="s">
        <v>55</v>
      </c>
      <c r="B14" s="102">
        <v>66974</v>
      </c>
      <c r="C14" s="102">
        <v>15652</v>
      </c>
      <c r="D14" s="102">
        <v>-2</v>
      </c>
      <c r="E14" s="102">
        <v>0</v>
      </c>
      <c r="F14" s="102">
        <v>0</v>
      </c>
      <c r="G14" s="102">
        <v>0</v>
      </c>
      <c r="H14" s="102">
        <v>0</v>
      </c>
      <c r="I14" s="102">
        <v>0</v>
      </c>
      <c r="J14" s="102">
        <v>0</v>
      </c>
      <c r="K14" s="102">
        <v>0</v>
      </c>
      <c r="L14" s="102">
        <v>0</v>
      </c>
      <c r="M14" s="102">
        <v>0</v>
      </c>
      <c r="N14" s="102">
        <v>0</v>
      </c>
      <c r="O14" s="102">
        <v>0</v>
      </c>
      <c r="P14" s="102">
        <v>0</v>
      </c>
      <c r="Q14" s="102">
        <v>0</v>
      </c>
      <c r="R14" s="102">
        <v>0</v>
      </c>
      <c r="S14" s="102">
        <v>0</v>
      </c>
      <c r="T14" s="102">
        <v>0</v>
      </c>
      <c r="U14" s="102">
        <v>0</v>
      </c>
      <c r="V14" s="102">
        <v>0</v>
      </c>
      <c r="W14" s="102">
        <v>0</v>
      </c>
      <c r="X14" s="102">
        <v>0</v>
      </c>
      <c r="Y14" s="102">
        <v>0</v>
      </c>
      <c r="Z14" s="102">
        <v>0</v>
      </c>
      <c r="AA14" s="102">
        <v>0</v>
      </c>
      <c r="AB14" s="102">
        <v>0</v>
      </c>
      <c r="AC14" s="102">
        <v>0</v>
      </c>
      <c r="AD14" s="102">
        <v>0</v>
      </c>
      <c r="AE14" s="102">
        <v>0</v>
      </c>
      <c r="AF14" s="102">
        <v>0</v>
      </c>
      <c r="AG14" s="102">
        <v>0</v>
      </c>
      <c r="AH14" s="102">
        <v>0</v>
      </c>
      <c r="AI14" s="102">
        <v>0</v>
      </c>
      <c r="AJ14" s="102">
        <v>0</v>
      </c>
    </row>
    <row r="15" spans="1:36" customFormat="1">
      <c r="A15" s="102" t="s">
        <v>56</v>
      </c>
      <c r="B15" s="102">
        <v>12</v>
      </c>
      <c r="C15" s="102">
        <v>12</v>
      </c>
      <c r="D15" s="102">
        <v>0</v>
      </c>
      <c r="E15" s="102">
        <v>0</v>
      </c>
      <c r="F15" s="102">
        <v>0</v>
      </c>
      <c r="G15" s="102">
        <v>0</v>
      </c>
      <c r="H15" s="102">
        <v>0</v>
      </c>
      <c r="I15" s="102">
        <v>0</v>
      </c>
      <c r="J15" s="102">
        <v>0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0</v>
      </c>
      <c r="U15" s="102">
        <v>0</v>
      </c>
      <c r="V15" s="102">
        <v>0</v>
      </c>
      <c r="W15" s="102">
        <v>0</v>
      </c>
      <c r="X15" s="102">
        <v>0</v>
      </c>
      <c r="Y15" s="102">
        <v>0</v>
      </c>
      <c r="Z15" s="102">
        <v>0</v>
      </c>
      <c r="AA15" s="102">
        <v>0</v>
      </c>
      <c r="AB15" s="102">
        <v>0</v>
      </c>
      <c r="AC15" s="102">
        <v>0</v>
      </c>
      <c r="AD15" s="102">
        <v>0</v>
      </c>
      <c r="AE15" s="102">
        <v>0</v>
      </c>
      <c r="AF15" s="102">
        <v>0</v>
      </c>
      <c r="AG15" s="102">
        <v>0</v>
      </c>
      <c r="AH15" s="102">
        <v>0</v>
      </c>
      <c r="AI15" s="102">
        <v>0</v>
      </c>
      <c r="AJ15" s="102">
        <v>0</v>
      </c>
    </row>
    <row r="16" spans="1:36" customFormat="1">
      <c r="A16" s="103" t="s">
        <v>57</v>
      </c>
      <c r="B16" s="103">
        <v>1.7914191024990297E-2</v>
      </c>
      <c r="C16" s="103">
        <v>7.6608784473953015E-2</v>
      </c>
      <c r="D16" s="103">
        <v>0</v>
      </c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</row>
    <row r="17" spans="1:36" customFormat="1">
      <c r="A17" s="101" t="s">
        <v>58</v>
      </c>
      <c r="B17" s="131"/>
      <c r="C17" s="131"/>
      <c r="D17" s="131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</row>
    <row r="18" spans="1:36" customFormat="1"/>
    <row r="19" spans="1:36" customFormat="1">
      <c r="A19" s="100" t="s">
        <v>237</v>
      </c>
    </row>
    <row r="20" spans="1:36" customFormat="1">
      <c r="A20" s="100" t="s">
        <v>373</v>
      </c>
    </row>
    <row r="21" spans="1:36" customFormat="1"/>
    <row r="22" spans="1:36" customFormat="1"/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customFormat="1"/>
    <row r="30" spans="1:36" s="215" customFormat="1">
      <c r="A30" s="15" t="s">
        <v>59</v>
      </c>
      <c r="B30" s="214">
        <f t="shared" ref="B30:K33" si="0">SUMIF($A$15:$A$28,$A30,B$15:B$28)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283</v>
      </c>
    </row>
    <row r="7" spans="1:36" customFormat="1">
      <c r="A7" s="288" t="s">
        <v>300</v>
      </c>
    </row>
    <row r="8" spans="1:36" customFormat="1">
      <c r="A8" s="288" t="s">
        <v>278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104805</v>
      </c>
      <c r="C13" s="289">
        <v>100679</v>
      </c>
      <c r="D13" s="289">
        <v>14246</v>
      </c>
      <c r="E13" s="289">
        <v>67637</v>
      </c>
      <c r="F13" s="289">
        <v>0</v>
      </c>
      <c r="G13" s="289">
        <v>0</v>
      </c>
      <c r="H13" s="289">
        <v>0</v>
      </c>
      <c r="I13" s="289">
        <v>0</v>
      </c>
      <c r="J13" s="289">
        <v>0</v>
      </c>
      <c r="K13" s="289">
        <v>2352</v>
      </c>
      <c r="L13" s="289">
        <v>4006</v>
      </c>
      <c r="M13" s="289">
        <v>0</v>
      </c>
      <c r="N13" s="289">
        <v>6410</v>
      </c>
      <c r="O13" s="289">
        <v>0</v>
      </c>
      <c r="P13" s="289">
        <v>3500</v>
      </c>
      <c r="Q13" s="289">
        <v>2945</v>
      </c>
      <c r="R13" s="289">
        <v>4638</v>
      </c>
      <c r="S13" s="289">
        <v>2353</v>
      </c>
      <c r="T13" s="289">
        <v>4201</v>
      </c>
      <c r="U13" s="289">
        <v>4105</v>
      </c>
      <c r="V13" s="289">
        <v>0</v>
      </c>
      <c r="W13" s="289">
        <v>7610</v>
      </c>
      <c r="X13" s="289">
        <v>6509</v>
      </c>
      <c r="Y13" s="289">
        <v>8151</v>
      </c>
      <c r="Z13" s="289">
        <v>2253</v>
      </c>
      <c r="AA13" s="289">
        <v>4699</v>
      </c>
      <c r="AB13" s="289">
        <v>3905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104677</v>
      </c>
      <c r="C14" s="289">
        <v>100641</v>
      </c>
      <c r="D14" s="289">
        <v>14244</v>
      </c>
      <c r="E14" s="289">
        <v>67585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2349</v>
      </c>
      <c r="L14" s="289">
        <v>4002</v>
      </c>
      <c r="M14" s="289">
        <v>0</v>
      </c>
      <c r="N14" s="289">
        <v>6406</v>
      </c>
      <c r="O14" s="289">
        <v>0</v>
      </c>
      <c r="P14" s="289">
        <v>3498</v>
      </c>
      <c r="Q14" s="289">
        <v>2934</v>
      </c>
      <c r="R14" s="289">
        <v>4634</v>
      </c>
      <c r="S14" s="289">
        <v>2352</v>
      </c>
      <c r="T14" s="289">
        <v>4201</v>
      </c>
      <c r="U14" s="289">
        <v>4101</v>
      </c>
      <c r="V14" s="289">
        <v>0</v>
      </c>
      <c r="W14" s="289">
        <v>7602</v>
      </c>
      <c r="X14" s="289">
        <v>6507</v>
      </c>
      <c r="Y14" s="289">
        <v>8151</v>
      </c>
      <c r="Z14" s="289">
        <v>2253</v>
      </c>
      <c r="AA14" s="289">
        <v>4699</v>
      </c>
      <c r="AB14" s="289">
        <v>3896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128</v>
      </c>
      <c r="C15" s="289">
        <v>38</v>
      </c>
      <c r="D15" s="289">
        <v>2</v>
      </c>
      <c r="E15" s="289">
        <v>52</v>
      </c>
      <c r="F15" s="289">
        <v>0</v>
      </c>
      <c r="G15" s="289">
        <v>0</v>
      </c>
      <c r="H15" s="289">
        <v>0</v>
      </c>
      <c r="I15" s="289">
        <v>0</v>
      </c>
      <c r="J15" s="289">
        <v>0</v>
      </c>
      <c r="K15" s="289">
        <v>3</v>
      </c>
      <c r="L15" s="289">
        <v>4</v>
      </c>
      <c r="M15" s="289">
        <v>0</v>
      </c>
      <c r="N15" s="289">
        <v>4</v>
      </c>
      <c r="O15" s="289">
        <v>0</v>
      </c>
      <c r="P15" s="289">
        <v>2</v>
      </c>
      <c r="Q15" s="289">
        <v>11</v>
      </c>
      <c r="R15" s="289">
        <v>4</v>
      </c>
      <c r="S15" s="289">
        <v>1</v>
      </c>
      <c r="T15" s="289">
        <v>0</v>
      </c>
      <c r="U15" s="289">
        <v>4</v>
      </c>
      <c r="V15" s="289">
        <v>0</v>
      </c>
      <c r="W15" s="289">
        <v>8</v>
      </c>
      <c r="X15" s="289">
        <v>2</v>
      </c>
      <c r="Y15" s="289">
        <v>0</v>
      </c>
      <c r="Z15" s="289">
        <v>0</v>
      </c>
      <c r="AA15" s="289">
        <v>0</v>
      </c>
      <c r="AB15" s="289">
        <v>9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>
        <v>0.12213157769190401</v>
      </c>
      <c r="C16" s="290">
        <v>3.7743720140247718E-2</v>
      </c>
      <c r="D16" s="290">
        <v>1.4039028499227854E-2</v>
      </c>
      <c r="E16" s="290">
        <v>7.6880997087392988E-2</v>
      </c>
      <c r="F16" s="290"/>
      <c r="G16" s="290"/>
      <c r="H16" s="290"/>
      <c r="I16" s="290"/>
      <c r="J16" s="290"/>
      <c r="K16" s="290">
        <v>0.12755102040816327</v>
      </c>
      <c r="L16" s="290">
        <v>9.9850224663005499E-2</v>
      </c>
      <c r="M16" s="290"/>
      <c r="N16" s="290">
        <v>6.2402496099843996E-2</v>
      </c>
      <c r="O16" s="290"/>
      <c r="P16" s="290">
        <v>5.7142857142857148E-2</v>
      </c>
      <c r="Q16" s="290">
        <v>0.37351443123938877</v>
      </c>
      <c r="R16" s="290">
        <v>8.6244070720137997E-2</v>
      </c>
      <c r="S16" s="290">
        <v>4.2498937526561836E-2</v>
      </c>
      <c r="T16" s="290">
        <v>0</v>
      </c>
      <c r="U16" s="290">
        <v>9.7442143727162006E-2</v>
      </c>
      <c r="V16" s="290"/>
      <c r="W16" s="290">
        <v>0.10512483574244415</v>
      </c>
      <c r="X16" s="290">
        <v>3.0726686126901215E-2</v>
      </c>
      <c r="Y16" s="290">
        <v>0</v>
      </c>
      <c r="Z16" s="290">
        <v>0</v>
      </c>
      <c r="AA16" s="290">
        <v>0</v>
      </c>
      <c r="AB16" s="290">
        <v>0.23047375160051217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>
      <c r="A18" s="289" t="s">
        <v>59</v>
      </c>
      <c r="B18" s="289">
        <v>128</v>
      </c>
      <c r="C18" s="289">
        <v>31</v>
      </c>
      <c r="D18" s="289">
        <v>2</v>
      </c>
      <c r="E18" s="289">
        <v>49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3</v>
      </c>
      <c r="L18" s="289">
        <v>4</v>
      </c>
      <c r="M18" s="289">
        <v>0</v>
      </c>
      <c r="N18" s="289">
        <v>4</v>
      </c>
      <c r="O18" s="289">
        <v>0</v>
      </c>
      <c r="P18" s="289">
        <v>2</v>
      </c>
      <c r="Q18" s="289">
        <v>11</v>
      </c>
      <c r="R18" s="289">
        <v>4</v>
      </c>
      <c r="S18" s="289">
        <v>1</v>
      </c>
      <c r="T18" s="289">
        <v>0</v>
      </c>
      <c r="U18" s="289">
        <v>4</v>
      </c>
      <c r="V18" s="289">
        <v>0</v>
      </c>
      <c r="W18" s="289">
        <v>8</v>
      </c>
      <c r="X18" s="289">
        <v>1</v>
      </c>
      <c r="Y18" s="289">
        <v>0</v>
      </c>
      <c r="Z18" s="289">
        <v>0</v>
      </c>
      <c r="AA18" s="289">
        <v>0</v>
      </c>
      <c r="AB18" s="289">
        <v>7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>
      <c r="A19" s="289" t="s">
        <v>61</v>
      </c>
      <c r="B19" s="289">
        <v>0</v>
      </c>
      <c r="C19" s="289">
        <v>7</v>
      </c>
      <c r="D19" s="289">
        <v>0</v>
      </c>
      <c r="E19" s="289">
        <v>2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1</v>
      </c>
      <c r="Y19" s="289">
        <v>0</v>
      </c>
      <c r="Z19" s="289">
        <v>0</v>
      </c>
      <c r="AA19" s="289">
        <v>0</v>
      </c>
      <c r="AB19" s="289">
        <v>1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</row>
    <row r="20" spans="1:36" customFormat="1">
      <c r="A20" s="289" t="s">
        <v>60</v>
      </c>
      <c r="B20" s="289">
        <v>0</v>
      </c>
      <c r="C20" s="289">
        <v>0</v>
      </c>
      <c r="D20" s="289">
        <v>0</v>
      </c>
      <c r="E20" s="289">
        <v>1</v>
      </c>
      <c r="F20" s="289">
        <v>0</v>
      </c>
      <c r="G20" s="289">
        <v>0</v>
      </c>
      <c r="H20" s="289">
        <v>0</v>
      </c>
      <c r="I20" s="289">
        <v>0</v>
      </c>
      <c r="J20" s="289">
        <v>0</v>
      </c>
      <c r="K20" s="289">
        <v>0</v>
      </c>
      <c r="L20" s="289">
        <v>0</v>
      </c>
      <c r="M20" s="289">
        <v>0</v>
      </c>
      <c r="N20" s="289">
        <v>0</v>
      </c>
      <c r="O20" s="289">
        <v>0</v>
      </c>
      <c r="P20" s="289">
        <v>0</v>
      </c>
      <c r="Q20" s="289">
        <v>0</v>
      </c>
      <c r="R20" s="289">
        <v>0</v>
      </c>
      <c r="S20" s="289">
        <v>0</v>
      </c>
      <c r="T20" s="289">
        <v>0</v>
      </c>
      <c r="U20" s="289">
        <v>0</v>
      </c>
      <c r="V20" s="289">
        <v>0</v>
      </c>
      <c r="W20" s="289">
        <v>0</v>
      </c>
      <c r="X20" s="289">
        <v>0</v>
      </c>
      <c r="Y20" s="289">
        <v>0</v>
      </c>
      <c r="Z20" s="289">
        <v>0</v>
      </c>
      <c r="AA20" s="289">
        <v>0</v>
      </c>
      <c r="AB20" s="289">
        <v>1</v>
      </c>
      <c r="AC20" s="289">
        <v>0</v>
      </c>
      <c r="AD20" s="289">
        <v>0</v>
      </c>
      <c r="AE20" s="289">
        <v>0</v>
      </c>
      <c r="AF20" s="289">
        <v>0</v>
      </c>
      <c r="AG20" s="289">
        <v>0</v>
      </c>
      <c r="AH20" s="289">
        <v>0</v>
      </c>
      <c r="AI20" s="289">
        <v>0</v>
      </c>
      <c r="AJ20" s="289">
        <v>0</v>
      </c>
    </row>
    <row r="21" spans="1:36" customFormat="1"/>
    <row r="22" spans="1:36" customFormat="1">
      <c r="A22" s="288" t="s">
        <v>237</v>
      </c>
    </row>
    <row r="23" spans="1:36" customFormat="1">
      <c r="A23" s="288" t="s">
        <v>399</v>
      </c>
    </row>
    <row r="24" spans="1:36" customFormat="1"/>
    <row r="25" spans="1:36" customFormat="1"/>
    <row r="26" spans="1:36" customFormat="1"/>
    <row r="27" spans="1:36" customFormat="1"/>
    <row r="28" spans="1:36" customFormat="1"/>
    <row r="29" spans="1:36" s="195" customFormat="1" ht="12.75"/>
    <row r="30" spans="1:36" s="215" customFormat="1">
      <c r="A30" s="15" t="s">
        <v>59</v>
      </c>
      <c r="B30" s="214">
        <f t="shared" ref="B30:K33" si="0">SUMIF($A$15:$A$28,$A30,B$15:B$28)</f>
        <v>128</v>
      </c>
      <c r="C30" s="214">
        <f t="shared" si="0"/>
        <v>31</v>
      </c>
      <c r="D30" s="214">
        <f t="shared" si="0"/>
        <v>2</v>
      </c>
      <c r="E30" s="214">
        <f t="shared" si="0"/>
        <v>49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3</v>
      </c>
      <c r="L30" s="214">
        <f t="shared" ref="L30:U33" si="1">SUMIF($A$15:$A$28,$A30,L$15:L$28)</f>
        <v>4</v>
      </c>
      <c r="M30" s="214">
        <f t="shared" si="1"/>
        <v>0</v>
      </c>
      <c r="N30" s="214">
        <f t="shared" si="1"/>
        <v>4</v>
      </c>
      <c r="O30" s="214">
        <f t="shared" si="1"/>
        <v>0</v>
      </c>
      <c r="P30" s="214">
        <f t="shared" si="1"/>
        <v>2</v>
      </c>
      <c r="Q30" s="214">
        <f t="shared" si="1"/>
        <v>11</v>
      </c>
      <c r="R30" s="214">
        <f t="shared" si="1"/>
        <v>4</v>
      </c>
      <c r="S30" s="214">
        <f t="shared" si="1"/>
        <v>1</v>
      </c>
      <c r="T30" s="214">
        <f t="shared" si="1"/>
        <v>0</v>
      </c>
      <c r="U30" s="214">
        <f t="shared" si="1"/>
        <v>4</v>
      </c>
      <c r="V30" s="214">
        <f t="shared" ref="V30:AJ33" si="2">SUMIF($A$15:$A$28,$A30,V$15:V$28)</f>
        <v>0</v>
      </c>
      <c r="W30" s="214">
        <f t="shared" si="2"/>
        <v>8</v>
      </c>
      <c r="X30" s="214">
        <f t="shared" si="2"/>
        <v>1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7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1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1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7</v>
      </c>
      <c r="D33" s="214">
        <f t="shared" si="0"/>
        <v>0</v>
      </c>
      <c r="E33" s="214">
        <f t="shared" si="0"/>
        <v>2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1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1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CCFFFF"/>
    <pageSetUpPr fitToPage="1"/>
  </sheetPr>
  <dimension ref="A1:AJ42"/>
  <sheetViews>
    <sheetView zoomScale="90" zoomScaleNormal="90" workbookViewId="0">
      <selection activeCell="Z6" sqref="Z6"/>
    </sheetView>
  </sheetViews>
  <sheetFormatPr defaultColWidth="8.88671875" defaultRowHeight="12.75"/>
  <cols>
    <col min="1" max="1" width="31" style="104" bestFit="1" customWidth="1"/>
    <col min="2" max="16384" width="8.88671875" style="104"/>
  </cols>
  <sheetData>
    <row r="1" spans="1:36" customFormat="1" ht="15">
      <c r="A1" s="100" t="s">
        <v>298</v>
      </c>
    </row>
    <row r="2" spans="1:36" customFormat="1" ht="15">
      <c r="A2" s="100" t="s">
        <v>299</v>
      </c>
    </row>
    <row r="3" spans="1:36" customFormat="1" ht="15">
      <c r="A3" s="100" t="s">
        <v>320</v>
      </c>
    </row>
    <row r="4" spans="1:36" customFormat="1" ht="15">
      <c r="A4" s="100" t="s">
        <v>328</v>
      </c>
    </row>
    <row r="5" spans="1:36" customFormat="1" ht="15">
      <c r="A5" s="100" t="s">
        <v>329</v>
      </c>
    </row>
    <row r="6" spans="1:36" customFormat="1" ht="15">
      <c r="A6" s="100" t="s">
        <v>283</v>
      </c>
    </row>
    <row r="7" spans="1:36" customFormat="1" ht="15">
      <c r="A7" s="100" t="s">
        <v>300</v>
      </c>
    </row>
    <row r="8" spans="1:36" customFormat="1" ht="15">
      <c r="A8" s="100" t="s">
        <v>324</v>
      </c>
    </row>
    <row r="9" spans="1:36" customFormat="1" ht="15">
      <c r="A9" s="100" t="s">
        <v>268</v>
      </c>
    </row>
    <row r="10" spans="1:36" customFormat="1" ht="15">
      <c r="A10" s="100" t="s">
        <v>369</v>
      </c>
    </row>
    <row r="11" spans="1:36" customFormat="1" ht="15"/>
    <row r="12" spans="1:36" customFormat="1" ht="15">
      <c r="A12" s="101" t="s">
        <v>0</v>
      </c>
      <c r="B12" s="101" t="s">
        <v>358</v>
      </c>
      <c r="C12" s="101" t="s">
        <v>362</v>
      </c>
      <c r="D12" s="101" t="s">
        <v>370</v>
      </c>
      <c r="E12" s="101" t="s">
        <v>53</v>
      </c>
      <c r="F12" s="101">
        <v>1</v>
      </c>
      <c r="G12" s="101">
        <v>2</v>
      </c>
      <c r="H12" s="101">
        <v>3</v>
      </c>
      <c r="I12" s="101">
        <v>4</v>
      </c>
      <c r="J12" s="101">
        <v>5</v>
      </c>
      <c r="K12" s="101">
        <v>6</v>
      </c>
      <c r="L12" s="101">
        <v>7</v>
      </c>
      <c r="M12" s="101">
        <v>8</v>
      </c>
      <c r="N12" s="101">
        <v>9</v>
      </c>
      <c r="O12" s="101">
        <v>10</v>
      </c>
      <c r="P12" s="101">
        <v>11</v>
      </c>
      <c r="Q12" s="101">
        <v>12</v>
      </c>
      <c r="R12" s="101">
        <v>13</v>
      </c>
      <c r="S12" s="101">
        <v>14</v>
      </c>
      <c r="T12" s="101">
        <v>15</v>
      </c>
      <c r="U12" s="101">
        <v>16</v>
      </c>
      <c r="V12" s="101">
        <v>17</v>
      </c>
      <c r="W12" s="101">
        <v>18</v>
      </c>
      <c r="X12" s="101">
        <v>19</v>
      </c>
      <c r="Y12" s="101">
        <v>20</v>
      </c>
      <c r="Z12" s="101">
        <v>21</v>
      </c>
      <c r="AA12" s="101">
        <v>22</v>
      </c>
      <c r="AB12" s="101">
        <v>23</v>
      </c>
      <c r="AC12" s="101">
        <v>24</v>
      </c>
      <c r="AD12" s="101">
        <v>25</v>
      </c>
      <c r="AE12" s="101">
        <v>26</v>
      </c>
      <c r="AF12" s="101">
        <v>27</v>
      </c>
      <c r="AG12" s="101">
        <v>28</v>
      </c>
      <c r="AH12" s="101">
        <v>29</v>
      </c>
      <c r="AI12" s="101">
        <v>30</v>
      </c>
      <c r="AJ12" s="101">
        <v>31</v>
      </c>
    </row>
    <row r="13" spans="1:36" customFormat="1" ht="15">
      <c r="A13" s="102" t="s">
        <v>54</v>
      </c>
      <c r="B13" s="102">
        <v>0</v>
      </c>
      <c r="C13" s="102">
        <v>0</v>
      </c>
      <c r="D13" s="102">
        <v>1593</v>
      </c>
      <c r="E13" s="102">
        <v>0</v>
      </c>
      <c r="F13" s="102">
        <v>0</v>
      </c>
      <c r="G13" s="102">
        <v>0</v>
      </c>
      <c r="H13" s="102">
        <v>0</v>
      </c>
      <c r="I13" s="102">
        <v>0</v>
      </c>
      <c r="J13" s="102">
        <v>0</v>
      </c>
      <c r="K13" s="102">
        <v>0</v>
      </c>
      <c r="L13" s="102">
        <v>0</v>
      </c>
      <c r="M13" s="102">
        <v>0</v>
      </c>
      <c r="N13" s="102">
        <v>0</v>
      </c>
      <c r="O13" s="102">
        <v>0</v>
      </c>
      <c r="P13" s="102">
        <v>0</v>
      </c>
      <c r="Q13" s="102">
        <v>0</v>
      </c>
      <c r="R13" s="102">
        <v>0</v>
      </c>
      <c r="S13" s="102">
        <v>0</v>
      </c>
      <c r="T13" s="102">
        <v>0</v>
      </c>
      <c r="U13" s="102">
        <v>0</v>
      </c>
      <c r="V13" s="102">
        <v>0</v>
      </c>
      <c r="W13" s="102">
        <v>0</v>
      </c>
      <c r="X13" s="102">
        <v>0</v>
      </c>
      <c r="Y13" s="102">
        <v>0</v>
      </c>
      <c r="Z13" s="102">
        <v>0</v>
      </c>
      <c r="AA13" s="102">
        <v>0</v>
      </c>
      <c r="AB13" s="102">
        <v>0</v>
      </c>
      <c r="AC13" s="102">
        <v>0</v>
      </c>
      <c r="AD13" s="102">
        <v>0</v>
      </c>
      <c r="AE13" s="102">
        <v>0</v>
      </c>
      <c r="AF13" s="102">
        <v>0</v>
      </c>
      <c r="AG13" s="102">
        <v>0</v>
      </c>
      <c r="AH13" s="102">
        <v>0</v>
      </c>
      <c r="AI13" s="102">
        <v>0</v>
      </c>
      <c r="AJ13" s="102">
        <v>0</v>
      </c>
    </row>
    <row r="14" spans="1:36" customFormat="1" ht="15">
      <c r="A14" s="102" t="s">
        <v>55</v>
      </c>
      <c r="B14" s="102">
        <v>0</v>
      </c>
      <c r="C14" s="102">
        <v>0</v>
      </c>
      <c r="D14" s="102">
        <v>1592</v>
      </c>
      <c r="E14" s="102">
        <v>0</v>
      </c>
      <c r="F14" s="102">
        <v>0</v>
      </c>
      <c r="G14" s="102">
        <v>0</v>
      </c>
      <c r="H14" s="102">
        <v>0</v>
      </c>
      <c r="I14" s="102">
        <v>0</v>
      </c>
      <c r="J14" s="102">
        <v>0</v>
      </c>
      <c r="K14" s="102">
        <v>0</v>
      </c>
      <c r="L14" s="102">
        <v>0</v>
      </c>
      <c r="M14" s="102">
        <v>0</v>
      </c>
      <c r="N14" s="102">
        <v>0</v>
      </c>
      <c r="O14" s="102">
        <v>0</v>
      </c>
      <c r="P14" s="102">
        <v>0</v>
      </c>
      <c r="Q14" s="102">
        <v>0</v>
      </c>
      <c r="R14" s="102">
        <v>0</v>
      </c>
      <c r="S14" s="102">
        <v>0</v>
      </c>
      <c r="T14" s="102">
        <v>0</v>
      </c>
      <c r="U14" s="102">
        <v>0</v>
      </c>
      <c r="V14" s="102">
        <v>0</v>
      </c>
      <c r="W14" s="102">
        <v>0</v>
      </c>
      <c r="X14" s="102">
        <v>0</v>
      </c>
      <c r="Y14" s="102">
        <v>0</v>
      </c>
      <c r="Z14" s="102">
        <v>0</v>
      </c>
      <c r="AA14" s="102">
        <v>0</v>
      </c>
      <c r="AB14" s="102">
        <v>0</v>
      </c>
      <c r="AC14" s="102">
        <v>0</v>
      </c>
      <c r="AD14" s="102">
        <v>0</v>
      </c>
      <c r="AE14" s="102">
        <v>0</v>
      </c>
      <c r="AF14" s="102">
        <v>0</v>
      </c>
      <c r="AG14" s="102">
        <v>0</v>
      </c>
      <c r="AH14" s="102">
        <v>0</v>
      </c>
      <c r="AI14" s="102">
        <v>0</v>
      </c>
      <c r="AJ14" s="102">
        <v>0</v>
      </c>
    </row>
    <row r="15" spans="1:36" customFormat="1" ht="15">
      <c r="A15" s="102" t="s">
        <v>56</v>
      </c>
      <c r="B15" s="102">
        <v>0</v>
      </c>
      <c r="C15" s="102">
        <v>0</v>
      </c>
      <c r="D15" s="102">
        <v>1</v>
      </c>
      <c r="E15" s="102">
        <v>0</v>
      </c>
      <c r="F15" s="102">
        <v>0</v>
      </c>
      <c r="G15" s="102">
        <v>0</v>
      </c>
      <c r="H15" s="102">
        <v>0</v>
      </c>
      <c r="I15" s="102">
        <v>0</v>
      </c>
      <c r="J15" s="102">
        <v>0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0</v>
      </c>
      <c r="U15" s="102">
        <v>0</v>
      </c>
      <c r="V15" s="102">
        <v>0</v>
      </c>
      <c r="W15" s="102">
        <v>0</v>
      </c>
      <c r="X15" s="102">
        <v>0</v>
      </c>
      <c r="Y15" s="102">
        <v>0</v>
      </c>
      <c r="Z15" s="102">
        <v>0</v>
      </c>
      <c r="AA15" s="102">
        <v>0</v>
      </c>
      <c r="AB15" s="102">
        <v>0</v>
      </c>
      <c r="AC15" s="102">
        <v>0</v>
      </c>
      <c r="AD15" s="102">
        <v>0</v>
      </c>
      <c r="AE15" s="102">
        <v>0</v>
      </c>
      <c r="AF15" s="102">
        <v>0</v>
      </c>
      <c r="AG15" s="102">
        <v>0</v>
      </c>
      <c r="AH15" s="102">
        <v>0</v>
      </c>
      <c r="AI15" s="102">
        <v>0</v>
      </c>
      <c r="AJ15" s="102">
        <v>0</v>
      </c>
    </row>
    <row r="16" spans="1:36" customFormat="1" ht="15">
      <c r="A16" s="103" t="s">
        <v>57</v>
      </c>
      <c r="B16" s="103"/>
      <c r="C16" s="103"/>
      <c r="D16" s="103">
        <v>6.2774639045825489E-2</v>
      </c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</row>
    <row r="17" spans="1:36" customFormat="1" ht="15">
      <c r="A17" s="101" t="s">
        <v>58</v>
      </c>
      <c r="B17" s="131"/>
      <c r="C17" s="131"/>
      <c r="D17" s="131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</row>
    <row r="18" spans="1:36" customFormat="1" ht="15"/>
    <row r="19" spans="1:36" customFormat="1" ht="15">
      <c r="A19" s="100" t="s">
        <v>237</v>
      </c>
    </row>
    <row r="20" spans="1:36" customFormat="1" ht="15">
      <c r="A20" s="100" t="s">
        <v>374</v>
      </c>
    </row>
    <row r="21" spans="1:36" customFormat="1" ht="15"/>
    <row r="22" spans="1:36" customFormat="1" ht="15"/>
    <row r="23" spans="1:36" customFormat="1" ht="15"/>
    <row r="24" spans="1:36" customFormat="1" ht="15"/>
    <row r="25" spans="1:36" customFormat="1" ht="15"/>
    <row r="26" spans="1:36" customFormat="1" ht="15"/>
    <row r="27" spans="1:36" customFormat="1" ht="15"/>
    <row r="28" spans="1:36" customFormat="1" ht="15"/>
    <row r="29" spans="1:36" customFormat="1" ht="15"/>
    <row r="30" spans="1:36" s="215" customFormat="1" ht="15">
      <c r="A30" s="15" t="s">
        <v>59</v>
      </c>
      <c r="B30" s="214">
        <f t="shared" ref="B30:K33" si="0">SUMIF($A$15:$A$28,$A30,B$15:B$28)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SUMIF($A$15:$A$28,$A30,L$15:L$28)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 ht="15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 ht="15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 ht="15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42" spans="1:36" ht="10.5" customHeight="1"/>
  </sheetData>
  <pageMargins left="0.75" right="0.75" top="1" bottom="1" header="0.5" footer="0.5"/>
  <pageSetup scale="29" orientation="landscape" horizontalDpi="300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283</v>
      </c>
    </row>
    <row r="7" spans="1:36" customFormat="1">
      <c r="A7" s="288" t="s">
        <v>300</v>
      </c>
    </row>
    <row r="8" spans="1:36" customFormat="1">
      <c r="A8" s="288" t="s">
        <v>304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81460</v>
      </c>
      <c r="C13" s="289">
        <v>112155</v>
      </c>
      <c r="D13" s="289">
        <v>36006</v>
      </c>
      <c r="E13" s="289">
        <v>28172</v>
      </c>
      <c r="F13" s="289">
        <v>4647</v>
      </c>
      <c r="G13" s="289">
        <v>1700</v>
      </c>
      <c r="H13" s="289">
        <v>0</v>
      </c>
      <c r="I13" s="289">
        <v>0</v>
      </c>
      <c r="J13" s="289">
        <v>0</v>
      </c>
      <c r="K13" s="289">
        <v>1751</v>
      </c>
      <c r="L13" s="289">
        <v>1804</v>
      </c>
      <c r="M13" s="289">
        <v>1141</v>
      </c>
      <c r="N13" s="289">
        <v>1146</v>
      </c>
      <c r="O13" s="289">
        <v>0</v>
      </c>
      <c r="P13" s="289">
        <v>3277</v>
      </c>
      <c r="Q13" s="289">
        <v>594</v>
      </c>
      <c r="R13" s="289">
        <v>592</v>
      </c>
      <c r="S13" s="289">
        <v>0</v>
      </c>
      <c r="T13" s="289">
        <v>0</v>
      </c>
      <c r="U13" s="289">
        <v>0</v>
      </c>
      <c r="V13" s="289">
        <v>0</v>
      </c>
      <c r="W13" s="289">
        <v>0</v>
      </c>
      <c r="X13" s="289">
        <v>2885</v>
      </c>
      <c r="Y13" s="289">
        <v>600</v>
      </c>
      <c r="Z13" s="289">
        <v>1748</v>
      </c>
      <c r="AA13" s="289">
        <v>2891</v>
      </c>
      <c r="AB13" s="289">
        <v>3396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81363</v>
      </c>
      <c r="C14" s="289">
        <v>112092</v>
      </c>
      <c r="D14" s="289">
        <v>35987</v>
      </c>
      <c r="E14" s="289">
        <v>28061</v>
      </c>
      <c r="F14" s="289">
        <v>4641</v>
      </c>
      <c r="G14" s="289">
        <v>1700</v>
      </c>
      <c r="H14" s="289">
        <v>0</v>
      </c>
      <c r="I14" s="289">
        <v>0</v>
      </c>
      <c r="J14" s="289">
        <v>0</v>
      </c>
      <c r="K14" s="289">
        <v>1748</v>
      </c>
      <c r="L14" s="289">
        <v>1804</v>
      </c>
      <c r="M14" s="289">
        <v>1131</v>
      </c>
      <c r="N14" s="289">
        <v>1129</v>
      </c>
      <c r="O14" s="289">
        <v>0</v>
      </c>
      <c r="P14" s="289">
        <v>3266</v>
      </c>
      <c r="Q14" s="289">
        <v>593</v>
      </c>
      <c r="R14" s="289">
        <v>574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2874</v>
      </c>
      <c r="Y14" s="289">
        <v>582</v>
      </c>
      <c r="Z14" s="289">
        <v>1748</v>
      </c>
      <c r="AA14" s="289">
        <v>2876</v>
      </c>
      <c r="AB14" s="289">
        <v>3395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97</v>
      </c>
      <c r="C15" s="289">
        <v>63</v>
      </c>
      <c r="D15" s="289">
        <v>19</v>
      </c>
      <c r="E15" s="289">
        <v>111</v>
      </c>
      <c r="F15" s="289">
        <v>6</v>
      </c>
      <c r="G15" s="289">
        <v>0</v>
      </c>
      <c r="H15" s="289">
        <v>0</v>
      </c>
      <c r="I15" s="289">
        <v>0</v>
      </c>
      <c r="J15" s="289">
        <v>0</v>
      </c>
      <c r="K15" s="289">
        <v>3</v>
      </c>
      <c r="L15" s="289">
        <v>0</v>
      </c>
      <c r="M15" s="289">
        <v>10</v>
      </c>
      <c r="N15" s="289">
        <v>17</v>
      </c>
      <c r="O15" s="289">
        <v>0</v>
      </c>
      <c r="P15" s="289">
        <v>11</v>
      </c>
      <c r="Q15" s="289">
        <v>1</v>
      </c>
      <c r="R15" s="289">
        <v>18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11</v>
      </c>
      <c r="Y15" s="289">
        <v>18</v>
      </c>
      <c r="Z15" s="289">
        <v>0</v>
      </c>
      <c r="AA15" s="289">
        <v>15</v>
      </c>
      <c r="AB15" s="289">
        <v>1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>
        <v>0.1190768475325313</v>
      </c>
      <c r="C16" s="290">
        <v>5.6172261602246892E-2</v>
      </c>
      <c r="D16" s="290">
        <v>5.2768982947286561E-2</v>
      </c>
      <c r="E16" s="290">
        <v>0.3940082351270765</v>
      </c>
      <c r="F16" s="290">
        <v>0.12911555842479017</v>
      </c>
      <c r="G16" s="290">
        <v>0</v>
      </c>
      <c r="H16" s="290"/>
      <c r="I16" s="290"/>
      <c r="J16" s="290"/>
      <c r="K16" s="290">
        <v>0.17133066818960593</v>
      </c>
      <c r="L16" s="290">
        <v>0</v>
      </c>
      <c r="M16" s="290">
        <v>0.87642418930762489</v>
      </c>
      <c r="N16" s="290">
        <v>1.4834205933682374</v>
      </c>
      <c r="O16" s="290"/>
      <c r="P16" s="290">
        <v>0.33567287152883735</v>
      </c>
      <c r="Q16" s="290">
        <v>0.16835016835016833</v>
      </c>
      <c r="R16" s="290">
        <v>3.0405405405405408</v>
      </c>
      <c r="S16" s="290"/>
      <c r="T16" s="290"/>
      <c r="U16" s="290"/>
      <c r="V16" s="290"/>
      <c r="W16" s="290"/>
      <c r="X16" s="290">
        <v>0.38128249566724437</v>
      </c>
      <c r="Y16" s="290">
        <v>3</v>
      </c>
      <c r="Z16" s="290">
        <v>0</v>
      </c>
      <c r="AA16" s="290">
        <v>0.51885160843998623</v>
      </c>
      <c r="AB16" s="290">
        <v>2.9446407538280327E-2</v>
      </c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>
      <c r="A18" s="289" t="s">
        <v>59</v>
      </c>
      <c r="B18" s="289">
        <v>97</v>
      </c>
      <c r="C18" s="289">
        <v>52</v>
      </c>
      <c r="D18" s="289">
        <v>19</v>
      </c>
      <c r="E18" s="289">
        <v>111</v>
      </c>
      <c r="F18" s="289">
        <v>6</v>
      </c>
      <c r="G18" s="289">
        <v>0</v>
      </c>
      <c r="H18" s="289">
        <v>0</v>
      </c>
      <c r="I18" s="289">
        <v>0</v>
      </c>
      <c r="J18" s="289">
        <v>0</v>
      </c>
      <c r="K18" s="289">
        <v>3</v>
      </c>
      <c r="L18" s="289">
        <v>0</v>
      </c>
      <c r="M18" s="289">
        <v>10</v>
      </c>
      <c r="N18" s="289">
        <v>17</v>
      </c>
      <c r="O18" s="289">
        <v>0</v>
      </c>
      <c r="P18" s="289">
        <v>11</v>
      </c>
      <c r="Q18" s="289">
        <v>1</v>
      </c>
      <c r="R18" s="289">
        <v>18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11</v>
      </c>
      <c r="Y18" s="289">
        <v>18</v>
      </c>
      <c r="Z18" s="289">
        <v>0</v>
      </c>
      <c r="AA18" s="289">
        <v>15</v>
      </c>
      <c r="AB18" s="289">
        <v>1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/>
    <row r="20" spans="1:36" customFormat="1">
      <c r="A20" s="288" t="s">
        <v>237</v>
      </c>
    </row>
    <row r="21" spans="1:36" customFormat="1">
      <c r="A21" s="288" t="s">
        <v>400</v>
      </c>
    </row>
    <row r="22" spans="1:36" customFormat="1"/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s="195" customFormat="1" ht="12.75"/>
    <row r="30" spans="1:36" s="215" customFormat="1">
      <c r="A30" s="15" t="s">
        <v>59</v>
      </c>
      <c r="B30" s="214">
        <f t="shared" ref="B30:K33" si="0">SUMIF($A$15:$A$28,$A30,B$15:B$28)</f>
        <v>97</v>
      </c>
      <c r="C30" s="214">
        <f t="shared" si="0"/>
        <v>52</v>
      </c>
      <c r="D30" s="214">
        <f t="shared" si="0"/>
        <v>19</v>
      </c>
      <c r="E30" s="214">
        <f t="shared" si="0"/>
        <v>111</v>
      </c>
      <c r="F30" s="214">
        <f t="shared" si="0"/>
        <v>6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3</v>
      </c>
      <c r="L30" s="214">
        <f t="shared" ref="L30:U33" si="1">SUMIF($A$15:$A$28,$A30,L$15:L$28)</f>
        <v>0</v>
      </c>
      <c r="M30" s="214">
        <f t="shared" si="1"/>
        <v>10</v>
      </c>
      <c r="N30" s="214">
        <f t="shared" si="1"/>
        <v>17</v>
      </c>
      <c r="O30" s="214">
        <f t="shared" si="1"/>
        <v>0</v>
      </c>
      <c r="P30" s="214">
        <f t="shared" si="1"/>
        <v>11</v>
      </c>
      <c r="Q30" s="214">
        <f t="shared" si="1"/>
        <v>1</v>
      </c>
      <c r="R30" s="214">
        <f t="shared" si="1"/>
        <v>18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SUMIF($A$15:$A$28,$A30,V$15:V$28)</f>
        <v>0</v>
      </c>
      <c r="W30" s="214">
        <f t="shared" si="2"/>
        <v>0</v>
      </c>
      <c r="X30" s="214">
        <f t="shared" si="2"/>
        <v>11</v>
      </c>
      <c r="Y30" s="214">
        <f t="shared" si="2"/>
        <v>18</v>
      </c>
      <c r="Z30" s="214">
        <f t="shared" si="2"/>
        <v>0</v>
      </c>
      <c r="AA30" s="214">
        <f t="shared" si="2"/>
        <v>15</v>
      </c>
      <c r="AB30" s="214">
        <f t="shared" si="2"/>
        <v>1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BL119"/>
  <sheetViews>
    <sheetView zoomScale="90" zoomScaleNormal="90" workbookViewId="0">
      <selection activeCell="Z6" sqref="Z6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6" customFormat="1">
      <c r="A1" s="288" t="s">
        <v>298</v>
      </c>
    </row>
    <row r="2" spans="1:36" customFormat="1">
      <c r="A2" s="288" t="s">
        <v>299</v>
      </c>
    </row>
    <row r="3" spans="1:36" customFormat="1">
      <c r="A3" s="288" t="s">
        <v>320</v>
      </c>
    </row>
    <row r="4" spans="1:36" customFormat="1">
      <c r="A4" s="288" t="s">
        <v>328</v>
      </c>
    </row>
    <row r="5" spans="1:36" customFormat="1">
      <c r="A5" s="288" t="s">
        <v>329</v>
      </c>
    </row>
    <row r="6" spans="1:36" customFormat="1">
      <c r="A6" s="288" t="s">
        <v>283</v>
      </c>
    </row>
    <row r="7" spans="1:36" customFormat="1">
      <c r="A7" s="288" t="s">
        <v>300</v>
      </c>
    </row>
    <row r="8" spans="1:36" customFormat="1">
      <c r="A8" s="288" t="s">
        <v>316</v>
      </c>
    </row>
    <row r="9" spans="1:36" customFormat="1">
      <c r="A9" s="288" t="s">
        <v>268</v>
      </c>
    </row>
    <row r="10" spans="1:36" customFormat="1">
      <c r="A10" s="288" t="s">
        <v>369</v>
      </c>
    </row>
    <row r="11" spans="1:36" customFormat="1"/>
    <row r="12" spans="1:36" customFormat="1">
      <c r="A12" s="296" t="s">
        <v>0</v>
      </c>
      <c r="B12" s="296" t="s">
        <v>358</v>
      </c>
      <c r="C12" s="296" t="s">
        <v>362</v>
      </c>
      <c r="D12" s="296" t="s">
        <v>370</v>
      </c>
      <c r="E12" s="296" t="s">
        <v>53</v>
      </c>
      <c r="F12" s="296">
        <v>1</v>
      </c>
      <c r="G12" s="296">
        <v>2</v>
      </c>
      <c r="H12" s="296">
        <v>3</v>
      </c>
      <c r="I12" s="296">
        <v>4</v>
      </c>
      <c r="J12" s="296">
        <v>5</v>
      </c>
      <c r="K12" s="296">
        <v>6</v>
      </c>
      <c r="L12" s="296">
        <v>7</v>
      </c>
      <c r="M12" s="296">
        <v>8</v>
      </c>
      <c r="N12" s="296">
        <v>9</v>
      </c>
      <c r="O12" s="296">
        <v>10</v>
      </c>
      <c r="P12" s="296">
        <v>11</v>
      </c>
      <c r="Q12" s="296">
        <v>12</v>
      </c>
      <c r="R12" s="296">
        <v>13</v>
      </c>
      <c r="S12" s="296">
        <v>14</v>
      </c>
      <c r="T12" s="296">
        <v>15</v>
      </c>
      <c r="U12" s="296">
        <v>16</v>
      </c>
      <c r="V12" s="296">
        <v>17</v>
      </c>
      <c r="W12" s="296">
        <v>18</v>
      </c>
      <c r="X12" s="296">
        <v>19</v>
      </c>
      <c r="Y12" s="296">
        <v>20</v>
      </c>
      <c r="Z12" s="296">
        <v>21</v>
      </c>
      <c r="AA12" s="296">
        <v>22</v>
      </c>
      <c r="AB12" s="296">
        <v>23</v>
      </c>
      <c r="AC12" s="296">
        <v>24</v>
      </c>
      <c r="AD12" s="296">
        <v>25</v>
      </c>
      <c r="AE12" s="296">
        <v>26</v>
      </c>
      <c r="AF12" s="296">
        <v>27</v>
      </c>
      <c r="AG12" s="296">
        <v>28</v>
      </c>
      <c r="AH12" s="296">
        <v>29</v>
      </c>
      <c r="AI12" s="296">
        <v>30</v>
      </c>
      <c r="AJ12" s="296">
        <v>31</v>
      </c>
    </row>
    <row r="13" spans="1:36" customFormat="1">
      <c r="A13" s="289" t="s">
        <v>54</v>
      </c>
      <c r="B13" s="289">
        <v>187957</v>
      </c>
      <c r="C13" s="289">
        <v>208905</v>
      </c>
      <c r="D13" s="289">
        <v>112334</v>
      </c>
      <c r="E13" s="289">
        <v>22654</v>
      </c>
      <c r="F13" s="289">
        <v>3886</v>
      </c>
      <c r="G13" s="289">
        <v>0</v>
      </c>
      <c r="H13" s="289">
        <v>0</v>
      </c>
      <c r="I13" s="289">
        <v>4109</v>
      </c>
      <c r="J13" s="289">
        <v>2355</v>
      </c>
      <c r="K13" s="289">
        <v>2901</v>
      </c>
      <c r="L13" s="289">
        <v>1754</v>
      </c>
      <c r="M13" s="289">
        <v>1747</v>
      </c>
      <c r="N13" s="289">
        <v>0</v>
      </c>
      <c r="O13" s="289">
        <v>0</v>
      </c>
      <c r="P13" s="289">
        <v>1749</v>
      </c>
      <c r="Q13" s="289">
        <v>0</v>
      </c>
      <c r="R13" s="289">
        <v>1752</v>
      </c>
      <c r="S13" s="289">
        <v>0</v>
      </c>
      <c r="T13" s="289">
        <v>0</v>
      </c>
      <c r="U13" s="289">
        <v>1200</v>
      </c>
      <c r="V13" s="289">
        <v>0</v>
      </c>
      <c r="W13" s="289">
        <v>0</v>
      </c>
      <c r="X13" s="289">
        <v>0</v>
      </c>
      <c r="Y13" s="289">
        <v>0</v>
      </c>
      <c r="Z13" s="289">
        <v>0</v>
      </c>
      <c r="AA13" s="289">
        <v>1201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>
        <v>0</v>
      </c>
    </row>
    <row r="14" spans="1:36" customFormat="1">
      <c r="A14" s="289" t="s">
        <v>55</v>
      </c>
      <c r="B14" s="289">
        <v>187924</v>
      </c>
      <c r="C14" s="289">
        <v>208900</v>
      </c>
      <c r="D14" s="289">
        <v>112305</v>
      </c>
      <c r="E14" s="289">
        <v>22624</v>
      </c>
      <c r="F14" s="289">
        <v>3882</v>
      </c>
      <c r="G14" s="289">
        <v>0</v>
      </c>
      <c r="H14" s="289">
        <v>0</v>
      </c>
      <c r="I14" s="289">
        <v>4109</v>
      </c>
      <c r="J14" s="289">
        <v>2355</v>
      </c>
      <c r="K14" s="289">
        <v>2901</v>
      </c>
      <c r="L14" s="289">
        <v>1754</v>
      </c>
      <c r="M14" s="289">
        <v>1743</v>
      </c>
      <c r="N14" s="289">
        <v>0</v>
      </c>
      <c r="O14" s="289">
        <v>0</v>
      </c>
      <c r="P14" s="289">
        <v>1737</v>
      </c>
      <c r="Q14" s="289">
        <v>0</v>
      </c>
      <c r="R14" s="289">
        <v>1742</v>
      </c>
      <c r="S14" s="289">
        <v>0</v>
      </c>
      <c r="T14" s="289">
        <v>0</v>
      </c>
      <c r="U14" s="289">
        <v>1200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1201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</row>
    <row r="15" spans="1:36" customFormat="1">
      <c r="A15" s="289" t="s">
        <v>56</v>
      </c>
      <c r="B15" s="289">
        <v>33</v>
      </c>
      <c r="C15" s="289">
        <v>5</v>
      </c>
      <c r="D15" s="289">
        <v>29</v>
      </c>
      <c r="E15" s="289">
        <v>30</v>
      </c>
      <c r="F15" s="289">
        <v>4</v>
      </c>
      <c r="G15" s="289">
        <v>0</v>
      </c>
      <c r="H15" s="289">
        <v>0</v>
      </c>
      <c r="I15" s="289">
        <v>0</v>
      </c>
      <c r="J15" s="289">
        <v>0</v>
      </c>
      <c r="K15" s="289">
        <v>0</v>
      </c>
      <c r="L15" s="289">
        <v>0</v>
      </c>
      <c r="M15" s="289">
        <v>4</v>
      </c>
      <c r="N15" s="289">
        <v>0</v>
      </c>
      <c r="O15" s="289">
        <v>0</v>
      </c>
      <c r="P15" s="289">
        <v>12</v>
      </c>
      <c r="Q15" s="289">
        <v>0</v>
      </c>
      <c r="R15" s="289">
        <v>10</v>
      </c>
      <c r="S15" s="289">
        <v>0</v>
      </c>
      <c r="T15" s="289">
        <v>0</v>
      </c>
      <c r="U15" s="289">
        <v>0</v>
      </c>
      <c r="V15" s="289">
        <v>0</v>
      </c>
      <c r="W15" s="289">
        <v>0</v>
      </c>
      <c r="X15" s="289">
        <v>0</v>
      </c>
      <c r="Y15" s="289">
        <v>0</v>
      </c>
      <c r="Z15" s="289">
        <v>0</v>
      </c>
      <c r="AA15" s="289">
        <v>0</v>
      </c>
      <c r="AB15" s="289">
        <v>0</v>
      </c>
      <c r="AC15" s="289">
        <v>0</v>
      </c>
      <c r="AD15" s="289">
        <v>0</v>
      </c>
      <c r="AE15" s="289">
        <v>0</v>
      </c>
      <c r="AF15" s="289">
        <v>0</v>
      </c>
      <c r="AG15" s="289">
        <v>0</v>
      </c>
      <c r="AH15" s="289">
        <v>0</v>
      </c>
      <c r="AI15" s="289">
        <v>0</v>
      </c>
      <c r="AJ15" s="289">
        <v>0</v>
      </c>
    </row>
    <row r="16" spans="1:36" customFormat="1">
      <c r="A16" s="290" t="s">
        <v>57</v>
      </c>
      <c r="B16" s="290">
        <v>1.7557207233569381E-2</v>
      </c>
      <c r="C16" s="290">
        <v>2.3934324214355809E-3</v>
      </c>
      <c r="D16" s="290">
        <v>2.5815870528958285E-2</v>
      </c>
      <c r="E16" s="290">
        <v>0.13242694446896794</v>
      </c>
      <c r="F16" s="290">
        <v>0.1029336078229542</v>
      </c>
      <c r="G16" s="290"/>
      <c r="H16" s="290"/>
      <c r="I16" s="290">
        <v>0</v>
      </c>
      <c r="J16" s="290">
        <v>0</v>
      </c>
      <c r="K16" s="290">
        <v>0</v>
      </c>
      <c r="L16" s="290">
        <v>0</v>
      </c>
      <c r="M16" s="290">
        <v>0.22896393817973668</v>
      </c>
      <c r="N16" s="290"/>
      <c r="O16" s="290"/>
      <c r="P16" s="290">
        <v>0.68610634648370494</v>
      </c>
      <c r="Q16" s="290"/>
      <c r="R16" s="290">
        <v>0.57077625570776247</v>
      </c>
      <c r="S16" s="290"/>
      <c r="T16" s="290"/>
      <c r="U16" s="290">
        <v>0</v>
      </c>
      <c r="V16" s="290"/>
      <c r="W16" s="290"/>
      <c r="X16" s="290"/>
      <c r="Y16" s="290"/>
      <c r="Z16" s="290"/>
      <c r="AA16" s="290">
        <v>0</v>
      </c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spans="1:36" customFormat="1">
      <c r="A17" s="296" t="s">
        <v>58</v>
      </c>
      <c r="B17" s="294"/>
      <c r="C17" s="294"/>
      <c r="D17" s="294"/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294"/>
    </row>
    <row r="18" spans="1:36" customFormat="1">
      <c r="A18" s="289" t="s">
        <v>59</v>
      </c>
      <c r="B18" s="289">
        <v>32</v>
      </c>
      <c r="C18" s="289">
        <v>5</v>
      </c>
      <c r="D18" s="289">
        <v>27</v>
      </c>
      <c r="E18" s="289">
        <v>30</v>
      </c>
      <c r="F18" s="289">
        <v>4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4</v>
      </c>
      <c r="N18" s="289">
        <v>0</v>
      </c>
      <c r="O18" s="289">
        <v>0</v>
      </c>
      <c r="P18" s="289">
        <v>12</v>
      </c>
      <c r="Q18" s="289">
        <v>0</v>
      </c>
      <c r="R18" s="289">
        <v>10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</row>
    <row r="19" spans="1:36" customFormat="1"/>
    <row r="20" spans="1:36" customFormat="1">
      <c r="A20" s="288" t="s">
        <v>237</v>
      </c>
    </row>
    <row r="21" spans="1:36" customFormat="1">
      <c r="A21" s="288" t="s">
        <v>401</v>
      </c>
    </row>
    <row r="22" spans="1:36" customFormat="1"/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customFormat="1"/>
    <row r="30" spans="1:36" s="215" customFormat="1">
      <c r="A30" s="15" t="s">
        <v>59</v>
      </c>
      <c r="B30" s="214">
        <f t="shared" ref="B30:K33" si="0">SUMIF($A$13:$A$28,$A30,B$13:B$28)</f>
        <v>32</v>
      </c>
      <c r="C30" s="214">
        <f t="shared" si="0"/>
        <v>5</v>
      </c>
      <c r="D30" s="214">
        <f t="shared" si="0"/>
        <v>27</v>
      </c>
      <c r="E30" s="214">
        <f t="shared" si="0"/>
        <v>30</v>
      </c>
      <c r="F30" s="214">
        <f t="shared" si="0"/>
        <v>4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SUMIF($A$13:$A$28,$A30,L$13:L$28)</f>
        <v>0</v>
      </c>
      <c r="M30" s="214">
        <f t="shared" si="1"/>
        <v>4</v>
      </c>
      <c r="N30" s="214">
        <f t="shared" si="1"/>
        <v>0</v>
      </c>
      <c r="O30" s="214">
        <f t="shared" si="1"/>
        <v>0</v>
      </c>
      <c r="P30" s="214">
        <f t="shared" si="1"/>
        <v>12</v>
      </c>
      <c r="Q30" s="214">
        <f t="shared" si="1"/>
        <v>0</v>
      </c>
      <c r="R30" s="214">
        <f t="shared" si="1"/>
        <v>10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SUMIF($A$13:$A$28,$A30,V$13:V$28)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  <row r="119" spans="64:64">
      <c r="BL119" s="198" t="s">
        <v>210</v>
      </c>
    </row>
  </sheetData>
  <pageMargins left="0.75" right="0.75" top="1" bottom="1" header="0.5" footer="0.5"/>
  <pageSetup scale="17" orientation="landscape" horizontalDpi="300" verticalDpi="3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AJ33"/>
  <sheetViews>
    <sheetView zoomScale="90" zoomScaleNormal="90" workbookViewId="0">
      <selection activeCell="B17" sqref="B17:AG17"/>
    </sheetView>
  </sheetViews>
  <sheetFormatPr defaultColWidth="8.88671875" defaultRowHeight="15"/>
  <cols>
    <col min="1" max="1" width="28.109375" style="194" customWidth="1"/>
    <col min="2" max="36" width="7.5546875" style="194" customWidth="1"/>
    <col min="37" max="16384" width="8.88671875" style="194"/>
  </cols>
  <sheetData>
    <row r="1" spans="1:33" customFormat="1">
      <c r="A1" s="275" t="s">
        <v>298</v>
      </c>
    </row>
    <row r="2" spans="1:33" customFormat="1">
      <c r="A2" s="275" t="s">
        <v>299</v>
      </c>
    </row>
    <row r="3" spans="1:33" customFormat="1">
      <c r="A3" s="275" t="s">
        <v>320</v>
      </c>
    </row>
    <row r="4" spans="1:33" customFormat="1">
      <c r="A4" s="275" t="s">
        <v>328</v>
      </c>
    </row>
    <row r="5" spans="1:33" customFormat="1">
      <c r="A5" s="275" t="s">
        <v>329</v>
      </c>
    </row>
    <row r="6" spans="1:33" customFormat="1">
      <c r="A6" s="275" t="s">
        <v>318</v>
      </c>
    </row>
    <row r="7" spans="1:33" customFormat="1">
      <c r="A7" s="275" t="s">
        <v>300</v>
      </c>
    </row>
    <row r="8" spans="1:33" customFormat="1">
      <c r="A8" s="275" t="s">
        <v>291</v>
      </c>
    </row>
    <row r="9" spans="1:33" customFormat="1">
      <c r="A9" s="275" t="s">
        <v>268</v>
      </c>
    </row>
    <row r="10" spans="1:33" customFormat="1">
      <c r="A10" s="275" t="s">
        <v>340</v>
      </c>
    </row>
    <row r="11" spans="1:33" customFormat="1"/>
    <row r="12" spans="1:33" customFormat="1">
      <c r="A12" s="278" t="s">
        <v>0</v>
      </c>
      <c r="B12" s="278" t="s">
        <v>333</v>
      </c>
      <c r="C12" s="278" t="s">
        <v>337</v>
      </c>
      <c r="D12" s="278" t="s">
        <v>341</v>
      </c>
      <c r="E12" s="278" t="s">
        <v>53</v>
      </c>
      <c r="F12" s="278">
        <v>1</v>
      </c>
      <c r="G12" s="278">
        <v>2</v>
      </c>
      <c r="H12" s="278">
        <v>3</v>
      </c>
      <c r="I12" s="278">
        <v>4</v>
      </c>
      <c r="J12" s="278">
        <v>5</v>
      </c>
      <c r="K12" s="278">
        <v>6</v>
      </c>
      <c r="L12" s="278">
        <v>7</v>
      </c>
      <c r="M12" s="278">
        <v>8</v>
      </c>
      <c r="N12" s="278">
        <v>9</v>
      </c>
      <c r="O12" s="278">
        <v>10</v>
      </c>
      <c r="P12" s="278">
        <v>11</v>
      </c>
      <c r="Q12" s="278">
        <v>12</v>
      </c>
      <c r="R12" s="278">
        <v>13</v>
      </c>
      <c r="S12" s="278">
        <v>14</v>
      </c>
      <c r="T12" s="278">
        <v>15</v>
      </c>
      <c r="U12" s="278">
        <v>16</v>
      </c>
      <c r="V12" s="278">
        <v>17</v>
      </c>
      <c r="W12" s="278">
        <v>18</v>
      </c>
      <c r="X12" s="278">
        <v>19</v>
      </c>
      <c r="Y12" s="278">
        <v>20</v>
      </c>
      <c r="Z12" s="278">
        <v>21</v>
      </c>
      <c r="AA12" s="278">
        <v>22</v>
      </c>
      <c r="AB12" s="278">
        <v>23</v>
      </c>
      <c r="AC12" s="278">
        <v>24</v>
      </c>
      <c r="AD12" s="278">
        <v>25</v>
      </c>
      <c r="AE12" s="278">
        <v>26</v>
      </c>
      <c r="AF12" s="278">
        <v>27</v>
      </c>
      <c r="AG12" s="278">
        <v>28</v>
      </c>
    </row>
    <row r="13" spans="1:33" customFormat="1">
      <c r="A13" s="276" t="s">
        <v>54</v>
      </c>
      <c r="B13" s="276">
        <v>0</v>
      </c>
      <c r="C13" s="276">
        <v>0</v>
      </c>
      <c r="D13" s="276">
        <v>0</v>
      </c>
      <c r="E13" s="276">
        <v>0</v>
      </c>
      <c r="F13" s="276">
        <v>0</v>
      </c>
      <c r="G13" s="276">
        <v>0</v>
      </c>
      <c r="H13" s="276">
        <v>0</v>
      </c>
      <c r="I13" s="276">
        <v>0</v>
      </c>
      <c r="J13" s="276">
        <v>0</v>
      </c>
      <c r="K13" s="276">
        <v>0</v>
      </c>
      <c r="L13" s="276">
        <v>0</v>
      </c>
      <c r="M13" s="276">
        <v>0</v>
      </c>
      <c r="N13" s="276">
        <v>0</v>
      </c>
      <c r="O13" s="276">
        <v>0</v>
      </c>
      <c r="P13" s="276">
        <v>0</v>
      </c>
      <c r="Q13" s="276">
        <v>0</v>
      </c>
      <c r="R13" s="276">
        <v>0</v>
      </c>
      <c r="S13" s="276">
        <v>0</v>
      </c>
      <c r="T13" s="276">
        <v>0</v>
      </c>
      <c r="U13" s="276">
        <v>0</v>
      </c>
      <c r="V13" s="276">
        <v>0</v>
      </c>
      <c r="W13" s="276">
        <v>0</v>
      </c>
      <c r="X13" s="276">
        <v>0</v>
      </c>
      <c r="Y13" s="276">
        <v>0</v>
      </c>
      <c r="Z13" s="276">
        <v>0</v>
      </c>
      <c r="AA13" s="276">
        <v>0</v>
      </c>
      <c r="AB13" s="276">
        <v>0</v>
      </c>
      <c r="AC13" s="276">
        <v>0</v>
      </c>
      <c r="AD13" s="276">
        <v>0</v>
      </c>
      <c r="AE13" s="276">
        <v>0</v>
      </c>
      <c r="AF13" s="276">
        <v>0</v>
      </c>
      <c r="AG13" s="276">
        <v>0</v>
      </c>
    </row>
    <row r="14" spans="1:33" customFormat="1">
      <c r="A14" s="276" t="s">
        <v>55</v>
      </c>
      <c r="B14" s="276">
        <v>0</v>
      </c>
      <c r="C14" s="276">
        <v>0</v>
      </c>
      <c r="D14" s="276">
        <v>0</v>
      </c>
      <c r="E14" s="276">
        <v>0</v>
      </c>
      <c r="F14" s="276">
        <v>0</v>
      </c>
      <c r="G14" s="276">
        <v>0</v>
      </c>
      <c r="H14" s="276">
        <v>0</v>
      </c>
      <c r="I14" s="276">
        <v>0</v>
      </c>
      <c r="J14" s="276">
        <v>0</v>
      </c>
      <c r="K14" s="276">
        <v>0</v>
      </c>
      <c r="L14" s="276">
        <v>0</v>
      </c>
      <c r="M14" s="276">
        <v>0</v>
      </c>
      <c r="N14" s="276">
        <v>0</v>
      </c>
      <c r="O14" s="276">
        <v>0</v>
      </c>
      <c r="P14" s="276">
        <v>0</v>
      </c>
      <c r="Q14" s="276">
        <v>0</v>
      </c>
      <c r="R14" s="276">
        <v>0</v>
      </c>
      <c r="S14" s="276">
        <v>0</v>
      </c>
      <c r="T14" s="276">
        <v>0</v>
      </c>
      <c r="U14" s="276">
        <v>0</v>
      </c>
      <c r="V14" s="276">
        <v>0</v>
      </c>
      <c r="W14" s="276">
        <v>0</v>
      </c>
      <c r="X14" s="276">
        <v>0</v>
      </c>
      <c r="Y14" s="276">
        <v>0</v>
      </c>
      <c r="Z14" s="276">
        <v>0</v>
      </c>
      <c r="AA14" s="276">
        <v>0</v>
      </c>
      <c r="AB14" s="276">
        <v>0</v>
      </c>
      <c r="AC14" s="276">
        <v>0</v>
      </c>
      <c r="AD14" s="276">
        <v>0</v>
      </c>
      <c r="AE14" s="276">
        <v>0</v>
      </c>
      <c r="AF14" s="276">
        <v>0</v>
      </c>
      <c r="AG14" s="276">
        <v>0</v>
      </c>
    </row>
    <row r="15" spans="1:33" customFormat="1">
      <c r="A15" s="276" t="s">
        <v>56</v>
      </c>
      <c r="B15" s="276">
        <v>0</v>
      </c>
      <c r="C15" s="276">
        <v>0</v>
      </c>
      <c r="D15" s="276">
        <v>0</v>
      </c>
      <c r="E15" s="276">
        <v>0</v>
      </c>
      <c r="F15" s="276">
        <v>0</v>
      </c>
      <c r="G15" s="276">
        <v>0</v>
      </c>
      <c r="H15" s="276">
        <v>0</v>
      </c>
      <c r="I15" s="276">
        <v>0</v>
      </c>
      <c r="J15" s="276">
        <v>0</v>
      </c>
      <c r="K15" s="276">
        <v>0</v>
      </c>
      <c r="L15" s="276">
        <v>0</v>
      </c>
      <c r="M15" s="276">
        <v>0</v>
      </c>
      <c r="N15" s="276">
        <v>0</v>
      </c>
      <c r="O15" s="276">
        <v>0</v>
      </c>
      <c r="P15" s="276">
        <v>0</v>
      </c>
      <c r="Q15" s="276">
        <v>0</v>
      </c>
      <c r="R15" s="276">
        <v>0</v>
      </c>
      <c r="S15" s="276">
        <v>0</v>
      </c>
      <c r="T15" s="276">
        <v>0</v>
      </c>
      <c r="U15" s="276">
        <v>0</v>
      </c>
      <c r="V15" s="276">
        <v>0</v>
      </c>
      <c r="W15" s="276">
        <v>0</v>
      </c>
      <c r="X15" s="276">
        <v>0</v>
      </c>
      <c r="Y15" s="276">
        <v>0</v>
      </c>
      <c r="Z15" s="276">
        <v>0</v>
      </c>
      <c r="AA15" s="276">
        <v>0</v>
      </c>
      <c r="AB15" s="276">
        <v>0</v>
      </c>
      <c r="AC15" s="276">
        <v>0</v>
      </c>
      <c r="AD15" s="276">
        <v>0</v>
      </c>
      <c r="AE15" s="276">
        <v>0</v>
      </c>
      <c r="AF15" s="276">
        <v>0</v>
      </c>
      <c r="AG15" s="276">
        <v>0</v>
      </c>
    </row>
    <row r="16" spans="1:33" customFormat="1">
      <c r="A16" s="277" t="s">
        <v>57</v>
      </c>
      <c r="B16" s="277"/>
      <c r="C16" s="277"/>
      <c r="D16" s="277"/>
      <c r="E16" s="277"/>
      <c r="F16" s="277"/>
      <c r="G16" s="277"/>
      <c r="H16" s="277"/>
      <c r="I16" s="277"/>
      <c r="J16" s="277"/>
      <c r="K16" s="277"/>
      <c r="L16" s="277"/>
      <c r="M16" s="277"/>
      <c r="N16" s="277"/>
      <c r="O16" s="277"/>
      <c r="P16" s="277"/>
      <c r="Q16" s="277"/>
      <c r="R16" s="277"/>
      <c r="S16" s="277"/>
      <c r="T16" s="277"/>
      <c r="U16" s="277"/>
      <c r="V16" s="277"/>
      <c r="W16" s="277"/>
      <c r="X16" s="277"/>
      <c r="Y16" s="277"/>
      <c r="Z16" s="277"/>
      <c r="AA16" s="277"/>
      <c r="AB16" s="277"/>
      <c r="AC16" s="277"/>
      <c r="AD16" s="277"/>
      <c r="AE16" s="277"/>
      <c r="AF16" s="277"/>
      <c r="AG16" s="277"/>
    </row>
    <row r="17" spans="1:36" customFormat="1">
      <c r="A17" s="278" t="s">
        <v>58</v>
      </c>
      <c r="B17" s="297"/>
      <c r="C17" s="297"/>
      <c r="D17" s="297"/>
      <c r="E17" s="297"/>
      <c r="F17" s="297"/>
      <c r="G17" s="297"/>
      <c r="H17" s="297"/>
      <c r="I17" s="297"/>
      <c r="J17" s="297"/>
      <c r="K17" s="297"/>
      <c r="L17" s="297"/>
      <c r="M17" s="297"/>
      <c r="N17" s="297"/>
      <c r="O17" s="297"/>
      <c r="P17" s="297"/>
      <c r="Q17" s="297"/>
      <c r="R17" s="297"/>
      <c r="S17" s="297"/>
      <c r="T17" s="297"/>
      <c r="U17" s="297"/>
      <c r="V17" s="297"/>
      <c r="W17" s="297"/>
      <c r="X17" s="297"/>
      <c r="Y17" s="297"/>
      <c r="Z17" s="297"/>
      <c r="AA17" s="297"/>
      <c r="AB17" s="297"/>
      <c r="AC17" s="297"/>
      <c r="AD17" s="297"/>
      <c r="AE17" s="297"/>
      <c r="AF17" s="297"/>
      <c r="AG17" s="297"/>
    </row>
    <row r="18" spans="1:36" customFormat="1"/>
    <row r="19" spans="1:36" customFormat="1">
      <c r="A19" s="275" t="s">
        <v>237</v>
      </c>
    </row>
    <row r="20" spans="1:36" customFormat="1">
      <c r="A20" s="275" t="s">
        <v>343</v>
      </c>
    </row>
    <row r="21" spans="1:36" customFormat="1"/>
    <row r="22" spans="1:36" customFormat="1"/>
    <row r="23" spans="1:36" customFormat="1"/>
    <row r="24" spans="1:36" customFormat="1"/>
    <row r="25" spans="1:36" customFormat="1"/>
    <row r="26" spans="1:36" customFormat="1"/>
    <row r="27" spans="1:36" customFormat="1"/>
    <row r="28" spans="1:36" customFormat="1"/>
    <row r="29" spans="1:36" s="195" customFormat="1" ht="12.75"/>
    <row r="30" spans="1:36" s="215" customFormat="1">
      <c r="A30" s="15" t="s">
        <v>59</v>
      </c>
      <c r="B30" s="214">
        <f t="shared" ref="B30:K33" si="0">SUMIF($A$16:$A$28,$A30,B$16:B$28)</f>
        <v>0</v>
      </c>
      <c r="C30" s="214">
        <f t="shared" si="0"/>
        <v>0</v>
      </c>
      <c r="D30" s="214">
        <f t="shared" si="0"/>
        <v>0</v>
      </c>
      <c r="E30" s="214">
        <f t="shared" si="0"/>
        <v>0</v>
      </c>
      <c r="F30" s="214">
        <f t="shared" si="0"/>
        <v>0</v>
      </c>
      <c r="G30" s="214">
        <f t="shared" si="0"/>
        <v>0</v>
      </c>
      <c r="H30" s="214">
        <f t="shared" si="0"/>
        <v>0</v>
      </c>
      <c r="I30" s="214">
        <f t="shared" si="0"/>
        <v>0</v>
      </c>
      <c r="J30" s="214">
        <f t="shared" si="0"/>
        <v>0</v>
      </c>
      <c r="K30" s="214">
        <f t="shared" si="0"/>
        <v>0</v>
      </c>
      <c r="L30" s="214">
        <f t="shared" ref="L30:U33" si="1">SUMIF($A$16:$A$28,$A30,L$16:L$28)</f>
        <v>0</v>
      </c>
      <c r="M30" s="214">
        <f t="shared" si="1"/>
        <v>0</v>
      </c>
      <c r="N30" s="214">
        <f t="shared" si="1"/>
        <v>0</v>
      </c>
      <c r="O30" s="214">
        <f t="shared" si="1"/>
        <v>0</v>
      </c>
      <c r="P30" s="214">
        <f t="shared" si="1"/>
        <v>0</v>
      </c>
      <c r="Q30" s="214">
        <f t="shared" si="1"/>
        <v>0</v>
      </c>
      <c r="R30" s="214">
        <f t="shared" si="1"/>
        <v>0</v>
      </c>
      <c r="S30" s="214">
        <f t="shared" si="1"/>
        <v>0</v>
      </c>
      <c r="T30" s="214">
        <f t="shared" si="1"/>
        <v>0</v>
      </c>
      <c r="U30" s="214">
        <f t="shared" si="1"/>
        <v>0</v>
      </c>
      <c r="V30" s="214">
        <f t="shared" ref="V30:AJ33" si="2">SUMIF($A$16:$A$28,$A30,V$16:V$28)</f>
        <v>0</v>
      </c>
      <c r="W30" s="214">
        <f t="shared" si="2"/>
        <v>0</v>
      </c>
      <c r="X30" s="214">
        <f t="shared" si="2"/>
        <v>0</v>
      </c>
      <c r="Y30" s="214">
        <f t="shared" si="2"/>
        <v>0</v>
      </c>
      <c r="Z30" s="214">
        <f t="shared" si="2"/>
        <v>0</v>
      </c>
      <c r="AA30" s="214">
        <f t="shared" si="2"/>
        <v>0</v>
      </c>
      <c r="AB30" s="214">
        <f t="shared" si="2"/>
        <v>0</v>
      </c>
      <c r="AC30" s="214">
        <f t="shared" si="2"/>
        <v>0</v>
      </c>
      <c r="AD30" s="214">
        <f t="shared" si="2"/>
        <v>0</v>
      </c>
      <c r="AE30" s="214">
        <f t="shared" si="2"/>
        <v>0</v>
      </c>
      <c r="AF30" s="214">
        <f t="shared" si="2"/>
        <v>0</v>
      </c>
      <c r="AG30" s="214">
        <f t="shared" si="2"/>
        <v>0</v>
      </c>
      <c r="AH30" s="214">
        <f t="shared" si="2"/>
        <v>0</v>
      </c>
      <c r="AI30" s="214">
        <f t="shared" si="2"/>
        <v>0</v>
      </c>
      <c r="AJ30" s="214">
        <f t="shared" si="2"/>
        <v>0</v>
      </c>
    </row>
    <row r="31" spans="1:36" s="215" customFormat="1">
      <c r="A31" s="15" t="s">
        <v>60</v>
      </c>
      <c r="B31" s="214">
        <f t="shared" si="0"/>
        <v>0</v>
      </c>
      <c r="C31" s="214">
        <f t="shared" si="0"/>
        <v>0</v>
      </c>
      <c r="D31" s="214">
        <f t="shared" si="0"/>
        <v>0</v>
      </c>
      <c r="E31" s="214">
        <f t="shared" si="0"/>
        <v>0</v>
      </c>
      <c r="F31" s="214">
        <f t="shared" si="0"/>
        <v>0</v>
      </c>
      <c r="G31" s="214">
        <f t="shared" si="0"/>
        <v>0</v>
      </c>
      <c r="H31" s="214">
        <f t="shared" si="0"/>
        <v>0</v>
      </c>
      <c r="I31" s="214">
        <f t="shared" si="0"/>
        <v>0</v>
      </c>
      <c r="J31" s="214">
        <f t="shared" si="0"/>
        <v>0</v>
      </c>
      <c r="K31" s="214">
        <f t="shared" si="0"/>
        <v>0</v>
      </c>
      <c r="L31" s="214">
        <f t="shared" si="1"/>
        <v>0</v>
      </c>
      <c r="M31" s="214">
        <f t="shared" si="1"/>
        <v>0</v>
      </c>
      <c r="N31" s="214">
        <f t="shared" si="1"/>
        <v>0</v>
      </c>
      <c r="O31" s="214">
        <f t="shared" si="1"/>
        <v>0</v>
      </c>
      <c r="P31" s="214">
        <f t="shared" si="1"/>
        <v>0</v>
      </c>
      <c r="Q31" s="214">
        <f t="shared" si="1"/>
        <v>0</v>
      </c>
      <c r="R31" s="214">
        <f t="shared" si="1"/>
        <v>0</v>
      </c>
      <c r="S31" s="214">
        <f t="shared" si="1"/>
        <v>0</v>
      </c>
      <c r="T31" s="214">
        <f t="shared" si="1"/>
        <v>0</v>
      </c>
      <c r="U31" s="214">
        <f t="shared" si="1"/>
        <v>0</v>
      </c>
      <c r="V31" s="214">
        <f t="shared" si="2"/>
        <v>0</v>
      </c>
      <c r="W31" s="214">
        <f t="shared" si="2"/>
        <v>0</v>
      </c>
      <c r="X31" s="214">
        <f t="shared" si="2"/>
        <v>0</v>
      </c>
      <c r="Y31" s="214">
        <f t="shared" si="2"/>
        <v>0</v>
      </c>
      <c r="Z31" s="214">
        <f t="shared" si="2"/>
        <v>0</v>
      </c>
      <c r="AA31" s="214">
        <f t="shared" si="2"/>
        <v>0</v>
      </c>
      <c r="AB31" s="214">
        <f t="shared" si="2"/>
        <v>0</v>
      </c>
      <c r="AC31" s="214">
        <f t="shared" si="2"/>
        <v>0</v>
      </c>
      <c r="AD31" s="214">
        <f t="shared" si="2"/>
        <v>0</v>
      </c>
      <c r="AE31" s="214">
        <f t="shared" si="2"/>
        <v>0</v>
      </c>
      <c r="AF31" s="214">
        <f t="shared" si="2"/>
        <v>0</v>
      </c>
      <c r="AG31" s="214">
        <f t="shared" si="2"/>
        <v>0</v>
      </c>
      <c r="AH31" s="214">
        <f t="shared" si="2"/>
        <v>0</v>
      </c>
      <c r="AI31" s="214">
        <f t="shared" si="2"/>
        <v>0</v>
      </c>
      <c r="AJ31" s="214">
        <f t="shared" si="2"/>
        <v>0</v>
      </c>
    </row>
    <row r="32" spans="1:36" s="215" customFormat="1">
      <c r="A32" s="15" t="s">
        <v>63</v>
      </c>
      <c r="B32" s="214">
        <f t="shared" si="0"/>
        <v>0</v>
      </c>
      <c r="C32" s="214">
        <f t="shared" si="0"/>
        <v>0</v>
      </c>
      <c r="D32" s="214">
        <f t="shared" si="0"/>
        <v>0</v>
      </c>
      <c r="E32" s="214">
        <f t="shared" si="0"/>
        <v>0</v>
      </c>
      <c r="F32" s="214">
        <f t="shared" si="0"/>
        <v>0</v>
      </c>
      <c r="G32" s="214">
        <f t="shared" si="0"/>
        <v>0</v>
      </c>
      <c r="H32" s="214">
        <f t="shared" si="0"/>
        <v>0</v>
      </c>
      <c r="I32" s="214">
        <f t="shared" si="0"/>
        <v>0</v>
      </c>
      <c r="J32" s="214">
        <f t="shared" si="0"/>
        <v>0</v>
      </c>
      <c r="K32" s="214">
        <f t="shared" si="0"/>
        <v>0</v>
      </c>
      <c r="L32" s="214">
        <f t="shared" si="1"/>
        <v>0</v>
      </c>
      <c r="M32" s="214">
        <f t="shared" si="1"/>
        <v>0</v>
      </c>
      <c r="N32" s="214">
        <f t="shared" si="1"/>
        <v>0</v>
      </c>
      <c r="O32" s="214">
        <f t="shared" si="1"/>
        <v>0</v>
      </c>
      <c r="P32" s="214">
        <f t="shared" si="1"/>
        <v>0</v>
      </c>
      <c r="Q32" s="214">
        <f t="shared" si="1"/>
        <v>0</v>
      </c>
      <c r="R32" s="214">
        <f t="shared" si="1"/>
        <v>0</v>
      </c>
      <c r="S32" s="214">
        <f t="shared" si="1"/>
        <v>0</v>
      </c>
      <c r="T32" s="214">
        <f t="shared" si="1"/>
        <v>0</v>
      </c>
      <c r="U32" s="214">
        <f t="shared" si="1"/>
        <v>0</v>
      </c>
      <c r="V32" s="214">
        <f t="shared" si="2"/>
        <v>0</v>
      </c>
      <c r="W32" s="214">
        <f t="shared" si="2"/>
        <v>0</v>
      </c>
      <c r="X32" s="214">
        <f t="shared" si="2"/>
        <v>0</v>
      </c>
      <c r="Y32" s="214">
        <f t="shared" si="2"/>
        <v>0</v>
      </c>
      <c r="Z32" s="214">
        <f t="shared" si="2"/>
        <v>0</v>
      </c>
      <c r="AA32" s="214">
        <f t="shared" si="2"/>
        <v>0</v>
      </c>
      <c r="AB32" s="214">
        <f t="shared" si="2"/>
        <v>0</v>
      </c>
      <c r="AC32" s="214">
        <f t="shared" si="2"/>
        <v>0</v>
      </c>
      <c r="AD32" s="214">
        <f t="shared" si="2"/>
        <v>0</v>
      </c>
      <c r="AE32" s="214">
        <f t="shared" si="2"/>
        <v>0</v>
      </c>
      <c r="AF32" s="214">
        <f t="shared" si="2"/>
        <v>0</v>
      </c>
      <c r="AG32" s="214">
        <f t="shared" si="2"/>
        <v>0</v>
      </c>
      <c r="AH32" s="214">
        <f t="shared" si="2"/>
        <v>0</v>
      </c>
      <c r="AI32" s="214">
        <f t="shared" si="2"/>
        <v>0</v>
      </c>
      <c r="AJ32" s="214">
        <f t="shared" si="2"/>
        <v>0</v>
      </c>
    </row>
    <row r="33" spans="1:36" s="215" customFormat="1">
      <c r="A33" s="15" t="s">
        <v>61</v>
      </c>
      <c r="B33" s="214">
        <f t="shared" si="0"/>
        <v>0</v>
      </c>
      <c r="C33" s="214">
        <f t="shared" si="0"/>
        <v>0</v>
      </c>
      <c r="D33" s="214">
        <f t="shared" si="0"/>
        <v>0</v>
      </c>
      <c r="E33" s="214">
        <f t="shared" si="0"/>
        <v>0</v>
      </c>
      <c r="F33" s="214">
        <f t="shared" si="0"/>
        <v>0</v>
      </c>
      <c r="G33" s="214">
        <f t="shared" si="0"/>
        <v>0</v>
      </c>
      <c r="H33" s="214">
        <f t="shared" si="0"/>
        <v>0</v>
      </c>
      <c r="I33" s="214">
        <f t="shared" si="0"/>
        <v>0</v>
      </c>
      <c r="J33" s="214">
        <f t="shared" si="0"/>
        <v>0</v>
      </c>
      <c r="K33" s="214">
        <f t="shared" si="0"/>
        <v>0</v>
      </c>
      <c r="L33" s="214">
        <f t="shared" si="1"/>
        <v>0</v>
      </c>
      <c r="M33" s="214">
        <f t="shared" si="1"/>
        <v>0</v>
      </c>
      <c r="N33" s="214">
        <f t="shared" si="1"/>
        <v>0</v>
      </c>
      <c r="O33" s="214">
        <f t="shared" si="1"/>
        <v>0</v>
      </c>
      <c r="P33" s="214">
        <f t="shared" si="1"/>
        <v>0</v>
      </c>
      <c r="Q33" s="214">
        <f t="shared" si="1"/>
        <v>0</v>
      </c>
      <c r="R33" s="214">
        <f t="shared" si="1"/>
        <v>0</v>
      </c>
      <c r="S33" s="214">
        <f t="shared" si="1"/>
        <v>0</v>
      </c>
      <c r="T33" s="214">
        <f t="shared" si="1"/>
        <v>0</v>
      </c>
      <c r="U33" s="214">
        <f t="shared" si="1"/>
        <v>0</v>
      </c>
      <c r="V33" s="214">
        <f t="shared" si="2"/>
        <v>0</v>
      </c>
      <c r="W33" s="214">
        <f t="shared" si="2"/>
        <v>0</v>
      </c>
      <c r="X33" s="214">
        <f t="shared" si="2"/>
        <v>0</v>
      </c>
      <c r="Y33" s="214">
        <f t="shared" si="2"/>
        <v>0</v>
      </c>
      <c r="Z33" s="214">
        <f t="shared" si="2"/>
        <v>0</v>
      </c>
      <c r="AA33" s="214">
        <f t="shared" si="2"/>
        <v>0</v>
      </c>
      <c r="AB33" s="214">
        <f t="shared" si="2"/>
        <v>0</v>
      </c>
      <c r="AC33" s="214">
        <f t="shared" si="2"/>
        <v>0</v>
      </c>
      <c r="AD33" s="214">
        <f t="shared" si="2"/>
        <v>0</v>
      </c>
      <c r="AE33" s="214">
        <f t="shared" si="2"/>
        <v>0</v>
      </c>
      <c r="AF33" s="214">
        <f t="shared" si="2"/>
        <v>0</v>
      </c>
      <c r="AG33" s="214">
        <f t="shared" si="2"/>
        <v>0</v>
      </c>
      <c r="AH33" s="214">
        <f t="shared" si="2"/>
        <v>0</v>
      </c>
      <c r="AI33" s="214">
        <f t="shared" si="2"/>
        <v>0</v>
      </c>
      <c r="AJ33" s="214">
        <f t="shared" si="2"/>
        <v>0</v>
      </c>
    </row>
  </sheetData>
  <mergeCells count="1">
    <mergeCell ref="B17:AG17"/>
  </mergeCells>
  <pageMargins left="0.75" right="0.75" top="1" bottom="1" header="0.5" footer="0.5"/>
  <pageSetup scale="30" orientation="landscape" horizontalDpi="300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CCFFFF"/>
    <pageSetUpPr fitToPage="1"/>
  </sheetPr>
  <dimension ref="A1:AJ45"/>
  <sheetViews>
    <sheetView zoomScale="90" zoomScaleNormal="90" workbookViewId="0">
      <selection activeCell="R46" sqref="R46"/>
    </sheetView>
  </sheetViews>
  <sheetFormatPr defaultColWidth="7.109375" defaultRowHeight="12.75"/>
  <cols>
    <col min="1" max="1" width="28.109375" style="197" customWidth="1"/>
    <col min="2" max="36" width="7.5546875" style="197" customWidth="1"/>
    <col min="37" max="16384" width="7.109375" style="197"/>
  </cols>
  <sheetData>
    <row r="1" spans="1:36" customFormat="1" ht="15">
      <c r="A1" s="262" t="s">
        <v>46</v>
      </c>
    </row>
    <row r="2" spans="1:36" customFormat="1" ht="15"/>
    <row r="3" spans="1:36" customFormat="1" ht="15">
      <c r="A3" s="262" t="s">
        <v>47</v>
      </c>
    </row>
    <row r="4" spans="1:36" customFormat="1" ht="15">
      <c r="A4" s="262" t="s">
        <v>48</v>
      </c>
    </row>
    <row r="5" spans="1:36" customFormat="1" ht="15">
      <c r="A5" s="262" t="s">
        <v>284</v>
      </c>
    </row>
    <row r="6" spans="1:36" customFormat="1" ht="15">
      <c r="A6" s="262" t="s">
        <v>268</v>
      </c>
    </row>
    <row r="7" spans="1:36" customFormat="1" ht="15">
      <c r="A7" s="262" t="s">
        <v>295</v>
      </c>
    </row>
    <row r="8" spans="1:36" customFormat="1" ht="15"/>
    <row r="9" spans="1:36" customFormat="1" ht="15">
      <c r="A9" s="265" t="s">
        <v>0</v>
      </c>
      <c r="B9" s="265" t="s">
        <v>290</v>
      </c>
      <c r="C9" s="265" t="s">
        <v>293</v>
      </c>
      <c r="D9" s="265" t="s">
        <v>296</v>
      </c>
      <c r="E9" s="265" t="s">
        <v>53</v>
      </c>
      <c r="F9" s="265">
        <v>1</v>
      </c>
      <c r="G9" s="265">
        <v>2</v>
      </c>
      <c r="H9" s="265">
        <v>3</v>
      </c>
      <c r="I9" s="265">
        <v>4</v>
      </c>
      <c r="J9" s="265">
        <v>5</v>
      </c>
      <c r="K9" s="265">
        <v>6</v>
      </c>
      <c r="L9" s="265">
        <v>7</v>
      </c>
      <c r="M9" s="265">
        <v>8</v>
      </c>
      <c r="N9" s="265">
        <v>9</v>
      </c>
      <c r="O9" s="265">
        <v>10</v>
      </c>
      <c r="P9" s="265">
        <v>11</v>
      </c>
      <c r="Q9" s="265">
        <v>12</v>
      </c>
      <c r="R9" s="265">
        <v>13</v>
      </c>
      <c r="S9" s="265">
        <v>14</v>
      </c>
      <c r="T9" s="265">
        <v>15</v>
      </c>
      <c r="U9" s="265">
        <v>16</v>
      </c>
      <c r="V9" s="265">
        <v>17</v>
      </c>
      <c r="W9" s="265">
        <v>18</v>
      </c>
      <c r="X9" s="265">
        <v>19</v>
      </c>
      <c r="Y9" s="265">
        <v>20</v>
      </c>
      <c r="Z9" s="265">
        <v>21</v>
      </c>
      <c r="AA9" s="265">
        <v>22</v>
      </c>
      <c r="AB9" s="265">
        <v>23</v>
      </c>
      <c r="AC9" s="265">
        <v>24</v>
      </c>
      <c r="AD9" s="265">
        <v>25</v>
      </c>
      <c r="AE9" s="265">
        <v>26</v>
      </c>
      <c r="AF9" s="265">
        <v>27</v>
      </c>
      <c r="AG9" s="265">
        <v>28</v>
      </c>
      <c r="AH9" s="265">
        <v>29</v>
      </c>
      <c r="AI9" s="265">
        <v>30</v>
      </c>
      <c r="AJ9" s="265">
        <v>31</v>
      </c>
    </row>
    <row r="10" spans="1:36" customFormat="1" ht="15">
      <c r="A10" s="263"/>
      <c r="B10" s="263"/>
      <c r="C10" s="263"/>
      <c r="D10" s="263"/>
      <c r="E10" s="263"/>
      <c r="F10" s="263"/>
      <c r="G10" s="263"/>
      <c r="H10" s="263"/>
      <c r="I10" s="263"/>
      <c r="J10" s="263"/>
      <c r="K10" s="263"/>
      <c r="L10" s="263"/>
      <c r="M10" s="263"/>
      <c r="N10" s="263"/>
      <c r="O10" s="263"/>
      <c r="P10" s="263"/>
      <c r="Q10" s="263"/>
      <c r="R10" s="263"/>
      <c r="S10" s="263"/>
      <c r="T10" s="263"/>
      <c r="U10" s="263"/>
      <c r="V10" s="263"/>
      <c r="W10" s="263"/>
      <c r="X10" s="263"/>
      <c r="Y10" s="263"/>
      <c r="Z10" s="263"/>
      <c r="AA10" s="263"/>
      <c r="AB10" s="263"/>
      <c r="AC10" s="263"/>
      <c r="AD10" s="263"/>
      <c r="AE10" s="263"/>
      <c r="AF10" s="263"/>
      <c r="AG10" s="263"/>
      <c r="AH10" s="263"/>
      <c r="AI10" s="263"/>
      <c r="AJ10" s="263"/>
    </row>
    <row r="11" spans="1:36" customFormat="1" ht="15">
      <c r="A11" s="263"/>
      <c r="B11" s="263"/>
      <c r="C11" s="263"/>
      <c r="D11" s="263"/>
      <c r="E11" s="263"/>
      <c r="F11" s="263"/>
      <c r="G11" s="263"/>
      <c r="H11" s="263"/>
      <c r="I11" s="263"/>
      <c r="J11" s="263"/>
      <c r="K11" s="263"/>
      <c r="L11" s="263"/>
      <c r="M11" s="263"/>
      <c r="N11" s="263"/>
      <c r="O11" s="263"/>
      <c r="P11" s="263"/>
      <c r="Q11" s="263"/>
      <c r="R11" s="263"/>
      <c r="S11" s="263"/>
      <c r="T11" s="263"/>
      <c r="U11" s="263"/>
      <c r="V11" s="263"/>
      <c r="W11" s="263"/>
      <c r="X11" s="263"/>
      <c r="Y11" s="263"/>
      <c r="Z11" s="263"/>
      <c r="AA11" s="263"/>
      <c r="AB11" s="263"/>
      <c r="AC11" s="263"/>
      <c r="AD11" s="263"/>
      <c r="AE11" s="263"/>
      <c r="AF11" s="263"/>
      <c r="AG11" s="263"/>
      <c r="AH11" s="263"/>
      <c r="AI11" s="263"/>
      <c r="AJ11" s="263"/>
    </row>
    <row r="12" spans="1:36" customFormat="1" ht="15">
      <c r="A12" s="263"/>
      <c r="B12" s="263"/>
      <c r="C12" s="263"/>
      <c r="D12" s="263"/>
      <c r="E12" s="263"/>
      <c r="F12" s="263"/>
      <c r="G12" s="263"/>
      <c r="H12" s="263"/>
      <c r="I12" s="263"/>
      <c r="J12" s="263"/>
      <c r="K12" s="263"/>
      <c r="L12" s="263"/>
      <c r="M12" s="263"/>
      <c r="N12" s="263"/>
      <c r="O12" s="263"/>
      <c r="P12" s="263"/>
      <c r="Q12" s="263"/>
      <c r="R12" s="263"/>
      <c r="S12" s="263"/>
      <c r="T12" s="263"/>
      <c r="U12" s="263"/>
      <c r="V12" s="263"/>
      <c r="W12" s="263"/>
      <c r="X12" s="263"/>
      <c r="Y12" s="263"/>
      <c r="Z12" s="263"/>
      <c r="AA12" s="263"/>
      <c r="AB12" s="263"/>
      <c r="AC12" s="263"/>
      <c r="AD12" s="263"/>
      <c r="AE12" s="263"/>
      <c r="AF12" s="263"/>
      <c r="AG12" s="263"/>
      <c r="AH12" s="263"/>
      <c r="AI12" s="263"/>
      <c r="AJ12" s="263"/>
    </row>
    <row r="13" spans="1:36" customFormat="1" ht="15">
      <c r="A13" s="264"/>
      <c r="B13" s="264"/>
      <c r="C13" s="264"/>
      <c r="D13" s="264"/>
      <c r="E13" s="264"/>
      <c r="F13" s="264"/>
      <c r="G13" s="264"/>
      <c r="H13" s="264"/>
      <c r="I13" s="264"/>
      <c r="J13" s="264"/>
      <c r="K13" s="264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  <c r="AA13" s="264"/>
      <c r="AB13" s="264"/>
      <c r="AC13" s="264"/>
      <c r="AD13" s="264"/>
      <c r="AE13" s="264"/>
      <c r="AF13" s="264"/>
      <c r="AG13" s="264"/>
      <c r="AH13" s="264"/>
      <c r="AI13" s="264"/>
      <c r="AJ13" s="264"/>
    </row>
    <row r="14" spans="1:36" customFormat="1" ht="15">
      <c r="A14" s="265"/>
      <c r="B14" s="267"/>
      <c r="C14" s="267"/>
      <c r="D14" s="267"/>
      <c r="E14" s="267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  <c r="X14" s="267"/>
      <c r="Y14" s="267"/>
      <c r="Z14" s="267"/>
      <c r="AA14" s="267"/>
      <c r="AB14" s="267"/>
      <c r="AC14" s="267"/>
      <c r="AD14" s="267"/>
      <c r="AE14" s="267"/>
      <c r="AF14" s="267"/>
      <c r="AG14" s="267"/>
      <c r="AH14" s="267"/>
      <c r="AI14" s="267"/>
      <c r="AJ14" s="267"/>
    </row>
    <row r="15" spans="1:36" customFormat="1" ht="15">
      <c r="A15" s="263"/>
      <c r="B15" s="263"/>
      <c r="C15" s="263"/>
      <c r="D15" s="263"/>
      <c r="E15" s="263"/>
      <c r="F15" s="263"/>
      <c r="G15" s="263"/>
      <c r="H15" s="263"/>
      <c r="I15" s="263"/>
      <c r="J15" s="263"/>
      <c r="K15" s="263"/>
      <c r="L15" s="263"/>
      <c r="M15" s="263"/>
      <c r="N15" s="263"/>
      <c r="O15" s="263"/>
      <c r="P15" s="263"/>
      <c r="Q15" s="263"/>
      <c r="R15" s="263"/>
      <c r="S15" s="263"/>
      <c r="T15" s="263"/>
      <c r="U15" s="263"/>
      <c r="V15" s="263"/>
      <c r="W15" s="263"/>
      <c r="X15" s="263"/>
      <c r="Y15" s="263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</row>
    <row r="16" spans="1:36" customFormat="1" ht="15">
      <c r="A16" s="263"/>
      <c r="B16" s="263"/>
      <c r="C16" s="263"/>
      <c r="D16" s="263"/>
      <c r="E16" s="263"/>
      <c r="F16" s="263"/>
      <c r="G16" s="263"/>
      <c r="H16" s="263"/>
      <c r="I16" s="263"/>
      <c r="J16" s="263"/>
      <c r="K16" s="263"/>
      <c r="L16" s="263"/>
      <c r="M16" s="263"/>
      <c r="N16" s="263"/>
      <c r="O16" s="263"/>
      <c r="P16" s="263"/>
      <c r="Q16" s="263"/>
      <c r="R16" s="263"/>
      <c r="S16" s="263"/>
      <c r="T16" s="263"/>
      <c r="U16" s="263"/>
      <c r="V16" s="263"/>
      <c r="W16" s="263"/>
      <c r="X16" s="263"/>
      <c r="Y16" s="263"/>
      <c r="Z16" s="263"/>
      <c r="AA16" s="263"/>
      <c r="AB16" s="263"/>
      <c r="AC16" s="263"/>
      <c r="AD16" s="263"/>
      <c r="AE16" s="263"/>
      <c r="AF16" s="263"/>
      <c r="AG16" s="263"/>
      <c r="AH16" s="263"/>
      <c r="AI16" s="263"/>
      <c r="AJ16" s="263"/>
    </row>
    <row r="17" spans="1:36" customFormat="1" ht="15"/>
    <row r="18" spans="1:36" customFormat="1" ht="15">
      <c r="A18" s="262"/>
    </row>
    <row r="19" spans="1:36" customFormat="1" ht="15">
      <c r="A19" s="262"/>
    </row>
    <row r="20" spans="1:36" customFormat="1" ht="15"/>
    <row r="21" spans="1:36" customFormat="1" ht="15"/>
    <row r="22" spans="1:36" customFormat="1" ht="15"/>
    <row r="23" spans="1:36" customFormat="1" ht="15"/>
    <row r="24" spans="1:36" s="194" customFormat="1" ht="15"/>
    <row r="25" spans="1:36" s="215" customFormat="1" ht="15">
      <c r="A25" s="15" t="s">
        <v>59</v>
      </c>
      <c r="B25" s="214">
        <f>SUMIF($A$15:$A$23,$A25,B$15:B$23)</f>
        <v>0</v>
      </c>
      <c r="C25" s="214">
        <f t="shared" ref="C25:AJ28" si="0">SUMIF($A$15:$A$23,$A25,C$15:C$23)</f>
        <v>0</v>
      </c>
      <c r="D25" s="214">
        <f t="shared" si="0"/>
        <v>0</v>
      </c>
      <c r="E25" s="214">
        <f t="shared" si="0"/>
        <v>0</v>
      </c>
      <c r="F25" s="214">
        <f t="shared" si="0"/>
        <v>0</v>
      </c>
      <c r="G25" s="214">
        <f t="shared" si="0"/>
        <v>0</v>
      </c>
      <c r="H25" s="214">
        <f t="shared" si="0"/>
        <v>0</v>
      </c>
      <c r="I25" s="214">
        <f t="shared" si="0"/>
        <v>0</v>
      </c>
      <c r="J25" s="214">
        <f t="shared" si="0"/>
        <v>0</v>
      </c>
      <c r="K25" s="214">
        <f t="shared" si="0"/>
        <v>0</v>
      </c>
      <c r="L25" s="214">
        <f t="shared" si="0"/>
        <v>0</v>
      </c>
      <c r="M25" s="214">
        <f t="shared" si="0"/>
        <v>0</v>
      </c>
      <c r="N25" s="214">
        <f t="shared" si="0"/>
        <v>0</v>
      </c>
      <c r="O25" s="214">
        <f t="shared" si="0"/>
        <v>0</v>
      </c>
      <c r="P25" s="214">
        <f t="shared" si="0"/>
        <v>0</v>
      </c>
      <c r="Q25" s="214">
        <f t="shared" si="0"/>
        <v>0</v>
      </c>
      <c r="R25" s="214">
        <f t="shared" si="0"/>
        <v>0</v>
      </c>
      <c r="S25" s="214">
        <f t="shared" si="0"/>
        <v>0</v>
      </c>
      <c r="T25" s="214">
        <f t="shared" si="0"/>
        <v>0</v>
      </c>
      <c r="U25" s="214">
        <f t="shared" si="0"/>
        <v>0</v>
      </c>
      <c r="V25" s="214">
        <f t="shared" si="0"/>
        <v>0</v>
      </c>
      <c r="W25" s="214">
        <f t="shared" si="0"/>
        <v>0</v>
      </c>
      <c r="X25" s="214">
        <f t="shared" si="0"/>
        <v>0</v>
      </c>
      <c r="Y25" s="214">
        <f t="shared" si="0"/>
        <v>0</v>
      </c>
      <c r="Z25" s="214">
        <f t="shared" si="0"/>
        <v>0</v>
      </c>
      <c r="AA25" s="214">
        <f t="shared" si="0"/>
        <v>0</v>
      </c>
      <c r="AB25" s="214">
        <f t="shared" si="0"/>
        <v>0</v>
      </c>
      <c r="AC25" s="214">
        <f t="shared" si="0"/>
        <v>0</v>
      </c>
      <c r="AD25" s="214">
        <f t="shared" si="0"/>
        <v>0</v>
      </c>
      <c r="AE25" s="214">
        <f t="shared" si="0"/>
        <v>0</v>
      </c>
      <c r="AF25" s="214">
        <f t="shared" si="0"/>
        <v>0</v>
      </c>
      <c r="AG25" s="214">
        <f t="shared" si="0"/>
        <v>0</v>
      </c>
      <c r="AH25" s="214">
        <f t="shared" si="0"/>
        <v>0</v>
      </c>
      <c r="AI25" s="214">
        <f t="shared" si="0"/>
        <v>0</v>
      </c>
      <c r="AJ25" s="214">
        <f t="shared" si="0"/>
        <v>0</v>
      </c>
    </row>
    <row r="26" spans="1:36" s="215" customFormat="1" ht="15">
      <c r="A26" s="15" t="s">
        <v>60</v>
      </c>
      <c r="B26" s="214">
        <f>SUMIF($A$15:$A$23,$A26,B$15:B$23)</f>
        <v>0</v>
      </c>
      <c r="C26" s="214">
        <f t="shared" si="0"/>
        <v>0</v>
      </c>
      <c r="D26" s="214">
        <f t="shared" si="0"/>
        <v>0</v>
      </c>
      <c r="E26" s="214">
        <f t="shared" si="0"/>
        <v>0</v>
      </c>
      <c r="F26" s="214">
        <f t="shared" si="0"/>
        <v>0</v>
      </c>
      <c r="G26" s="214">
        <f t="shared" si="0"/>
        <v>0</v>
      </c>
      <c r="H26" s="214">
        <f t="shared" si="0"/>
        <v>0</v>
      </c>
      <c r="I26" s="214">
        <f t="shared" si="0"/>
        <v>0</v>
      </c>
      <c r="J26" s="214">
        <f t="shared" si="0"/>
        <v>0</v>
      </c>
      <c r="K26" s="214">
        <f t="shared" si="0"/>
        <v>0</v>
      </c>
      <c r="L26" s="214">
        <f t="shared" si="0"/>
        <v>0</v>
      </c>
      <c r="M26" s="214">
        <f t="shared" si="0"/>
        <v>0</v>
      </c>
      <c r="N26" s="214">
        <f t="shared" si="0"/>
        <v>0</v>
      </c>
      <c r="O26" s="214">
        <f t="shared" si="0"/>
        <v>0</v>
      </c>
      <c r="P26" s="214">
        <f t="shared" si="0"/>
        <v>0</v>
      </c>
      <c r="Q26" s="214">
        <f t="shared" si="0"/>
        <v>0</v>
      </c>
      <c r="R26" s="214">
        <f t="shared" si="0"/>
        <v>0</v>
      </c>
      <c r="S26" s="214">
        <f t="shared" si="0"/>
        <v>0</v>
      </c>
      <c r="T26" s="214">
        <f t="shared" si="0"/>
        <v>0</v>
      </c>
      <c r="U26" s="214">
        <f t="shared" si="0"/>
        <v>0</v>
      </c>
      <c r="V26" s="214">
        <f t="shared" si="0"/>
        <v>0</v>
      </c>
      <c r="W26" s="214">
        <f t="shared" si="0"/>
        <v>0</v>
      </c>
      <c r="X26" s="214">
        <f t="shared" si="0"/>
        <v>0</v>
      </c>
      <c r="Y26" s="214">
        <f t="shared" si="0"/>
        <v>0</v>
      </c>
      <c r="Z26" s="214">
        <f t="shared" si="0"/>
        <v>0</v>
      </c>
      <c r="AA26" s="214">
        <f t="shared" si="0"/>
        <v>0</v>
      </c>
      <c r="AB26" s="214">
        <f t="shared" si="0"/>
        <v>0</v>
      </c>
      <c r="AC26" s="214">
        <f t="shared" si="0"/>
        <v>0</v>
      </c>
      <c r="AD26" s="214">
        <f t="shared" si="0"/>
        <v>0</v>
      </c>
      <c r="AE26" s="214">
        <f t="shared" si="0"/>
        <v>0</v>
      </c>
      <c r="AF26" s="214">
        <f t="shared" si="0"/>
        <v>0</v>
      </c>
      <c r="AG26" s="214">
        <f t="shared" si="0"/>
        <v>0</v>
      </c>
      <c r="AH26" s="214">
        <f t="shared" si="0"/>
        <v>0</v>
      </c>
      <c r="AI26" s="214">
        <f t="shared" si="0"/>
        <v>0</v>
      </c>
      <c r="AJ26" s="214">
        <f t="shared" si="0"/>
        <v>0</v>
      </c>
    </row>
    <row r="27" spans="1:36" s="215" customFormat="1" ht="15">
      <c r="A27" s="15" t="s">
        <v>63</v>
      </c>
      <c r="B27" s="214">
        <f>SUMIF($A$15:$A$23,$A27,B$15:B$23)</f>
        <v>0</v>
      </c>
      <c r="C27" s="214">
        <f t="shared" si="0"/>
        <v>0</v>
      </c>
      <c r="D27" s="214">
        <f t="shared" si="0"/>
        <v>0</v>
      </c>
      <c r="E27" s="214">
        <f t="shared" si="0"/>
        <v>0</v>
      </c>
      <c r="F27" s="214">
        <f t="shared" si="0"/>
        <v>0</v>
      </c>
      <c r="G27" s="214">
        <f t="shared" si="0"/>
        <v>0</v>
      </c>
      <c r="H27" s="214">
        <f t="shared" si="0"/>
        <v>0</v>
      </c>
      <c r="I27" s="214">
        <f t="shared" si="0"/>
        <v>0</v>
      </c>
      <c r="J27" s="214">
        <f t="shared" si="0"/>
        <v>0</v>
      </c>
      <c r="K27" s="214">
        <f t="shared" si="0"/>
        <v>0</v>
      </c>
      <c r="L27" s="214">
        <f t="shared" si="0"/>
        <v>0</v>
      </c>
      <c r="M27" s="214">
        <f t="shared" si="0"/>
        <v>0</v>
      </c>
      <c r="N27" s="214">
        <f t="shared" si="0"/>
        <v>0</v>
      </c>
      <c r="O27" s="214">
        <f t="shared" si="0"/>
        <v>0</v>
      </c>
      <c r="P27" s="214">
        <f t="shared" si="0"/>
        <v>0</v>
      </c>
      <c r="Q27" s="214">
        <f t="shared" si="0"/>
        <v>0</v>
      </c>
      <c r="R27" s="214">
        <f t="shared" si="0"/>
        <v>0</v>
      </c>
      <c r="S27" s="214">
        <f t="shared" si="0"/>
        <v>0</v>
      </c>
      <c r="T27" s="214">
        <f t="shared" si="0"/>
        <v>0</v>
      </c>
      <c r="U27" s="214">
        <f t="shared" si="0"/>
        <v>0</v>
      </c>
      <c r="V27" s="214">
        <f t="shared" si="0"/>
        <v>0</v>
      </c>
      <c r="W27" s="214">
        <f t="shared" si="0"/>
        <v>0</v>
      </c>
      <c r="X27" s="214">
        <f t="shared" si="0"/>
        <v>0</v>
      </c>
      <c r="Y27" s="214">
        <f t="shared" si="0"/>
        <v>0</v>
      </c>
      <c r="Z27" s="214">
        <f t="shared" si="0"/>
        <v>0</v>
      </c>
      <c r="AA27" s="214">
        <f t="shared" si="0"/>
        <v>0</v>
      </c>
      <c r="AB27" s="214">
        <f t="shared" si="0"/>
        <v>0</v>
      </c>
      <c r="AC27" s="214">
        <f t="shared" si="0"/>
        <v>0</v>
      </c>
      <c r="AD27" s="214">
        <f t="shared" si="0"/>
        <v>0</v>
      </c>
      <c r="AE27" s="214">
        <f t="shared" si="0"/>
        <v>0</v>
      </c>
      <c r="AF27" s="214">
        <f t="shared" si="0"/>
        <v>0</v>
      </c>
      <c r="AG27" s="214">
        <f t="shared" si="0"/>
        <v>0</v>
      </c>
      <c r="AH27" s="214">
        <f t="shared" si="0"/>
        <v>0</v>
      </c>
      <c r="AI27" s="214">
        <f t="shared" si="0"/>
        <v>0</v>
      </c>
      <c r="AJ27" s="214">
        <f t="shared" si="0"/>
        <v>0</v>
      </c>
    </row>
    <row r="28" spans="1:36" s="215" customFormat="1" ht="15">
      <c r="A28" s="15" t="s">
        <v>61</v>
      </c>
      <c r="B28" s="214">
        <f>SUMIF($A$15:$A$23,$A28,B$15:B$23)</f>
        <v>0</v>
      </c>
      <c r="C28" s="214">
        <f t="shared" si="0"/>
        <v>0</v>
      </c>
      <c r="D28" s="214">
        <f t="shared" si="0"/>
        <v>0</v>
      </c>
      <c r="E28" s="214">
        <f t="shared" si="0"/>
        <v>0</v>
      </c>
      <c r="F28" s="214">
        <f t="shared" si="0"/>
        <v>0</v>
      </c>
      <c r="G28" s="214">
        <f t="shared" si="0"/>
        <v>0</v>
      </c>
      <c r="H28" s="214">
        <f t="shared" si="0"/>
        <v>0</v>
      </c>
      <c r="I28" s="214">
        <f t="shared" si="0"/>
        <v>0</v>
      </c>
      <c r="J28" s="214">
        <f t="shared" si="0"/>
        <v>0</v>
      </c>
      <c r="K28" s="214">
        <f t="shared" si="0"/>
        <v>0</v>
      </c>
      <c r="L28" s="214">
        <f t="shared" si="0"/>
        <v>0</v>
      </c>
      <c r="M28" s="214">
        <f t="shared" si="0"/>
        <v>0</v>
      </c>
      <c r="N28" s="214">
        <f t="shared" si="0"/>
        <v>0</v>
      </c>
      <c r="O28" s="214">
        <f t="shared" si="0"/>
        <v>0</v>
      </c>
      <c r="P28" s="214">
        <f t="shared" si="0"/>
        <v>0</v>
      </c>
      <c r="Q28" s="214">
        <f t="shared" si="0"/>
        <v>0</v>
      </c>
      <c r="R28" s="214">
        <f t="shared" si="0"/>
        <v>0</v>
      </c>
      <c r="S28" s="214">
        <f t="shared" si="0"/>
        <v>0</v>
      </c>
      <c r="T28" s="214">
        <f t="shared" si="0"/>
        <v>0</v>
      </c>
      <c r="U28" s="214">
        <f t="shared" si="0"/>
        <v>0</v>
      </c>
      <c r="V28" s="214">
        <f t="shared" si="0"/>
        <v>0</v>
      </c>
      <c r="W28" s="214">
        <f t="shared" si="0"/>
        <v>0</v>
      </c>
      <c r="X28" s="214">
        <f t="shared" si="0"/>
        <v>0</v>
      </c>
      <c r="Y28" s="214">
        <f t="shared" si="0"/>
        <v>0</v>
      </c>
      <c r="Z28" s="214">
        <f t="shared" si="0"/>
        <v>0</v>
      </c>
      <c r="AA28" s="214">
        <f t="shared" si="0"/>
        <v>0</v>
      </c>
      <c r="AB28" s="214">
        <f t="shared" si="0"/>
        <v>0</v>
      </c>
      <c r="AC28" s="214">
        <f t="shared" si="0"/>
        <v>0</v>
      </c>
      <c r="AD28" s="214">
        <f t="shared" si="0"/>
        <v>0</v>
      </c>
      <c r="AE28" s="214">
        <f t="shared" si="0"/>
        <v>0</v>
      </c>
      <c r="AF28" s="214">
        <f t="shared" si="0"/>
        <v>0</v>
      </c>
      <c r="AG28" s="214">
        <f t="shared" si="0"/>
        <v>0</v>
      </c>
      <c r="AH28" s="214">
        <f t="shared" si="0"/>
        <v>0</v>
      </c>
      <c r="AI28" s="214">
        <f t="shared" si="0"/>
        <v>0</v>
      </c>
      <c r="AJ28" s="214">
        <f t="shared" si="0"/>
        <v>0</v>
      </c>
    </row>
    <row r="45" spans="15:15" ht="15">
      <c r="O45" s="200"/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CCFFFF"/>
    <pageSetUpPr fitToPage="1"/>
  </sheetPr>
  <dimension ref="A1:AJ45"/>
  <sheetViews>
    <sheetView zoomScale="90" zoomScaleNormal="90" zoomScaleSheetLayoutView="100" workbookViewId="0">
      <selection activeCell="M40" sqref="M40"/>
    </sheetView>
  </sheetViews>
  <sheetFormatPr defaultColWidth="7.109375" defaultRowHeight="12.75"/>
  <cols>
    <col min="1" max="1" width="28.109375" style="197" customWidth="1"/>
    <col min="2" max="36" width="7.5546875" style="197" customWidth="1"/>
    <col min="37" max="16384" width="7.109375" style="197"/>
  </cols>
  <sheetData>
    <row r="1" spans="1:36" customFormat="1" ht="15">
      <c r="A1" s="262" t="s">
        <v>46</v>
      </c>
    </row>
    <row r="2" spans="1:36" customFormat="1" ht="15"/>
    <row r="3" spans="1:36" customFormat="1" ht="15">
      <c r="A3" s="262" t="s">
        <v>47</v>
      </c>
    </row>
    <row r="4" spans="1:36" customFormat="1" ht="15">
      <c r="A4" s="262" t="s">
        <v>48</v>
      </c>
    </row>
    <row r="5" spans="1:36" customFormat="1" ht="15">
      <c r="A5" s="262" t="s">
        <v>71</v>
      </c>
    </row>
    <row r="6" spans="1:36" customFormat="1" ht="15">
      <c r="A6" s="262" t="s">
        <v>268</v>
      </c>
    </row>
    <row r="7" spans="1:36" customFormat="1" ht="15">
      <c r="A7" s="262" t="s">
        <v>295</v>
      </c>
    </row>
    <row r="8" spans="1:36" customFormat="1" ht="15"/>
    <row r="9" spans="1:36" customFormat="1" ht="15">
      <c r="A9" s="266" t="s">
        <v>0</v>
      </c>
      <c r="B9" s="266" t="s">
        <v>290</v>
      </c>
      <c r="C9" s="266" t="s">
        <v>293</v>
      </c>
      <c r="D9" s="266" t="s">
        <v>296</v>
      </c>
      <c r="E9" s="266" t="s">
        <v>53</v>
      </c>
      <c r="F9" s="266">
        <v>1</v>
      </c>
      <c r="G9" s="266">
        <v>2</v>
      </c>
      <c r="H9" s="266">
        <v>3</v>
      </c>
      <c r="I9" s="266">
        <v>4</v>
      </c>
      <c r="J9" s="266">
        <v>5</v>
      </c>
      <c r="K9" s="266">
        <v>6</v>
      </c>
      <c r="L9" s="266">
        <v>7</v>
      </c>
      <c r="M9" s="266">
        <v>8</v>
      </c>
      <c r="N9" s="266">
        <v>9</v>
      </c>
      <c r="O9" s="266">
        <v>10</v>
      </c>
      <c r="P9" s="266">
        <v>11</v>
      </c>
      <c r="Q9" s="266">
        <v>12</v>
      </c>
      <c r="R9" s="266">
        <v>13</v>
      </c>
      <c r="S9" s="266">
        <v>14</v>
      </c>
      <c r="T9" s="266">
        <v>15</v>
      </c>
      <c r="U9" s="266">
        <v>16</v>
      </c>
      <c r="V9" s="266">
        <v>17</v>
      </c>
      <c r="W9" s="266">
        <v>18</v>
      </c>
      <c r="X9" s="266">
        <v>19</v>
      </c>
      <c r="Y9" s="266">
        <v>20</v>
      </c>
      <c r="Z9" s="266">
        <v>21</v>
      </c>
      <c r="AA9" s="266">
        <v>22</v>
      </c>
      <c r="AB9" s="266">
        <v>23</v>
      </c>
      <c r="AC9" s="266">
        <v>24</v>
      </c>
      <c r="AD9" s="266">
        <v>25</v>
      </c>
      <c r="AE9" s="266">
        <v>26</v>
      </c>
      <c r="AF9" s="266">
        <v>27</v>
      </c>
      <c r="AG9" s="266">
        <v>28</v>
      </c>
      <c r="AH9" s="266">
        <v>29</v>
      </c>
      <c r="AI9" s="266">
        <v>30</v>
      </c>
      <c r="AJ9" s="266">
        <v>31</v>
      </c>
    </row>
    <row r="10" spans="1:36" customFormat="1" ht="15">
      <c r="A10" s="263"/>
      <c r="B10" s="263"/>
      <c r="C10" s="263"/>
      <c r="D10" s="263"/>
      <c r="E10" s="263"/>
      <c r="F10" s="263"/>
      <c r="G10" s="263"/>
      <c r="H10" s="263"/>
      <c r="I10" s="263"/>
      <c r="J10" s="263"/>
      <c r="K10" s="263"/>
      <c r="L10" s="263"/>
      <c r="M10" s="263"/>
      <c r="N10" s="263"/>
      <c r="O10" s="263"/>
      <c r="P10" s="263"/>
      <c r="Q10" s="263"/>
      <c r="R10" s="263"/>
      <c r="S10" s="263"/>
      <c r="T10" s="263"/>
      <c r="U10" s="263"/>
      <c r="V10" s="263"/>
      <c r="W10" s="263"/>
      <c r="X10" s="263"/>
      <c r="Y10" s="263"/>
      <c r="Z10" s="263"/>
      <c r="AA10" s="263"/>
      <c r="AB10" s="263"/>
      <c r="AC10" s="263"/>
      <c r="AD10" s="263"/>
      <c r="AE10" s="263"/>
      <c r="AF10" s="263"/>
      <c r="AG10" s="263"/>
      <c r="AH10" s="263"/>
      <c r="AI10" s="263"/>
      <c r="AJ10" s="263"/>
    </row>
    <row r="11" spans="1:36" customFormat="1" ht="15">
      <c r="A11" s="263"/>
      <c r="B11" s="263"/>
      <c r="C11" s="263"/>
      <c r="D11" s="263"/>
      <c r="E11" s="263"/>
      <c r="F11" s="263"/>
      <c r="G11" s="263"/>
      <c r="H11" s="263"/>
      <c r="I11" s="263"/>
      <c r="J11" s="263"/>
      <c r="K11" s="263"/>
      <c r="L11" s="263"/>
      <c r="M11" s="263"/>
      <c r="N11" s="263"/>
      <c r="O11" s="263"/>
      <c r="P11" s="263"/>
      <c r="Q11" s="263"/>
      <c r="R11" s="263"/>
      <c r="S11" s="263"/>
      <c r="T11" s="263"/>
      <c r="U11" s="263"/>
      <c r="V11" s="263"/>
      <c r="W11" s="263"/>
      <c r="X11" s="263"/>
      <c r="Y11" s="263"/>
      <c r="Z11" s="263"/>
      <c r="AA11" s="263"/>
      <c r="AB11" s="263"/>
      <c r="AC11" s="263"/>
      <c r="AD11" s="263"/>
      <c r="AE11" s="263"/>
      <c r="AF11" s="263"/>
      <c r="AG11" s="263"/>
      <c r="AH11" s="263"/>
      <c r="AI11" s="263"/>
      <c r="AJ11" s="263"/>
    </row>
    <row r="12" spans="1:36" customFormat="1" ht="15">
      <c r="A12" s="263"/>
      <c r="B12" s="263"/>
      <c r="C12" s="263"/>
      <c r="D12" s="263"/>
      <c r="E12" s="263"/>
      <c r="F12" s="263"/>
      <c r="G12" s="263"/>
      <c r="H12" s="263"/>
      <c r="I12" s="263"/>
      <c r="J12" s="263"/>
      <c r="K12" s="263"/>
      <c r="L12" s="263"/>
      <c r="M12" s="263"/>
      <c r="N12" s="263"/>
      <c r="O12" s="263"/>
      <c r="P12" s="263"/>
      <c r="Q12" s="263"/>
      <c r="R12" s="263"/>
      <c r="S12" s="263"/>
      <c r="T12" s="263"/>
      <c r="U12" s="263"/>
      <c r="V12" s="263"/>
      <c r="W12" s="263"/>
      <c r="X12" s="263"/>
      <c r="Y12" s="263"/>
      <c r="Z12" s="263"/>
      <c r="AA12" s="263"/>
      <c r="AB12" s="263"/>
      <c r="AC12" s="263"/>
      <c r="AD12" s="263"/>
      <c r="AE12" s="263"/>
      <c r="AF12" s="263"/>
      <c r="AG12" s="263"/>
      <c r="AH12" s="263"/>
      <c r="AI12" s="263"/>
      <c r="AJ12" s="263"/>
    </row>
    <row r="13" spans="1:36" customFormat="1" ht="15">
      <c r="A13" s="264"/>
      <c r="B13" s="264"/>
      <c r="C13" s="264"/>
      <c r="D13" s="264"/>
      <c r="E13" s="264"/>
      <c r="F13" s="264"/>
      <c r="G13" s="264"/>
      <c r="H13" s="264"/>
      <c r="I13" s="264"/>
      <c r="J13" s="264"/>
      <c r="K13" s="264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  <c r="AA13" s="264"/>
      <c r="AB13" s="264"/>
      <c r="AC13" s="264"/>
      <c r="AD13" s="264"/>
      <c r="AE13" s="264"/>
      <c r="AF13" s="264"/>
      <c r="AG13" s="264"/>
      <c r="AH13" s="264"/>
      <c r="AI13" s="264"/>
      <c r="AJ13" s="264"/>
    </row>
    <row r="14" spans="1:36" customFormat="1" ht="15">
      <c r="A14" s="266"/>
      <c r="B14" s="268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269"/>
      <c r="V14" s="269"/>
      <c r="W14" s="269"/>
      <c r="X14" s="269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9"/>
      <c r="AJ14" s="270"/>
    </row>
    <row r="15" spans="1:36" customFormat="1" ht="15">
      <c r="A15" s="263"/>
      <c r="B15" s="263"/>
      <c r="C15" s="263"/>
      <c r="D15" s="263"/>
      <c r="E15" s="263"/>
      <c r="F15" s="263"/>
      <c r="G15" s="263"/>
      <c r="H15" s="263"/>
      <c r="I15" s="263"/>
      <c r="J15" s="263"/>
      <c r="K15" s="263"/>
      <c r="L15" s="263"/>
      <c r="M15" s="263"/>
      <c r="N15" s="263"/>
      <c r="O15" s="263"/>
      <c r="P15" s="263"/>
      <c r="Q15" s="263"/>
      <c r="R15" s="263"/>
      <c r="S15" s="263"/>
      <c r="T15" s="263"/>
      <c r="U15" s="263"/>
      <c r="V15" s="263"/>
      <c r="W15" s="263"/>
      <c r="X15" s="263"/>
      <c r="Y15" s="263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</row>
    <row r="16" spans="1:36" customFormat="1" ht="15">
      <c r="A16" s="263"/>
      <c r="B16" s="263"/>
      <c r="C16" s="263"/>
      <c r="D16" s="263"/>
      <c r="E16" s="263"/>
      <c r="F16" s="263"/>
      <c r="G16" s="263"/>
      <c r="H16" s="263"/>
      <c r="I16" s="263"/>
      <c r="J16" s="263"/>
      <c r="K16" s="263"/>
      <c r="L16" s="263"/>
      <c r="M16" s="263"/>
      <c r="N16" s="263"/>
      <c r="O16" s="263"/>
      <c r="P16" s="263"/>
      <c r="Q16" s="263"/>
      <c r="R16" s="263"/>
      <c r="S16" s="263"/>
      <c r="T16" s="263"/>
      <c r="U16" s="263"/>
      <c r="V16" s="263"/>
      <c r="W16" s="263"/>
      <c r="X16" s="263"/>
      <c r="Y16" s="263"/>
      <c r="Z16" s="263"/>
      <c r="AA16" s="263"/>
      <c r="AB16" s="263"/>
      <c r="AC16" s="263"/>
      <c r="AD16" s="263"/>
      <c r="AE16" s="263"/>
      <c r="AF16" s="263"/>
      <c r="AG16" s="263"/>
      <c r="AH16" s="263"/>
      <c r="AI16" s="263"/>
      <c r="AJ16" s="263"/>
    </row>
    <row r="17" spans="1:36" customFormat="1" ht="15"/>
    <row r="18" spans="1:36" customFormat="1" ht="15">
      <c r="A18" s="262"/>
    </row>
    <row r="19" spans="1:36" customFormat="1" ht="15">
      <c r="A19" s="262"/>
    </row>
    <row r="20" spans="1:36" customFormat="1" ht="15"/>
    <row r="21" spans="1:36" customFormat="1" ht="15"/>
    <row r="22" spans="1:36" customFormat="1" ht="15"/>
    <row r="23" spans="1:36" customFormat="1" ht="15"/>
    <row r="25" spans="1:36" s="215" customFormat="1" ht="15">
      <c r="A25" s="15" t="s">
        <v>59</v>
      </c>
      <c r="B25" s="214">
        <f>SUMIF($A$15:$A$23,$A25,B$15:B$23)</f>
        <v>0</v>
      </c>
      <c r="C25" s="214">
        <f t="shared" ref="C25:AJ28" si="0">SUMIF($A$15:$A$23,$A25,C$15:C$23)</f>
        <v>0</v>
      </c>
      <c r="D25" s="214">
        <f t="shared" si="0"/>
        <v>0</v>
      </c>
      <c r="E25" s="214">
        <f t="shared" si="0"/>
        <v>0</v>
      </c>
      <c r="F25" s="214">
        <f t="shared" si="0"/>
        <v>0</v>
      </c>
      <c r="G25" s="214">
        <f t="shared" si="0"/>
        <v>0</v>
      </c>
      <c r="H25" s="214">
        <f t="shared" si="0"/>
        <v>0</v>
      </c>
      <c r="I25" s="214">
        <f t="shared" si="0"/>
        <v>0</v>
      </c>
      <c r="J25" s="214">
        <f t="shared" si="0"/>
        <v>0</v>
      </c>
      <c r="K25" s="214">
        <f t="shared" si="0"/>
        <v>0</v>
      </c>
      <c r="L25" s="214">
        <f t="shared" si="0"/>
        <v>0</v>
      </c>
      <c r="M25" s="214">
        <f t="shared" si="0"/>
        <v>0</v>
      </c>
      <c r="N25" s="214">
        <f t="shared" si="0"/>
        <v>0</v>
      </c>
      <c r="O25" s="214">
        <f t="shared" si="0"/>
        <v>0</v>
      </c>
      <c r="P25" s="214">
        <f t="shared" si="0"/>
        <v>0</v>
      </c>
      <c r="Q25" s="214">
        <f t="shared" si="0"/>
        <v>0</v>
      </c>
      <c r="R25" s="214">
        <f t="shared" si="0"/>
        <v>0</v>
      </c>
      <c r="S25" s="214">
        <f t="shared" si="0"/>
        <v>0</v>
      </c>
      <c r="T25" s="214">
        <f t="shared" si="0"/>
        <v>0</v>
      </c>
      <c r="U25" s="214">
        <f t="shared" si="0"/>
        <v>0</v>
      </c>
      <c r="V25" s="214">
        <f t="shared" si="0"/>
        <v>0</v>
      </c>
      <c r="W25" s="214">
        <f t="shared" si="0"/>
        <v>0</v>
      </c>
      <c r="X25" s="214">
        <f t="shared" si="0"/>
        <v>0</v>
      </c>
      <c r="Y25" s="214">
        <f t="shared" si="0"/>
        <v>0</v>
      </c>
      <c r="Z25" s="214">
        <f t="shared" si="0"/>
        <v>0</v>
      </c>
      <c r="AA25" s="214">
        <f t="shared" si="0"/>
        <v>0</v>
      </c>
      <c r="AB25" s="214">
        <f t="shared" si="0"/>
        <v>0</v>
      </c>
      <c r="AC25" s="214">
        <f t="shared" si="0"/>
        <v>0</v>
      </c>
      <c r="AD25" s="214">
        <f t="shared" si="0"/>
        <v>0</v>
      </c>
      <c r="AE25" s="214">
        <f t="shared" si="0"/>
        <v>0</v>
      </c>
      <c r="AF25" s="214">
        <f t="shared" si="0"/>
        <v>0</v>
      </c>
      <c r="AG25" s="214">
        <f t="shared" si="0"/>
        <v>0</v>
      </c>
      <c r="AH25" s="214">
        <f t="shared" si="0"/>
        <v>0</v>
      </c>
      <c r="AI25" s="214">
        <f t="shared" si="0"/>
        <v>0</v>
      </c>
      <c r="AJ25" s="214">
        <f t="shared" si="0"/>
        <v>0</v>
      </c>
    </row>
    <row r="26" spans="1:36" s="215" customFormat="1" ht="15">
      <c r="A26" s="15" t="s">
        <v>60</v>
      </c>
      <c r="B26" s="214">
        <f>SUMIF($A$15:$A$23,$A26,B$15:B$23)</f>
        <v>0</v>
      </c>
      <c r="C26" s="214">
        <f t="shared" si="0"/>
        <v>0</v>
      </c>
      <c r="D26" s="214">
        <f t="shared" si="0"/>
        <v>0</v>
      </c>
      <c r="E26" s="214">
        <f t="shared" si="0"/>
        <v>0</v>
      </c>
      <c r="F26" s="214">
        <f t="shared" si="0"/>
        <v>0</v>
      </c>
      <c r="G26" s="214">
        <f t="shared" si="0"/>
        <v>0</v>
      </c>
      <c r="H26" s="214">
        <f t="shared" si="0"/>
        <v>0</v>
      </c>
      <c r="I26" s="214">
        <f t="shared" si="0"/>
        <v>0</v>
      </c>
      <c r="J26" s="214">
        <f t="shared" si="0"/>
        <v>0</v>
      </c>
      <c r="K26" s="214">
        <f t="shared" si="0"/>
        <v>0</v>
      </c>
      <c r="L26" s="214">
        <f t="shared" si="0"/>
        <v>0</v>
      </c>
      <c r="M26" s="214">
        <f t="shared" si="0"/>
        <v>0</v>
      </c>
      <c r="N26" s="214">
        <f t="shared" si="0"/>
        <v>0</v>
      </c>
      <c r="O26" s="214">
        <f t="shared" si="0"/>
        <v>0</v>
      </c>
      <c r="P26" s="214">
        <f t="shared" si="0"/>
        <v>0</v>
      </c>
      <c r="Q26" s="214">
        <f t="shared" si="0"/>
        <v>0</v>
      </c>
      <c r="R26" s="214">
        <f t="shared" si="0"/>
        <v>0</v>
      </c>
      <c r="S26" s="214">
        <f t="shared" si="0"/>
        <v>0</v>
      </c>
      <c r="T26" s="214">
        <f t="shared" si="0"/>
        <v>0</v>
      </c>
      <c r="U26" s="214">
        <f t="shared" si="0"/>
        <v>0</v>
      </c>
      <c r="V26" s="214">
        <f t="shared" si="0"/>
        <v>0</v>
      </c>
      <c r="W26" s="214">
        <f t="shared" si="0"/>
        <v>0</v>
      </c>
      <c r="X26" s="214">
        <f t="shared" si="0"/>
        <v>0</v>
      </c>
      <c r="Y26" s="214">
        <f t="shared" si="0"/>
        <v>0</v>
      </c>
      <c r="Z26" s="214">
        <f t="shared" si="0"/>
        <v>0</v>
      </c>
      <c r="AA26" s="214">
        <f t="shared" si="0"/>
        <v>0</v>
      </c>
      <c r="AB26" s="214">
        <f t="shared" si="0"/>
        <v>0</v>
      </c>
      <c r="AC26" s="214">
        <f t="shared" si="0"/>
        <v>0</v>
      </c>
      <c r="AD26" s="214">
        <f t="shared" si="0"/>
        <v>0</v>
      </c>
      <c r="AE26" s="214">
        <f t="shared" si="0"/>
        <v>0</v>
      </c>
      <c r="AF26" s="214">
        <f t="shared" si="0"/>
        <v>0</v>
      </c>
      <c r="AG26" s="214">
        <f t="shared" si="0"/>
        <v>0</v>
      </c>
      <c r="AH26" s="214">
        <f t="shared" si="0"/>
        <v>0</v>
      </c>
      <c r="AI26" s="214">
        <f t="shared" si="0"/>
        <v>0</v>
      </c>
      <c r="AJ26" s="214">
        <f t="shared" si="0"/>
        <v>0</v>
      </c>
    </row>
    <row r="27" spans="1:36" s="215" customFormat="1" ht="15">
      <c r="A27" s="15" t="s">
        <v>63</v>
      </c>
      <c r="B27" s="214">
        <f>SUMIF($A$15:$A$23,$A27,B$15:B$23)</f>
        <v>0</v>
      </c>
      <c r="C27" s="214">
        <f t="shared" si="0"/>
        <v>0</v>
      </c>
      <c r="D27" s="214">
        <f t="shared" si="0"/>
        <v>0</v>
      </c>
      <c r="E27" s="214">
        <f t="shared" si="0"/>
        <v>0</v>
      </c>
      <c r="F27" s="214">
        <f t="shared" si="0"/>
        <v>0</v>
      </c>
      <c r="G27" s="214">
        <f t="shared" si="0"/>
        <v>0</v>
      </c>
      <c r="H27" s="214">
        <f t="shared" si="0"/>
        <v>0</v>
      </c>
      <c r="I27" s="214">
        <f t="shared" si="0"/>
        <v>0</v>
      </c>
      <c r="J27" s="214">
        <f t="shared" si="0"/>
        <v>0</v>
      </c>
      <c r="K27" s="214">
        <f t="shared" si="0"/>
        <v>0</v>
      </c>
      <c r="L27" s="214">
        <f t="shared" si="0"/>
        <v>0</v>
      </c>
      <c r="M27" s="214">
        <f t="shared" si="0"/>
        <v>0</v>
      </c>
      <c r="N27" s="214">
        <f t="shared" si="0"/>
        <v>0</v>
      </c>
      <c r="O27" s="214">
        <f t="shared" si="0"/>
        <v>0</v>
      </c>
      <c r="P27" s="214">
        <f t="shared" si="0"/>
        <v>0</v>
      </c>
      <c r="Q27" s="214">
        <f t="shared" si="0"/>
        <v>0</v>
      </c>
      <c r="R27" s="214">
        <f t="shared" si="0"/>
        <v>0</v>
      </c>
      <c r="S27" s="214">
        <f t="shared" si="0"/>
        <v>0</v>
      </c>
      <c r="T27" s="214">
        <f t="shared" si="0"/>
        <v>0</v>
      </c>
      <c r="U27" s="214">
        <f t="shared" si="0"/>
        <v>0</v>
      </c>
      <c r="V27" s="214">
        <f t="shared" si="0"/>
        <v>0</v>
      </c>
      <c r="W27" s="214">
        <f t="shared" si="0"/>
        <v>0</v>
      </c>
      <c r="X27" s="214">
        <f t="shared" si="0"/>
        <v>0</v>
      </c>
      <c r="Y27" s="214">
        <f t="shared" si="0"/>
        <v>0</v>
      </c>
      <c r="Z27" s="214">
        <f t="shared" si="0"/>
        <v>0</v>
      </c>
      <c r="AA27" s="214">
        <f t="shared" si="0"/>
        <v>0</v>
      </c>
      <c r="AB27" s="214">
        <f t="shared" si="0"/>
        <v>0</v>
      </c>
      <c r="AC27" s="214">
        <f t="shared" si="0"/>
        <v>0</v>
      </c>
      <c r="AD27" s="214">
        <f t="shared" si="0"/>
        <v>0</v>
      </c>
      <c r="AE27" s="214">
        <f t="shared" si="0"/>
        <v>0</v>
      </c>
      <c r="AF27" s="214">
        <f t="shared" si="0"/>
        <v>0</v>
      </c>
      <c r="AG27" s="214">
        <f t="shared" si="0"/>
        <v>0</v>
      </c>
      <c r="AH27" s="214">
        <f t="shared" si="0"/>
        <v>0</v>
      </c>
      <c r="AI27" s="214">
        <f t="shared" si="0"/>
        <v>0</v>
      </c>
      <c r="AJ27" s="214">
        <f t="shared" si="0"/>
        <v>0</v>
      </c>
    </row>
    <row r="28" spans="1:36" s="215" customFormat="1" ht="15">
      <c r="A28" s="15" t="s">
        <v>61</v>
      </c>
      <c r="B28" s="214">
        <f>SUMIF($A$15:$A$23,$A28,B$15:B$23)</f>
        <v>0</v>
      </c>
      <c r="C28" s="214">
        <f t="shared" si="0"/>
        <v>0</v>
      </c>
      <c r="D28" s="214">
        <f t="shared" si="0"/>
        <v>0</v>
      </c>
      <c r="E28" s="214">
        <f t="shared" si="0"/>
        <v>0</v>
      </c>
      <c r="F28" s="214">
        <f t="shared" si="0"/>
        <v>0</v>
      </c>
      <c r="G28" s="214">
        <f t="shared" si="0"/>
        <v>0</v>
      </c>
      <c r="H28" s="214">
        <f t="shared" si="0"/>
        <v>0</v>
      </c>
      <c r="I28" s="214">
        <f t="shared" si="0"/>
        <v>0</v>
      </c>
      <c r="J28" s="214">
        <f t="shared" si="0"/>
        <v>0</v>
      </c>
      <c r="K28" s="214">
        <f t="shared" si="0"/>
        <v>0</v>
      </c>
      <c r="L28" s="214">
        <f t="shared" si="0"/>
        <v>0</v>
      </c>
      <c r="M28" s="214">
        <f t="shared" si="0"/>
        <v>0</v>
      </c>
      <c r="N28" s="214">
        <f t="shared" si="0"/>
        <v>0</v>
      </c>
      <c r="O28" s="214">
        <f t="shared" si="0"/>
        <v>0</v>
      </c>
      <c r="P28" s="214">
        <f t="shared" si="0"/>
        <v>0</v>
      </c>
      <c r="Q28" s="214">
        <f t="shared" si="0"/>
        <v>0</v>
      </c>
      <c r="R28" s="214">
        <f t="shared" si="0"/>
        <v>0</v>
      </c>
      <c r="S28" s="214">
        <f t="shared" si="0"/>
        <v>0</v>
      </c>
      <c r="T28" s="214">
        <f t="shared" si="0"/>
        <v>0</v>
      </c>
      <c r="U28" s="214">
        <f t="shared" si="0"/>
        <v>0</v>
      </c>
      <c r="V28" s="214">
        <f t="shared" si="0"/>
        <v>0</v>
      </c>
      <c r="W28" s="214">
        <f t="shared" si="0"/>
        <v>0</v>
      </c>
      <c r="X28" s="214">
        <f t="shared" si="0"/>
        <v>0</v>
      </c>
      <c r="Y28" s="214">
        <f t="shared" si="0"/>
        <v>0</v>
      </c>
      <c r="Z28" s="214">
        <f t="shared" si="0"/>
        <v>0</v>
      </c>
      <c r="AA28" s="214">
        <f t="shared" si="0"/>
        <v>0</v>
      </c>
      <c r="AB28" s="214">
        <f t="shared" si="0"/>
        <v>0</v>
      </c>
      <c r="AC28" s="214">
        <f t="shared" si="0"/>
        <v>0</v>
      </c>
      <c r="AD28" s="214">
        <f t="shared" si="0"/>
        <v>0</v>
      </c>
      <c r="AE28" s="214">
        <f t="shared" si="0"/>
        <v>0</v>
      </c>
      <c r="AF28" s="214">
        <f t="shared" si="0"/>
        <v>0</v>
      </c>
      <c r="AG28" s="214">
        <f t="shared" si="0"/>
        <v>0</v>
      </c>
      <c r="AH28" s="214">
        <f t="shared" si="0"/>
        <v>0</v>
      </c>
      <c r="AI28" s="214">
        <f t="shared" si="0"/>
        <v>0</v>
      </c>
      <c r="AJ28" s="214">
        <f t="shared" si="0"/>
        <v>0</v>
      </c>
    </row>
    <row r="45" spans="15:15" ht="15">
      <c r="O45" s="200"/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CCFFFF"/>
    <pageSetUpPr fitToPage="1"/>
  </sheetPr>
  <dimension ref="A1:AJ45"/>
  <sheetViews>
    <sheetView zoomScale="90" zoomScaleNormal="90" workbookViewId="0">
      <selection activeCell="M40" sqref="M40"/>
    </sheetView>
  </sheetViews>
  <sheetFormatPr defaultColWidth="7.109375" defaultRowHeight="12.75"/>
  <cols>
    <col min="1" max="1" width="28.109375" style="197" customWidth="1"/>
    <col min="2" max="36" width="7.5546875" style="197" customWidth="1"/>
    <col min="37" max="16384" width="7.109375" style="197"/>
  </cols>
  <sheetData>
    <row r="1" spans="1:36" customFormat="1" ht="15">
      <c r="A1" s="262" t="s">
        <v>46</v>
      </c>
    </row>
    <row r="2" spans="1:36" customFormat="1" ht="15"/>
    <row r="3" spans="1:36" customFormat="1" ht="15">
      <c r="A3" s="262" t="s">
        <v>47</v>
      </c>
    </row>
    <row r="4" spans="1:36" customFormat="1" ht="15">
      <c r="A4" s="262" t="s">
        <v>48</v>
      </c>
    </row>
    <row r="5" spans="1:36" customFormat="1" ht="15">
      <c r="A5" s="262" t="s">
        <v>248</v>
      </c>
    </row>
    <row r="6" spans="1:36" customFormat="1" ht="15">
      <c r="A6" s="262" t="s">
        <v>268</v>
      </c>
    </row>
    <row r="7" spans="1:36" customFormat="1" ht="15">
      <c r="A7" s="262" t="s">
        <v>295</v>
      </c>
    </row>
    <row r="8" spans="1:36" customFormat="1" ht="15"/>
    <row r="9" spans="1:36" customFormat="1" ht="15">
      <c r="A9" s="266" t="s">
        <v>0</v>
      </c>
      <c r="B9" s="266" t="s">
        <v>290</v>
      </c>
      <c r="C9" s="266" t="s">
        <v>293</v>
      </c>
      <c r="D9" s="266" t="s">
        <v>296</v>
      </c>
      <c r="E9" s="266" t="s">
        <v>53</v>
      </c>
      <c r="F9" s="266">
        <v>1</v>
      </c>
      <c r="G9" s="266">
        <v>2</v>
      </c>
      <c r="H9" s="266">
        <v>3</v>
      </c>
      <c r="I9" s="266">
        <v>4</v>
      </c>
      <c r="J9" s="266">
        <v>5</v>
      </c>
      <c r="K9" s="266">
        <v>6</v>
      </c>
      <c r="L9" s="266">
        <v>7</v>
      </c>
      <c r="M9" s="266">
        <v>8</v>
      </c>
      <c r="N9" s="266">
        <v>9</v>
      </c>
      <c r="O9" s="266">
        <v>10</v>
      </c>
      <c r="P9" s="266">
        <v>11</v>
      </c>
      <c r="Q9" s="266">
        <v>12</v>
      </c>
      <c r="R9" s="266">
        <v>13</v>
      </c>
      <c r="S9" s="266">
        <v>14</v>
      </c>
      <c r="T9" s="266">
        <v>15</v>
      </c>
      <c r="U9" s="266">
        <v>16</v>
      </c>
      <c r="V9" s="266">
        <v>17</v>
      </c>
      <c r="W9" s="266">
        <v>18</v>
      </c>
      <c r="X9" s="266">
        <v>19</v>
      </c>
      <c r="Y9" s="266">
        <v>20</v>
      </c>
      <c r="Z9" s="266">
        <v>21</v>
      </c>
      <c r="AA9" s="266">
        <v>22</v>
      </c>
      <c r="AB9" s="266">
        <v>23</v>
      </c>
      <c r="AC9" s="266">
        <v>24</v>
      </c>
      <c r="AD9" s="266">
        <v>25</v>
      </c>
      <c r="AE9" s="266">
        <v>26</v>
      </c>
      <c r="AF9" s="266">
        <v>27</v>
      </c>
      <c r="AG9" s="266">
        <v>28</v>
      </c>
      <c r="AH9" s="266">
        <v>29</v>
      </c>
      <c r="AI9" s="266">
        <v>30</v>
      </c>
      <c r="AJ9" s="266">
        <v>31</v>
      </c>
    </row>
    <row r="10" spans="1:36" customFormat="1" ht="15">
      <c r="A10" s="263"/>
      <c r="B10" s="263"/>
      <c r="C10" s="263"/>
      <c r="D10" s="263"/>
      <c r="E10" s="263"/>
      <c r="F10" s="263"/>
      <c r="G10" s="263"/>
      <c r="H10" s="263"/>
      <c r="I10" s="263"/>
      <c r="J10" s="263"/>
      <c r="K10" s="263"/>
      <c r="L10" s="263"/>
      <c r="M10" s="263"/>
      <c r="N10" s="263"/>
      <c r="O10" s="263"/>
      <c r="P10" s="263"/>
      <c r="Q10" s="263"/>
      <c r="R10" s="263"/>
      <c r="S10" s="263"/>
      <c r="T10" s="263"/>
      <c r="U10" s="263"/>
      <c r="V10" s="263"/>
      <c r="W10" s="263"/>
      <c r="X10" s="263"/>
      <c r="Y10" s="263"/>
      <c r="Z10" s="263"/>
      <c r="AA10" s="263"/>
      <c r="AB10" s="263"/>
      <c r="AC10" s="263"/>
      <c r="AD10" s="263"/>
      <c r="AE10" s="263"/>
      <c r="AF10" s="263"/>
      <c r="AG10" s="263"/>
      <c r="AH10" s="263"/>
      <c r="AI10" s="263"/>
      <c r="AJ10" s="263"/>
    </row>
    <row r="11" spans="1:36" customFormat="1" ht="15">
      <c r="A11" s="263"/>
      <c r="B11" s="263"/>
      <c r="C11" s="263"/>
      <c r="D11" s="263"/>
      <c r="E11" s="263"/>
      <c r="F11" s="263"/>
      <c r="G11" s="263"/>
      <c r="H11" s="263"/>
      <c r="I11" s="263"/>
      <c r="J11" s="263"/>
      <c r="K11" s="263"/>
      <c r="L11" s="263"/>
      <c r="M11" s="263"/>
      <c r="N11" s="263"/>
      <c r="O11" s="263"/>
      <c r="P11" s="263"/>
      <c r="Q11" s="263"/>
      <c r="R11" s="263"/>
      <c r="S11" s="263"/>
      <c r="T11" s="263"/>
      <c r="U11" s="263"/>
      <c r="V11" s="263"/>
      <c r="W11" s="263"/>
      <c r="X11" s="263"/>
      <c r="Y11" s="263"/>
      <c r="Z11" s="263"/>
      <c r="AA11" s="263"/>
      <c r="AB11" s="263"/>
      <c r="AC11" s="263"/>
      <c r="AD11" s="263"/>
      <c r="AE11" s="263"/>
      <c r="AF11" s="263"/>
      <c r="AG11" s="263"/>
      <c r="AH11" s="263"/>
      <c r="AI11" s="263"/>
      <c r="AJ11" s="263"/>
    </row>
    <row r="12" spans="1:36" customFormat="1" ht="15">
      <c r="A12" s="263"/>
      <c r="B12" s="263"/>
      <c r="C12" s="263"/>
      <c r="D12" s="263"/>
      <c r="E12" s="263"/>
      <c r="F12" s="263"/>
      <c r="G12" s="263"/>
      <c r="H12" s="263"/>
      <c r="I12" s="263"/>
      <c r="J12" s="263"/>
      <c r="K12" s="263"/>
      <c r="L12" s="263"/>
      <c r="M12" s="263"/>
      <c r="N12" s="263"/>
      <c r="O12" s="263"/>
      <c r="P12" s="263"/>
      <c r="Q12" s="263"/>
      <c r="R12" s="263"/>
      <c r="S12" s="263"/>
      <c r="T12" s="263"/>
      <c r="U12" s="263"/>
      <c r="V12" s="263"/>
      <c r="W12" s="263"/>
      <c r="X12" s="263"/>
      <c r="Y12" s="263"/>
      <c r="Z12" s="263"/>
      <c r="AA12" s="263"/>
      <c r="AB12" s="263"/>
      <c r="AC12" s="263"/>
      <c r="AD12" s="263"/>
      <c r="AE12" s="263"/>
      <c r="AF12" s="263"/>
      <c r="AG12" s="263"/>
      <c r="AH12" s="263"/>
      <c r="AI12" s="263"/>
      <c r="AJ12" s="263"/>
    </row>
    <row r="13" spans="1:36" customFormat="1" ht="15">
      <c r="A13" s="264"/>
      <c r="B13" s="264"/>
      <c r="C13" s="264"/>
      <c r="D13" s="264"/>
      <c r="E13" s="264"/>
      <c r="F13" s="264"/>
      <c r="G13" s="264"/>
      <c r="H13" s="264"/>
      <c r="I13" s="264"/>
      <c r="J13" s="264"/>
      <c r="K13" s="264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  <c r="AA13" s="264"/>
      <c r="AB13" s="264"/>
      <c r="AC13" s="264"/>
      <c r="AD13" s="264"/>
      <c r="AE13" s="264"/>
      <c r="AF13" s="264"/>
      <c r="AG13" s="264"/>
      <c r="AH13" s="264"/>
      <c r="AI13" s="264"/>
      <c r="AJ13" s="264"/>
    </row>
    <row r="14" spans="1:36" customFormat="1" ht="15">
      <c r="A14" s="266"/>
      <c r="B14" s="267"/>
      <c r="C14" s="267"/>
      <c r="D14" s="267"/>
      <c r="E14" s="267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  <c r="X14" s="267"/>
      <c r="Y14" s="267"/>
      <c r="Z14" s="267"/>
      <c r="AA14" s="267"/>
      <c r="AB14" s="267"/>
      <c r="AC14" s="267"/>
      <c r="AD14" s="267"/>
      <c r="AE14" s="267"/>
      <c r="AF14" s="267"/>
      <c r="AG14" s="267"/>
      <c r="AH14" s="267"/>
      <c r="AI14" s="267"/>
      <c r="AJ14" s="267"/>
    </row>
    <row r="15" spans="1:36" customFormat="1" ht="15"/>
    <row r="16" spans="1:36" customFormat="1" ht="15">
      <c r="A16" s="262"/>
    </row>
    <row r="17" spans="1:36" customFormat="1" ht="15">
      <c r="A17" s="262"/>
    </row>
    <row r="18" spans="1:36" customFormat="1" ht="15"/>
    <row r="19" spans="1:36" customFormat="1" ht="15"/>
    <row r="20" spans="1:36" customFormat="1" ht="15"/>
    <row r="21" spans="1:36" customFormat="1" ht="15"/>
    <row r="22" spans="1:36" customFormat="1" ht="15"/>
    <row r="23" spans="1:36" s="194" customFormat="1" ht="15"/>
    <row r="25" spans="1:36" s="215" customFormat="1" ht="15">
      <c r="A25" s="15" t="s">
        <v>59</v>
      </c>
      <c r="B25" s="214">
        <f>SUMIF($A$15:$A$23,$A25,B$15:B$23)</f>
        <v>0</v>
      </c>
      <c r="C25" s="214">
        <f t="shared" ref="C25:AJ28" si="0">SUMIF($A$15:$A$23,$A25,C$15:C$23)</f>
        <v>0</v>
      </c>
      <c r="D25" s="214">
        <f t="shared" si="0"/>
        <v>0</v>
      </c>
      <c r="E25" s="214">
        <f t="shared" si="0"/>
        <v>0</v>
      </c>
      <c r="F25" s="214">
        <f t="shared" si="0"/>
        <v>0</v>
      </c>
      <c r="G25" s="214">
        <f t="shared" si="0"/>
        <v>0</v>
      </c>
      <c r="H25" s="214">
        <f t="shared" si="0"/>
        <v>0</v>
      </c>
      <c r="I25" s="214">
        <f t="shared" si="0"/>
        <v>0</v>
      </c>
      <c r="J25" s="214">
        <f t="shared" si="0"/>
        <v>0</v>
      </c>
      <c r="K25" s="214">
        <f t="shared" si="0"/>
        <v>0</v>
      </c>
      <c r="L25" s="214">
        <f t="shared" si="0"/>
        <v>0</v>
      </c>
      <c r="M25" s="214">
        <f t="shared" si="0"/>
        <v>0</v>
      </c>
      <c r="N25" s="214">
        <f t="shared" si="0"/>
        <v>0</v>
      </c>
      <c r="O25" s="214">
        <f t="shared" si="0"/>
        <v>0</v>
      </c>
      <c r="P25" s="214">
        <f t="shared" si="0"/>
        <v>0</v>
      </c>
      <c r="Q25" s="214">
        <f t="shared" si="0"/>
        <v>0</v>
      </c>
      <c r="R25" s="214">
        <f t="shared" si="0"/>
        <v>0</v>
      </c>
      <c r="S25" s="214">
        <f t="shared" si="0"/>
        <v>0</v>
      </c>
      <c r="T25" s="214">
        <f t="shared" si="0"/>
        <v>0</v>
      </c>
      <c r="U25" s="214">
        <f t="shared" si="0"/>
        <v>0</v>
      </c>
      <c r="V25" s="214">
        <f t="shared" si="0"/>
        <v>0</v>
      </c>
      <c r="W25" s="214">
        <f t="shared" si="0"/>
        <v>0</v>
      </c>
      <c r="X25" s="214">
        <f t="shared" si="0"/>
        <v>0</v>
      </c>
      <c r="Y25" s="214">
        <f t="shared" si="0"/>
        <v>0</v>
      </c>
      <c r="Z25" s="214">
        <f t="shared" si="0"/>
        <v>0</v>
      </c>
      <c r="AA25" s="214">
        <f t="shared" si="0"/>
        <v>0</v>
      </c>
      <c r="AB25" s="214">
        <f t="shared" si="0"/>
        <v>0</v>
      </c>
      <c r="AC25" s="214">
        <f t="shared" si="0"/>
        <v>0</v>
      </c>
      <c r="AD25" s="214">
        <f t="shared" si="0"/>
        <v>0</v>
      </c>
      <c r="AE25" s="214">
        <f t="shared" si="0"/>
        <v>0</v>
      </c>
      <c r="AF25" s="214">
        <f t="shared" si="0"/>
        <v>0</v>
      </c>
      <c r="AG25" s="214">
        <f t="shared" si="0"/>
        <v>0</v>
      </c>
      <c r="AH25" s="214">
        <f t="shared" si="0"/>
        <v>0</v>
      </c>
      <c r="AI25" s="214">
        <f t="shared" si="0"/>
        <v>0</v>
      </c>
      <c r="AJ25" s="214">
        <f t="shared" si="0"/>
        <v>0</v>
      </c>
    </row>
    <row r="26" spans="1:36" s="215" customFormat="1" ht="15">
      <c r="A26" s="15" t="s">
        <v>60</v>
      </c>
      <c r="B26" s="214">
        <f>SUMIF($A$15:$A$23,$A26,B$15:B$23)</f>
        <v>0</v>
      </c>
      <c r="C26" s="214">
        <f t="shared" si="0"/>
        <v>0</v>
      </c>
      <c r="D26" s="214">
        <f t="shared" si="0"/>
        <v>0</v>
      </c>
      <c r="E26" s="214">
        <f t="shared" si="0"/>
        <v>0</v>
      </c>
      <c r="F26" s="214">
        <f t="shared" si="0"/>
        <v>0</v>
      </c>
      <c r="G26" s="214">
        <f t="shared" si="0"/>
        <v>0</v>
      </c>
      <c r="H26" s="214">
        <f t="shared" si="0"/>
        <v>0</v>
      </c>
      <c r="I26" s="214">
        <f t="shared" si="0"/>
        <v>0</v>
      </c>
      <c r="J26" s="214">
        <f t="shared" si="0"/>
        <v>0</v>
      </c>
      <c r="K26" s="214">
        <f t="shared" si="0"/>
        <v>0</v>
      </c>
      <c r="L26" s="214">
        <f t="shared" si="0"/>
        <v>0</v>
      </c>
      <c r="M26" s="214">
        <f t="shared" si="0"/>
        <v>0</v>
      </c>
      <c r="N26" s="214">
        <f t="shared" si="0"/>
        <v>0</v>
      </c>
      <c r="O26" s="214">
        <f t="shared" si="0"/>
        <v>0</v>
      </c>
      <c r="P26" s="214">
        <f t="shared" si="0"/>
        <v>0</v>
      </c>
      <c r="Q26" s="214">
        <f t="shared" si="0"/>
        <v>0</v>
      </c>
      <c r="R26" s="214">
        <f t="shared" si="0"/>
        <v>0</v>
      </c>
      <c r="S26" s="214">
        <f t="shared" si="0"/>
        <v>0</v>
      </c>
      <c r="T26" s="214">
        <f t="shared" si="0"/>
        <v>0</v>
      </c>
      <c r="U26" s="214">
        <f t="shared" si="0"/>
        <v>0</v>
      </c>
      <c r="V26" s="214">
        <f t="shared" si="0"/>
        <v>0</v>
      </c>
      <c r="W26" s="214">
        <f t="shared" si="0"/>
        <v>0</v>
      </c>
      <c r="X26" s="214">
        <f t="shared" si="0"/>
        <v>0</v>
      </c>
      <c r="Y26" s="214">
        <f t="shared" si="0"/>
        <v>0</v>
      </c>
      <c r="Z26" s="214">
        <f t="shared" si="0"/>
        <v>0</v>
      </c>
      <c r="AA26" s="214">
        <f t="shared" si="0"/>
        <v>0</v>
      </c>
      <c r="AB26" s="214">
        <f t="shared" si="0"/>
        <v>0</v>
      </c>
      <c r="AC26" s="214">
        <f t="shared" si="0"/>
        <v>0</v>
      </c>
      <c r="AD26" s="214">
        <f t="shared" si="0"/>
        <v>0</v>
      </c>
      <c r="AE26" s="214">
        <f t="shared" si="0"/>
        <v>0</v>
      </c>
      <c r="AF26" s="214">
        <f t="shared" si="0"/>
        <v>0</v>
      </c>
      <c r="AG26" s="214">
        <f t="shared" si="0"/>
        <v>0</v>
      </c>
      <c r="AH26" s="214">
        <f t="shared" si="0"/>
        <v>0</v>
      </c>
      <c r="AI26" s="214">
        <f t="shared" si="0"/>
        <v>0</v>
      </c>
      <c r="AJ26" s="214">
        <f t="shared" si="0"/>
        <v>0</v>
      </c>
    </row>
    <row r="27" spans="1:36" s="215" customFormat="1" ht="15">
      <c r="A27" s="15" t="s">
        <v>63</v>
      </c>
      <c r="B27" s="214">
        <f>SUMIF($A$15:$A$23,$A27,B$15:B$23)</f>
        <v>0</v>
      </c>
      <c r="C27" s="214">
        <f t="shared" si="0"/>
        <v>0</v>
      </c>
      <c r="D27" s="214">
        <f t="shared" si="0"/>
        <v>0</v>
      </c>
      <c r="E27" s="214">
        <f t="shared" si="0"/>
        <v>0</v>
      </c>
      <c r="F27" s="214">
        <f t="shared" si="0"/>
        <v>0</v>
      </c>
      <c r="G27" s="214">
        <f t="shared" si="0"/>
        <v>0</v>
      </c>
      <c r="H27" s="214">
        <f t="shared" si="0"/>
        <v>0</v>
      </c>
      <c r="I27" s="214">
        <f t="shared" si="0"/>
        <v>0</v>
      </c>
      <c r="J27" s="214">
        <f t="shared" si="0"/>
        <v>0</v>
      </c>
      <c r="K27" s="214">
        <f t="shared" si="0"/>
        <v>0</v>
      </c>
      <c r="L27" s="214">
        <f t="shared" si="0"/>
        <v>0</v>
      </c>
      <c r="M27" s="214">
        <f t="shared" si="0"/>
        <v>0</v>
      </c>
      <c r="N27" s="214">
        <f t="shared" si="0"/>
        <v>0</v>
      </c>
      <c r="O27" s="214">
        <f t="shared" si="0"/>
        <v>0</v>
      </c>
      <c r="P27" s="214">
        <f t="shared" si="0"/>
        <v>0</v>
      </c>
      <c r="Q27" s="214">
        <f t="shared" si="0"/>
        <v>0</v>
      </c>
      <c r="R27" s="214">
        <f t="shared" si="0"/>
        <v>0</v>
      </c>
      <c r="S27" s="214">
        <f t="shared" si="0"/>
        <v>0</v>
      </c>
      <c r="T27" s="214">
        <f t="shared" si="0"/>
        <v>0</v>
      </c>
      <c r="U27" s="214">
        <f t="shared" si="0"/>
        <v>0</v>
      </c>
      <c r="V27" s="214">
        <f t="shared" si="0"/>
        <v>0</v>
      </c>
      <c r="W27" s="214">
        <f t="shared" si="0"/>
        <v>0</v>
      </c>
      <c r="X27" s="214">
        <f t="shared" si="0"/>
        <v>0</v>
      </c>
      <c r="Y27" s="214">
        <f t="shared" si="0"/>
        <v>0</v>
      </c>
      <c r="Z27" s="214">
        <f t="shared" si="0"/>
        <v>0</v>
      </c>
      <c r="AA27" s="214">
        <f t="shared" si="0"/>
        <v>0</v>
      </c>
      <c r="AB27" s="214">
        <f t="shared" si="0"/>
        <v>0</v>
      </c>
      <c r="AC27" s="214">
        <f t="shared" si="0"/>
        <v>0</v>
      </c>
      <c r="AD27" s="214">
        <f t="shared" si="0"/>
        <v>0</v>
      </c>
      <c r="AE27" s="214">
        <f t="shared" si="0"/>
        <v>0</v>
      </c>
      <c r="AF27" s="214">
        <f t="shared" si="0"/>
        <v>0</v>
      </c>
      <c r="AG27" s="214">
        <f t="shared" si="0"/>
        <v>0</v>
      </c>
      <c r="AH27" s="214">
        <f t="shared" si="0"/>
        <v>0</v>
      </c>
      <c r="AI27" s="214">
        <f t="shared" si="0"/>
        <v>0</v>
      </c>
      <c r="AJ27" s="214">
        <f t="shared" si="0"/>
        <v>0</v>
      </c>
    </row>
    <row r="28" spans="1:36" s="215" customFormat="1" ht="15">
      <c r="A28" s="15" t="s">
        <v>61</v>
      </c>
      <c r="B28" s="214">
        <f>SUMIF($A$15:$A$23,$A28,B$15:B$23)</f>
        <v>0</v>
      </c>
      <c r="C28" s="214">
        <f t="shared" si="0"/>
        <v>0</v>
      </c>
      <c r="D28" s="214">
        <f t="shared" si="0"/>
        <v>0</v>
      </c>
      <c r="E28" s="214">
        <f t="shared" si="0"/>
        <v>0</v>
      </c>
      <c r="F28" s="214">
        <f t="shared" si="0"/>
        <v>0</v>
      </c>
      <c r="G28" s="214">
        <f t="shared" si="0"/>
        <v>0</v>
      </c>
      <c r="H28" s="214">
        <f t="shared" si="0"/>
        <v>0</v>
      </c>
      <c r="I28" s="214">
        <f t="shared" si="0"/>
        <v>0</v>
      </c>
      <c r="J28" s="214">
        <f t="shared" si="0"/>
        <v>0</v>
      </c>
      <c r="K28" s="214">
        <f t="shared" si="0"/>
        <v>0</v>
      </c>
      <c r="L28" s="214">
        <f t="shared" si="0"/>
        <v>0</v>
      </c>
      <c r="M28" s="214">
        <f t="shared" si="0"/>
        <v>0</v>
      </c>
      <c r="N28" s="214">
        <f t="shared" si="0"/>
        <v>0</v>
      </c>
      <c r="O28" s="214">
        <f t="shared" si="0"/>
        <v>0</v>
      </c>
      <c r="P28" s="214">
        <f t="shared" si="0"/>
        <v>0</v>
      </c>
      <c r="Q28" s="214">
        <f t="shared" si="0"/>
        <v>0</v>
      </c>
      <c r="R28" s="214">
        <f t="shared" si="0"/>
        <v>0</v>
      </c>
      <c r="S28" s="214">
        <f t="shared" si="0"/>
        <v>0</v>
      </c>
      <c r="T28" s="214">
        <f t="shared" si="0"/>
        <v>0</v>
      </c>
      <c r="U28" s="214">
        <f t="shared" si="0"/>
        <v>0</v>
      </c>
      <c r="V28" s="214">
        <f t="shared" si="0"/>
        <v>0</v>
      </c>
      <c r="W28" s="214">
        <f t="shared" si="0"/>
        <v>0</v>
      </c>
      <c r="X28" s="214">
        <f t="shared" si="0"/>
        <v>0</v>
      </c>
      <c r="Y28" s="214">
        <f t="shared" si="0"/>
        <v>0</v>
      </c>
      <c r="Z28" s="214">
        <f t="shared" si="0"/>
        <v>0</v>
      </c>
      <c r="AA28" s="214">
        <f t="shared" si="0"/>
        <v>0</v>
      </c>
      <c r="AB28" s="214">
        <f t="shared" si="0"/>
        <v>0</v>
      </c>
      <c r="AC28" s="214">
        <f t="shared" si="0"/>
        <v>0</v>
      </c>
      <c r="AD28" s="214">
        <f t="shared" si="0"/>
        <v>0</v>
      </c>
      <c r="AE28" s="214">
        <f t="shared" si="0"/>
        <v>0</v>
      </c>
      <c r="AF28" s="214">
        <f t="shared" si="0"/>
        <v>0</v>
      </c>
      <c r="AG28" s="214">
        <f t="shared" si="0"/>
        <v>0</v>
      </c>
      <c r="AH28" s="214">
        <f t="shared" si="0"/>
        <v>0</v>
      </c>
      <c r="AI28" s="214">
        <f t="shared" si="0"/>
        <v>0</v>
      </c>
      <c r="AJ28" s="214">
        <f t="shared" si="0"/>
        <v>0</v>
      </c>
    </row>
    <row r="45" spans="15:15" ht="15">
      <c r="O45" s="200"/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7030A0"/>
    <pageSetUpPr fitToPage="1"/>
  </sheetPr>
  <dimension ref="A1:AJ45"/>
  <sheetViews>
    <sheetView zoomScale="90" zoomScaleNormal="90" workbookViewId="0">
      <selection activeCell="T36" sqref="T36"/>
    </sheetView>
  </sheetViews>
  <sheetFormatPr defaultColWidth="8.88671875" defaultRowHeight="12.75"/>
  <cols>
    <col min="1" max="1" width="28.109375" style="213" customWidth="1"/>
    <col min="2" max="36" width="7.5546875" style="213" customWidth="1"/>
    <col min="37" max="16384" width="8.88671875" style="213"/>
  </cols>
  <sheetData>
    <row r="1" spans="1:36" customFormat="1" ht="15">
      <c r="A1" s="254" t="s">
        <v>46</v>
      </c>
    </row>
    <row r="2" spans="1:36" customFormat="1" ht="15"/>
    <row r="3" spans="1:36" customFormat="1" ht="15">
      <c r="A3" s="254" t="s">
        <v>47</v>
      </c>
    </row>
    <row r="4" spans="1:36" customFormat="1" ht="15">
      <c r="A4" s="254" t="s">
        <v>48</v>
      </c>
    </row>
    <row r="5" spans="1:36" customFormat="1" ht="15">
      <c r="A5" s="254" t="s">
        <v>116</v>
      </c>
    </row>
    <row r="6" spans="1:36" customFormat="1" ht="15">
      <c r="A6" s="254" t="s">
        <v>268</v>
      </c>
    </row>
    <row r="7" spans="1:36" customFormat="1" ht="15">
      <c r="A7" s="254" t="s">
        <v>273</v>
      </c>
    </row>
    <row r="8" spans="1:36" customFormat="1" ht="15"/>
    <row r="9" spans="1:36" customFormat="1" ht="15">
      <c r="A9" s="255" t="s">
        <v>0</v>
      </c>
      <c r="B9" s="255" t="s">
        <v>269</v>
      </c>
      <c r="C9" s="255" t="s">
        <v>271</v>
      </c>
      <c r="D9" s="255" t="s">
        <v>274</v>
      </c>
      <c r="E9" s="255" t="s">
        <v>53</v>
      </c>
      <c r="F9" s="255">
        <v>1</v>
      </c>
      <c r="G9" s="255">
        <v>2</v>
      </c>
      <c r="H9" s="255">
        <v>3</v>
      </c>
      <c r="I9" s="255">
        <v>4</v>
      </c>
      <c r="J9" s="255">
        <v>5</v>
      </c>
      <c r="K9" s="255">
        <v>6</v>
      </c>
      <c r="L9" s="255">
        <v>7</v>
      </c>
      <c r="M9" s="259">
        <v>8</v>
      </c>
      <c r="N9" s="259">
        <v>9</v>
      </c>
      <c r="O9" s="259">
        <v>10</v>
      </c>
      <c r="P9" s="255">
        <v>11</v>
      </c>
      <c r="Q9" s="255">
        <v>12</v>
      </c>
      <c r="R9" s="255">
        <v>13</v>
      </c>
      <c r="S9" s="255">
        <v>14</v>
      </c>
      <c r="T9" s="255">
        <v>15</v>
      </c>
      <c r="U9" s="255">
        <v>16</v>
      </c>
      <c r="V9" s="255">
        <v>17</v>
      </c>
      <c r="W9" s="255">
        <v>18</v>
      </c>
      <c r="X9" s="255">
        <v>19</v>
      </c>
      <c r="Y9" s="255">
        <v>20</v>
      </c>
      <c r="Z9" s="255">
        <v>21</v>
      </c>
      <c r="AA9" s="255">
        <v>22</v>
      </c>
      <c r="AB9" s="255">
        <v>23</v>
      </c>
      <c r="AC9" s="255">
        <v>24</v>
      </c>
      <c r="AD9" s="255">
        <v>25</v>
      </c>
      <c r="AE9" s="255">
        <v>26</v>
      </c>
      <c r="AF9" s="255">
        <v>27</v>
      </c>
      <c r="AG9" s="255">
        <v>28</v>
      </c>
      <c r="AH9" s="255">
        <v>29</v>
      </c>
      <c r="AI9" s="255">
        <v>30</v>
      </c>
      <c r="AJ9" s="255">
        <v>31</v>
      </c>
    </row>
    <row r="10" spans="1:36" customFormat="1" ht="15">
      <c r="A10" s="256" t="s">
        <v>54</v>
      </c>
      <c r="B10" s="256">
        <v>25969</v>
      </c>
      <c r="C10" s="256">
        <v>9362</v>
      </c>
      <c r="D10" s="256">
        <v>0</v>
      </c>
      <c r="E10" s="256">
        <v>0</v>
      </c>
      <c r="F10" s="256">
        <v>0</v>
      </c>
      <c r="G10" s="256">
        <v>0</v>
      </c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56"/>
      <c r="AH10" s="256"/>
      <c r="AI10" s="256"/>
      <c r="AJ10" s="256"/>
    </row>
    <row r="11" spans="1:36" customFormat="1" ht="15">
      <c r="A11" s="256" t="s">
        <v>55</v>
      </c>
      <c r="B11" s="256">
        <v>25796</v>
      </c>
      <c r="C11" s="256">
        <v>9272</v>
      </c>
      <c r="D11" s="256">
        <v>0</v>
      </c>
      <c r="E11" s="256">
        <v>0</v>
      </c>
      <c r="F11" s="256">
        <v>0</v>
      </c>
      <c r="G11" s="256">
        <v>0</v>
      </c>
      <c r="H11" s="256"/>
      <c r="I11" s="256"/>
      <c r="J11" s="256"/>
      <c r="K11" s="256"/>
      <c r="L11" s="256"/>
      <c r="M11" s="256"/>
      <c r="N11" s="256"/>
      <c r="O11" s="256"/>
      <c r="P11" s="256"/>
      <c r="Q11" s="256"/>
      <c r="R11" s="256"/>
      <c r="S11" s="256"/>
      <c r="T11" s="256"/>
      <c r="U11" s="256"/>
      <c r="V11" s="256"/>
      <c r="W11" s="256"/>
      <c r="X11" s="256"/>
      <c r="Y11" s="256"/>
      <c r="Z11" s="256"/>
      <c r="AA11" s="256"/>
      <c r="AB11" s="256"/>
      <c r="AC11" s="256"/>
      <c r="AD11" s="256"/>
      <c r="AE11" s="256"/>
      <c r="AF11" s="256"/>
      <c r="AG11" s="256"/>
      <c r="AH11" s="256"/>
      <c r="AI11" s="256"/>
      <c r="AJ11" s="256"/>
    </row>
    <row r="12" spans="1:36" customFormat="1" ht="15">
      <c r="A12" s="256" t="s">
        <v>56</v>
      </c>
      <c r="B12" s="256">
        <v>173</v>
      </c>
      <c r="C12" s="256">
        <v>90</v>
      </c>
      <c r="D12" s="256">
        <v>0</v>
      </c>
      <c r="E12" s="256">
        <v>0</v>
      </c>
      <c r="F12" s="256">
        <v>0</v>
      </c>
      <c r="G12" s="256">
        <v>0</v>
      </c>
      <c r="H12" s="256"/>
      <c r="I12" s="256"/>
      <c r="J12" s="256"/>
      <c r="K12" s="256"/>
      <c r="L12" s="256"/>
      <c r="M12" s="256"/>
      <c r="N12" s="256"/>
      <c r="O12" s="256"/>
      <c r="P12" s="256"/>
      <c r="Q12" s="256"/>
      <c r="R12" s="256"/>
      <c r="S12" s="256"/>
      <c r="T12" s="256"/>
      <c r="U12" s="256"/>
      <c r="V12" s="256"/>
      <c r="W12" s="256"/>
      <c r="X12" s="256"/>
      <c r="Y12" s="256"/>
      <c r="Z12" s="256"/>
      <c r="AA12" s="256"/>
      <c r="AB12" s="256"/>
      <c r="AC12" s="256"/>
      <c r="AD12" s="256"/>
      <c r="AE12" s="256"/>
      <c r="AF12" s="256"/>
      <c r="AG12" s="256"/>
      <c r="AH12" s="256"/>
      <c r="AI12" s="256"/>
      <c r="AJ12" s="256"/>
    </row>
    <row r="13" spans="1:36" customFormat="1" ht="15">
      <c r="A13" s="257" t="s">
        <v>57</v>
      </c>
      <c r="B13" s="257">
        <v>0.66617890561823712</v>
      </c>
      <c r="C13" s="257">
        <v>0.96133304849391166</v>
      </c>
      <c r="D13" s="257"/>
      <c r="E13" s="257"/>
      <c r="F13" s="257"/>
      <c r="G13" s="257"/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  <c r="AB13" s="257"/>
      <c r="AC13" s="257"/>
      <c r="AD13" s="257"/>
      <c r="AE13" s="257"/>
      <c r="AF13" s="257"/>
      <c r="AG13" s="257"/>
      <c r="AH13" s="257"/>
      <c r="AI13" s="257"/>
      <c r="AJ13" s="257"/>
    </row>
    <row r="14" spans="1:36" customFormat="1" ht="15">
      <c r="A14" s="255" t="s">
        <v>58</v>
      </c>
      <c r="B14" s="258"/>
      <c r="C14" s="258"/>
      <c r="D14" s="258"/>
      <c r="E14" s="258"/>
      <c r="F14" s="258"/>
      <c r="G14" s="258"/>
      <c r="H14" s="258"/>
      <c r="I14" s="258"/>
      <c r="J14" s="258"/>
      <c r="K14" s="258"/>
      <c r="L14" s="258"/>
      <c r="M14" s="258"/>
      <c r="N14" s="258"/>
      <c r="O14" s="258"/>
      <c r="P14" s="258"/>
      <c r="Q14" s="258"/>
      <c r="R14" s="258"/>
      <c r="S14" s="258"/>
      <c r="T14" s="258"/>
      <c r="U14" s="258"/>
      <c r="V14" s="258"/>
      <c r="W14" s="258"/>
      <c r="X14" s="258"/>
      <c r="Y14" s="258"/>
      <c r="Z14" s="258"/>
      <c r="AA14" s="258"/>
      <c r="AB14" s="258"/>
      <c r="AC14" s="258"/>
      <c r="AD14" s="258"/>
      <c r="AE14" s="258"/>
      <c r="AF14" s="258"/>
      <c r="AG14" s="258"/>
      <c r="AH14" s="258"/>
      <c r="AI14" s="258"/>
      <c r="AJ14" s="258"/>
    </row>
    <row r="15" spans="1:36" customFormat="1" ht="15">
      <c r="A15" s="256" t="s">
        <v>59</v>
      </c>
      <c r="B15" s="256">
        <v>173</v>
      </c>
      <c r="C15" s="256">
        <v>88</v>
      </c>
      <c r="D15" s="256">
        <v>0</v>
      </c>
      <c r="E15" s="256">
        <v>0</v>
      </c>
      <c r="F15" s="256">
        <v>0</v>
      </c>
      <c r="G15" s="256">
        <v>0</v>
      </c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56"/>
      <c r="AJ15" s="256"/>
    </row>
    <row r="16" spans="1:36" customFormat="1" ht="15">
      <c r="A16" s="256" t="s">
        <v>60</v>
      </c>
      <c r="B16" s="256">
        <v>0</v>
      </c>
      <c r="C16" s="256">
        <v>2</v>
      </c>
      <c r="D16" s="256">
        <v>0</v>
      </c>
      <c r="E16" s="256">
        <v>0</v>
      </c>
      <c r="F16" s="256">
        <v>0</v>
      </c>
      <c r="G16" s="256">
        <v>0</v>
      </c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56"/>
      <c r="AJ16" s="256"/>
    </row>
    <row r="17" spans="1:36" customFormat="1" ht="15"/>
    <row r="18" spans="1:36" customFormat="1" ht="15">
      <c r="A18" s="254" t="s">
        <v>237</v>
      </c>
    </row>
    <row r="19" spans="1:36" customFormat="1" ht="15">
      <c r="A19" s="254" t="s">
        <v>275</v>
      </c>
    </row>
    <row r="20" spans="1:36" customFormat="1" ht="15"/>
    <row r="21" spans="1:36" customFormat="1" ht="15"/>
    <row r="22" spans="1:36" customFormat="1" ht="15"/>
    <row r="23" spans="1:36" customFormat="1" ht="15"/>
    <row r="25" spans="1:36" s="197" customFormat="1" ht="15">
      <c r="A25" s="22" t="s">
        <v>59</v>
      </c>
      <c r="B25" s="196">
        <f>SUMIF($A$13:$A$19,$A25,B$13:B$19)</f>
        <v>173</v>
      </c>
      <c r="C25" s="196">
        <f t="shared" ref="C25:AJ28" si="0">SUMIF($A$13:$A$19,$A25,C$13:C$19)</f>
        <v>88</v>
      </c>
      <c r="D25" s="196">
        <f t="shared" si="0"/>
        <v>0</v>
      </c>
      <c r="E25" s="196">
        <f t="shared" si="0"/>
        <v>0</v>
      </c>
      <c r="F25" s="196">
        <f t="shared" si="0"/>
        <v>0</v>
      </c>
      <c r="G25" s="196">
        <f t="shared" si="0"/>
        <v>0</v>
      </c>
      <c r="H25" s="196">
        <f t="shared" si="0"/>
        <v>0</v>
      </c>
      <c r="I25" s="196">
        <f t="shared" si="0"/>
        <v>0</v>
      </c>
      <c r="J25" s="196">
        <f t="shared" si="0"/>
        <v>0</v>
      </c>
      <c r="K25" s="196">
        <f t="shared" si="0"/>
        <v>0</v>
      </c>
      <c r="L25" s="196">
        <f t="shared" si="0"/>
        <v>0</v>
      </c>
      <c r="M25" s="196">
        <f t="shared" si="0"/>
        <v>0</v>
      </c>
      <c r="N25" s="196">
        <f t="shared" si="0"/>
        <v>0</v>
      </c>
      <c r="O25" s="196">
        <f t="shared" si="0"/>
        <v>0</v>
      </c>
      <c r="P25" s="196">
        <f t="shared" si="0"/>
        <v>0</v>
      </c>
      <c r="Q25" s="196">
        <f t="shared" si="0"/>
        <v>0</v>
      </c>
      <c r="R25" s="196">
        <f t="shared" si="0"/>
        <v>0</v>
      </c>
      <c r="S25" s="196">
        <f t="shared" si="0"/>
        <v>0</v>
      </c>
      <c r="T25" s="196">
        <f t="shared" si="0"/>
        <v>0</v>
      </c>
      <c r="U25" s="196">
        <f t="shared" si="0"/>
        <v>0</v>
      </c>
      <c r="V25" s="196">
        <f t="shared" si="0"/>
        <v>0</v>
      </c>
      <c r="W25" s="196">
        <f t="shared" si="0"/>
        <v>0</v>
      </c>
      <c r="X25" s="196">
        <f t="shared" si="0"/>
        <v>0</v>
      </c>
      <c r="Y25" s="196">
        <f t="shared" si="0"/>
        <v>0</v>
      </c>
      <c r="Z25" s="196">
        <f t="shared" si="0"/>
        <v>0</v>
      </c>
      <c r="AA25" s="196">
        <f t="shared" si="0"/>
        <v>0</v>
      </c>
      <c r="AB25" s="196">
        <f t="shared" si="0"/>
        <v>0</v>
      </c>
      <c r="AC25" s="196">
        <f t="shared" si="0"/>
        <v>0</v>
      </c>
      <c r="AD25" s="196">
        <f t="shared" si="0"/>
        <v>0</v>
      </c>
      <c r="AE25" s="196">
        <f t="shared" si="0"/>
        <v>0</v>
      </c>
      <c r="AF25" s="196">
        <f t="shared" si="0"/>
        <v>0</v>
      </c>
      <c r="AG25" s="196">
        <f t="shared" si="0"/>
        <v>0</v>
      </c>
      <c r="AH25" s="196">
        <f t="shared" si="0"/>
        <v>0</v>
      </c>
      <c r="AI25" s="196">
        <f t="shared" si="0"/>
        <v>0</v>
      </c>
      <c r="AJ25" s="196">
        <f t="shared" si="0"/>
        <v>0</v>
      </c>
    </row>
    <row r="26" spans="1:36" s="197" customFormat="1" ht="15">
      <c r="A26" s="22" t="s">
        <v>60</v>
      </c>
      <c r="B26" s="196">
        <f>SUMIF($A$13:$A$19,$A26,B$13:B$19)</f>
        <v>0</v>
      </c>
      <c r="C26" s="196">
        <f t="shared" si="0"/>
        <v>2</v>
      </c>
      <c r="D26" s="196">
        <f t="shared" si="0"/>
        <v>0</v>
      </c>
      <c r="E26" s="196">
        <f t="shared" si="0"/>
        <v>0</v>
      </c>
      <c r="F26" s="196">
        <f t="shared" si="0"/>
        <v>0</v>
      </c>
      <c r="G26" s="196">
        <f t="shared" si="0"/>
        <v>0</v>
      </c>
      <c r="H26" s="196">
        <f t="shared" si="0"/>
        <v>0</v>
      </c>
      <c r="I26" s="196">
        <f t="shared" si="0"/>
        <v>0</v>
      </c>
      <c r="J26" s="196">
        <f t="shared" si="0"/>
        <v>0</v>
      </c>
      <c r="K26" s="196">
        <f t="shared" si="0"/>
        <v>0</v>
      </c>
      <c r="L26" s="196">
        <f t="shared" si="0"/>
        <v>0</v>
      </c>
      <c r="M26" s="196">
        <f t="shared" si="0"/>
        <v>0</v>
      </c>
      <c r="N26" s="196">
        <f t="shared" si="0"/>
        <v>0</v>
      </c>
      <c r="O26" s="196">
        <f t="shared" si="0"/>
        <v>0</v>
      </c>
      <c r="P26" s="196">
        <f t="shared" si="0"/>
        <v>0</v>
      </c>
      <c r="Q26" s="196">
        <f t="shared" si="0"/>
        <v>0</v>
      </c>
      <c r="R26" s="196">
        <f t="shared" si="0"/>
        <v>0</v>
      </c>
      <c r="S26" s="196">
        <f t="shared" si="0"/>
        <v>0</v>
      </c>
      <c r="T26" s="196">
        <f t="shared" si="0"/>
        <v>0</v>
      </c>
      <c r="U26" s="196">
        <f t="shared" si="0"/>
        <v>0</v>
      </c>
      <c r="V26" s="196">
        <f t="shared" si="0"/>
        <v>0</v>
      </c>
      <c r="W26" s="196">
        <f t="shared" si="0"/>
        <v>0</v>
      </c>
      <c r="X26" s="196">
        <f t="shared" si="0"/>
        <v>0</v>
      </c>
      <c r="Y26" s="196">
        <f t="shared" si="0"/>
        <v>0</v>
      </c>
      <c r="Z26" s="196">
        <f t="shared" si="0"/>
        <v>0</v>
      </c>
      <c r="AA26" s="196">
        <f t="shared" si="0"/>
        <v>0</v>
      </c>
      <c r="AB26" s="196">
        <f t="shared" si="0"/>
        <v>0</v>
      </c>
      <c r="AC26" s="196">
        <f t="shared" si="0"/>
        <v>0</v>
      </c>
      <c r="AD26" s="196">
        <f t="shared" si="0"/>
        <v>0</v>
      </c>
      <c r="AE26" s="196">
        <f t="shared" si="0"/>
        <v>0</v>
      </c>
      <c r="AF26" s="196">
        <f t="shared" si="0"/>
        <v>0</v>
      </c>
      <c r="AG26" s="196">
        <f t="shared" si="0"/>
        <v>0</v>
      </c>
      <c r="AH26" s="196">
        <f t="shared" si="0"/>
        <v>0</v>
      </c>
      <c r="AI26" s="196">
        <f t="shared" si="0"/>
        <v>0</v>
      </c>
      <c r="AJ26" s="196">
        <f t="shared" si="0"/>
        <v>0</v>
      </c>
    </row>
    <row r="27" spans="1:36" s="197" customFormat="1" ht="15">
      <c r="A27" s="22" t="s">
        <v>63</v>
      </c>
      <c r="B27" s="196">
        <f>SUMIF($A$13:$A$19,$A27,B$13:B$19)</f>
        <v>0</v>
      </c>
      <c r="C27" s="196">
        <f t="shared" si="0"/>
        <v>0</v>
      </c>
      <c r="D27" s="196">
        <f t="shared" si="0"/>
        <v>0</v>
      </c>
      <c r="E27" s="196">
        <f t="shared" si="0"/>
        <v>0</v>
      </c>
      <c r="F27" s="196">
        <f t="shared" si="0"/>
        <v>0</v>
      </c>
      <c r="G27" s="196">
        <f t="shared" si="0"/>
        <v>0</v>
      </c>
      <c r="H27" s="196">
        <f t="shared" si="0"/>
        <v>0</v>
      </c>
      <c r="I27" s="196">
        <f t="shared" si="0"/>
        <v>0</v>
      </c>
      <c r="J27" s="196">
        <f t="shared" si="0"/>
        <v>0</v>
      </c>
      <c r="K27" s="196">
        <f t="shared" si="0"/>
        <v>0</v>
      </c>
      <c r="L27" s="196">
        <f t="shared" si="0"/>
        <v>0</v>
      </c>
      <c r="M27" s="196">
        <f t="shared" si="0"/>
        <v>0</v>
      </c>
      <c r="N27" s="196">
        <f t="shared" si="0"/>
        <v>0</v>
      </c>
      <c r="O27" s="196">
        <f t="shared" si="0"/>
        <v>0</v>
      </c>
      <c r="P27" s="196">
        <f t="shared" si="0"/>
        <v>0</v>
      </c>
      <c r="Q27" s="196">
        <f t="shared" si="0"/>
        <v>0</v>
      </c>
      <c r="R27" s="196">
        <f t="shared" si="0"/>
        <v>0</v>
      </c>
      <c r="S27" s="196">
        <f t="shared" si="0"/>
        <v>0</v>
      </c>
      <c r="T27" s="196">
        <f t="shared" si="0"/>
        <v>0</v>
      </c>
      <c r="U27" s="196">
        <f t="shared" si="0"/>
        <v>0</v>
      </c>
      <c r="V27" s="196">
        <f t="shared" si="0"/>
        <v>0</v>
      </c>
      <c r="W27" s="196">
        <f t="shared" si="0"/>
        <v>0</v>
      </c>
      <c r="X27" s="196">
        <f t="shared" si="0"/>
        <v>0</v>
      </c>
      <c r="Y27" s="196">
        <f t="shared" si="0"/>
        <v>0</v>
      </c>
      <c r="Z27" s="196">
        <f t="shared" si="0"/>
        <v>0</v>
      </c>
      <c r="AA27" s="196">
        <f t="shared" si="0"/>
        <v>0</v>
      </c>
      <c r="AB27" s="196">
        <f t="shared" si="0"/>
        <v>0</v>
      </c>
      <c r="AC27" s="196">
        <f t="shared" si="0"/>
        <v>0</v>
      </c>
      <c r="AD27" s="196">
        <f t="shared" si="0"/>
        <v>0</v>
      </c>
      <c r="AE27" s="196">
        <f t="shared" si="0"/>
        <v>0</v>
      </c>
      <c r="AF27" s="196">
        <f t="shared" si="0"/>
        <v>0</v>
      </c>
      <c r="AG27" s="196">
        <f t="shared" si="0"/>
        <v>0</v>
      </c>
      <c r="AH27" s="196">
        <f t="shared" si="0"/>
        <v>0</v>
      </c>
      <c r="AI27" s="196">
        <f t="shared" si="0"/>
        <v>0</v>
      </c>
      <c r="AJ27" s="196">
        <f t="shared" si="0"/>
        <v>0</v>
      </c>
    </row>
    <row r="28" spans="1:36" s="197" customFormat="1" ht="15">
      <c r="A28" s="22" t="s">
        <v>61</v>
      </c>
      <c r="B28" s="196">
        <f>SUMIF($A$13:$A$19,$A28,B$13:B$19)</f>
        <v>0</v>
      </c>
      <c r="C28" s="196">
        <f t="shared" si="0"/>
        <v>0</v>
      </c>
      <c r="D28" s="196">
        <f t="shared" si="0"/>
        <v>0</v>
      </c>
      <c r="E28" s="196">
        <f t="shared" si="0"/>
        <v>0</v>
      </c>
      <c r="F28" s="196">
        <f t="shared" si="0"/>
        <v>0</v>
      </c>
      <c r="G28" s="196">
        <f t="shared" si="0"/>
        <v>0</v>
      </c>
      <c r="H28" s="196">
        <f t="shared" si="0"/>
        <v>0</v>
      </c>
      <c r="I28" s="196">
        <f t="shared" si="0"/>
        <v>0</v>
      </c>
      <c r="J28" s="196">
        <f t="shared" si="0"/>
        <v>0</v>
      </c>
      <c r="K28" s="196">
        <f t="shared" si="0"/>
        <v>0</v>
      </c>
      <c r="L28" s="196">
        <f t="shared" si="0"/>
        <v>0</v>
      </c>
      <c r="M28" s="196">
        <f t="shared" si="0"/>
        <v>0</v>
      </c>
      <c r="N28" s="196">
        <f t="shared" si="0"/>
        <v>0</v>
      </c>
      <c r="O28" s="196">
        <f t="shared" si="0"/>
        <v>0</v>
      </c>
      <c r="P28" s="196">
        <f t="shared" si="0"/>
        <v>0</v>
      </c>
      <c r="Q28" s="196">
        <f t="shared" si="0"/>
        <v>0</v>
      </c>
      <c r="R28" s="196">
        <f t="shared" si="0"/>
        <v>0</v>
      </c>
      <c r="S28" s="196">
        <f t="shared" si="0"/>
        <v>0</v>
      </c>
      <c r="T28" s="196">
        <f t="shared" si="0"/>
        <v>0</v>
      </c>
      <c r="U28" s="196">
        <f t="shared" si="0"/>
        <v>0</v>
      </c>
      <c r="V28" s="196">
        <f t="shared" si="0"/>
        <v>0</v>
      </c>
      <c r="W28" s="196">
        <f t="shared" si="0"/>
        <v>0</v>
      </c>
      <c r="X28" s="196">
        <f t="shared" si="0"/>
        <v>0</v>
      </c>
      <c r="Y28" s="196">
        <f t="shared" si="0"/>
        <v>0</v>
      </c>
      <c r="Z28" s="196">
        <f t="shared" si="0"/>
        <v>0</v>
      </c>
      <c r="AA28" s="196">
        <f t="shared" si="0"/>
        <v>0</v>
      </c>
      <c r="AB28" s="196">
        <f t="shared" si="0"/>
        <v>0</v>
      </c>
      <c r="AC28" s="196">
        <f t="shared" si="0"/>
        <v>0</v>
      </c>
      <c r="AD28" s="196">
        <f t="shared" si="0"/>
        <v>0</v>
      </c>
      <c r="AE28" s="196">
        <f t="shared" si="0"/>
        <v>0</v>
      </c>
      <c r="AF28" s="196">
        <f t="shared" si="0"/>
        <v>0</v>
      </c>
      <c r="AG28" s="196">
        <f t="shared" si="0"/>
        <v>0</v>
      </c>
      <c r="AH28" s="196">
        <f t="shared" si="0"/>
        <v>0</v>
      </c>
      <c r="AI28" s="196">
        <f t="shared" si="0"/>
        <v>0</v>
      </c>
      <c r="AJ28" s="196">
        <f t="shared" si="0"/>
        <v>0</v>
      </c>
    </row>
    <row r="45" spans="15:15" ht="15">
      <c r="O45" s="212"/>
    </row>
  </sheetData>
  <pageMargins left="0.75" right="0.75" top="1" bottom="1" header="0.5" footer="0.5"/>
  <pageSetup scale="30" orientation="landscape" horizontalDpi="300" verticalDpi="3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1"/>
    <pageSetUpPr fitToPage="1"/>
  </sheetPr>
  <dimension ref="A1:AJ45"/>
  <sheetViews>
    <sheetView zoomScale="90" zoomScaleNormal="90" workbookViewId="0">
      <selection activeCell="T36" sqref="T36"/>
    </sheetView>
  </sheetViews>
  <sheetFormatPr defaultColWidth="7.109375" defaultRowHeight="12.75"/>
  <cols>
    <col min="1" max="1" width="28.109375" style="197" customWidth="1"/>
    <col min="2" max="36" width="7.5546875" style="197" customWidth="1"/>
    <col min="37" max="16384" width="7.109375" style="197"/>
  </cols>
  <sheetData>
    <row r="1" spans="1:36" customFormat="1" ht="15">
      <c r="A1" s="230" t="s">
        <v>46</v>
      </c>
    </row>
    <row r="2" spans="1:36" customFormat="1" ht="15"/>
    <row r="3" spans="1:36" customFormat="1" ht="15">
      <c r="A3" s="230" t="s">
        <v>47</v>
      </c>
    </row>
    <row r="4" spans="1:36" customFormat="1" ht="15">
      <c r="A4" s="230" t="s">
        <v>48</v>
      </c>
    </row>
    <row r="5" spans="1:36" customFormat="1" ht="15">
      <c r="A5" s="230" t="s">
        <v>165</v>
      </c>
    </row>
    <row r="6" spans="1:36" customFormat="1" ht="15">
      <c r="A6" s="230" t="s">
        <v>260</v>
      </c>
    </row>
    <row r="7" spans="1:36" customFormat="1" ht="15"/>
    <row r="8" spans="1:36" customFormat="1" ht="15">
      <c r="A8" s="253" t="s">
        <v>0</v>
      </c>
      <c r="B8" s="253" t="s">
        <v>255</v>
      </c>
      <c r="C8" s="253" t="s">
        <v>258</v>
      </c>
      <c r="D8" s="253" t="s">
        <v>261</v>
      </c>
      <c r="E8" s="253" t="s">
        <v>53</v>
      </c>
      <c r="F8" s="253">
        <v>1</v>
      </c>
      <c r="G8" s="253">
        <v>2</v>
      </c>
      <c r="H8" s="253">
        <v>3</v>
      </c>
      <c r="I8" s="253">
        <v>4</v>
      </c>
      <c r="J8" s="253">
        <v>5</v>
      </c>
      <c r="K8" s="253">
        <v>6</v>
      </c>
      <c r="L8" s="253">
        <v>7</v>
      </c>
      <c r="M8" s="253">
        <v>8</v>
      </c>
      <c r="N8" s="253">
        <v>9</v>
      </c>
      <c r="O8" s="253">
        <v>10</v>
      </c>
      <c r="P8" s="253">
        <v>11</v>
      </c>
      <c r="Q8" s="253">
        <v>12</v>
      </c>
      <c r="R8" s="253">
        <v>13</v>
      </c>
      <c r="S8" s="253">
        <v>14</v>
      </c>
      <c r="T8" s="253">
        <v>15</v>
      </c>
      <c r="U8" s="253">
        <v>16</v>
      </c>
      <c r="V8" s="253">
        <v>17</v>
      </c>
      <c r="W8" s="253">
        <v>18</v>
      </c>
      <c r="X8" s="253">
        <v>19</v>
      </c>
      <c r="Y8" s="253">
        <v>20</v>
      </c>
      <c r="Z8" s="253">
        <v>21</v>
      </c>
      <c r="AA8" s="253">
        <v>22</v>
      </c>
      <c r="AB8" s="253">
        <v>23</v>
      </c>
      <c r="AC8" s="253">
        <v>24</v>
      </c>
      <c r="AD8" s="253">
        <v>25</v>
      </c>
      <c r="AE8" s="253">
        <v>26</v>
      </c>
      <c r="AF8" s="253">
        <v>27</v>
      </c>
      <c r="AG8" s="253">
        <v>28</v>
      </c>
      <c r="AH8" s="253">
        <v>29</v>
      </c>
      <c r="AI8" s="253">
        <v>30</v>
      </c>
      <c r="AJ8" s="253">
        <v>31</v>
      </c>
    </row>
    <row r="9" spans="1:36" customFormat="1" ht="15">
      <c r="A9" s="231" t="s">
        <v>54</v>
      </c>
      <c r="B9" s="231">
        <v>0</v>
      </c>
      <c r="C9" s="231">
        <v>0</v>
      </c>
      <c r="D9" s="231">
        <v>0</v>
      </c>
      <c r="E9" s="231">
        <v>0</v>
      </c>
      <c r="F9" s="231">
        <v>0</v>
      </c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231"/>
      <c r="AD9" s="231"/>
      <c r="AE9" s="231"/>
      <c r="AF9" s="231"/>
      <c r="AG9" s="231"/>
      <c r="AH9" s="231"/>
      <c r="AI9" s="231"/>
      <c r="AJ9" s="231"/>
    </row>
    <row r="10" spans="1:36" customFormat="1" ht="15">
      <c r="A10" s="231" t="s">
        <v>55</v>
      </c>
      <c r="B10" s="231">
        <v>0</v>
      </c>
      <c r="C10" s="231">
        <v>0</v>
      </c>
      <c r="D10" s="231">
        <v>0</v>
      </c>
      <c r="E10" s="231">
        <v>0</v>
      </c>
      <c r="F10" s="231">
        <v>0</v>
      </c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1"/>
      <c r="AC10" s="231"/>
      <c r="AD10" s="231"/>
      <c r="AE10" s="231"/>
      <c r="AF10" s="231"/>
      <c r="AG10" s="231"/>
      <c r="AH10" s="231"/>
      <c r="AI10" s="231"/>
      <c r="AJ10" s="231"/>
    </row>
    <row r="11" spans="1:36" customFormat="1" ht="15">
      <c r="A11" s="231" t="s">
        <v>56</v>
      </c>
      <c r="B11" s="231">
        <v>0</v>
      </c>
      <c r="C11" s="231">
        <v>0</v>
      </c>
      <c r="D11" s="231">
        <v>0</v>
      </c>
      <c r="E11" s="231">
        <v>0</v>
      </c>
      <c r="F11" s="231">
        <v>0</v>
      </c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1"/>
      <c r="AC11" s="231"/>
      <c r="AD11" s="231"/>
      <c r="AE11" s="231"/>
      <c r="AF11" s="231"/>
      <c r="AG11" s="231"/>
      <c r="AH11" s="231"/>
      <c r="AI11" s="231"/>
      <c r="AJ11" s="231"/>
    </row>
    <row r="12" spans="1:36" customFormat="1" ht="15">
      <c r="A12" s="232" t="s">
        <v>57</v>
      </c>
      <c r="B12" s="232"/>
      <c r="C12" s="232"/>
      <c r="D12" s="232"/>
      <c r="E12" s="232"/>
      <c r="F12" s="232"/>
      <c r="G12" s="232"/>
      <c r="H12" s="232"/>
      <c r="I12" s="232"/>
      <c r="J12" s="232"/>
      <c r="K12" s="232"/>
      <c r="L12" s="232"/>
      <c r="M12" s="232"/>
      <c r="N12" s="232"/>
      <c r="O12" s="232"/>
      <c r="P12" s="232"/>
      <c r="Q12" s="232"/>
      <c r="R12" s="232"/>
      <c r="S12" s="232"/>
      <c r="T12" s="232"/>
      <c r="U12" s="232"/>
      <c r="V12" s="232"/>
      <c r="W12" s="232"/>
      <c r="X12" s="232"/>
      <c r="Y12" s="232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</row>
    <row r="13" spans="1:36" customFormat="1" ht="15">
      <c r="A13" s="253" t="s">
        <v>58</v>
      </c>
      <c r="B13" s="252"/>
      <c r="C13" s="252"/>
      <c r="D13" s="252"/>
      <c r="E13" s="252"/>
      <c r="F13" s="252"/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  <c r="AA13" s="252"/>
      <c r="AB13" s="252"/>
      <c r="AC13" s="252"/>
      <c r="AD13" s="252"/>
      <c r="AE13" s="252"/>
      <c r="AF13" s="252"/>
      <c r="AG13" s="252"/>
      <c r="AH13" s="252"/>
      <c r="AI13" s="252"/>
      <c r="AJ13" s="252"/>
    </row>
    <row r="14" spans="1:36" customFormat="1" ht="15">
      <c r="B14" s="126"/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</row>
    <row r="15" spans="1:36" customFormat="1" ht="15">
      <c r="A15" s="230" t="s">
        <v>216</v>
      </c>
    </row>
    <row r="16" spans="1:36" customFormat="1" ht="15">
      <c r="A16" s="230" t="s">
        <v>262</v>
      </c>
    </row>
    <row r="17" spans="1:36" customFormat="1" ht="15">
      <c r="A17" s="230"/>
    </row>
    <row r="18" spans="1:36" customFormat="1" ht="15">
      <c r="A18" s="230"/>
    </row>
    <row r="19" spans="1:36" customFormat="1" ht="15">
      <c r="A19" s="230"/>
    </row>
    <row r="20" spans="1:36" customFormat="1" ht="15"/>
    <row r="21" spans="1:36" s="194" customFormat="1" ht="15"/>
    <row r="25" spans="1:36" ht="15">
      <c r="A25" s="22" t="s">
        <v>59</v>
      </c>
      <c r="B25" s="196">
        <f>SUMIF($A$13:$A$19,$A25,B$13:B$19)</f>
        <v>0</v>
      </c>
      <c r="C25" s="196">
        <f t="shared" ref="C25:AJ28" si="0">SUMIF($A$13:$A$19,$A25,C$13:C$19)</f>
        <v>0</v>
      </c>
      <c r="D25" s="196">
        <f t="shared" si="0"/>
        <v>0</v>
      </c>
      <c r="E25" s="196">
        <f t="shared" si="0"/>
        <v>0</v>
      </c>
      <c r="F25" s="196">
        <f t="shared" si="0"/>
        <v>0</v>
      </c>
      <c r="G25" s="196">
        <f t="shared" si="0"/>
        <v>0</v>
      </c>
      <c r="H25" s="196">
        <f t="shared" si="0"/>
        <v>0</v>
      </c>
      <c r="I25" s="196">
        <f t="shared" si="0"/>
        <v>0</v>
      </c>
      <c r="J25" s="196">
        <f t="shared" si="0"/>
        <v>0</v>
      </c>
      <c r="K25" s="196">
        <f t="shared" si="0"/>
        <v>0</v>
      </c>
      <c r="L25" s="196">
        <f t="shared" si="0"/>
        <v>0</v>
      </c>
      <c r="M25" s="196">
        <f t="shared" si="0"/>
        <v>0</v>
      </c>
      <c r="N25" s="196">
        <f t="shared" si="0"/>
        <v>0</v>
      </c>
      <c r="O25" s="196">
        <f t="shared" si="0"/>
        <v>0</v>
      </c>
      <c r="P25" s="196">
        <f t="shared" si="0"/>
        <v>0</v>
      </c>
      <c r="Q25" s="196">
        <f t="shared" si="0"/>
        <v>0</v>
      </c>
      <c r="R25" s="196">
        <f t="shared" si="0"/>
        <v>0</v>
      </c>
      <c r="S25" s="196">
        <f t="shared" si="0"/>
        <v>0</v>
      </c>
      <c r="T25" s="196">
        <f t="shared" si="0"/>
        <v>0</v>
      </c>
      <c r="U25" s="196">
        <f t="shared" si="0"/>
        <v>0</v>
      </c>
      <c r="V25" s="196">
        <f t="shared" si="0"/>
        <v>0</v>
      </c>
      <c r="W25" s="196">
        <f t="shared" si="0"/>
        <v>0</v>
      </c>
      <c r="X25" s="196">
        <f t="shared" si="0"/>
        <v>0</v>
      </c>
      <c r="Y25" s="196">
        <f t="shared" si="0"/>
        <v>0</v>
      </c>
      <c r="Z25" s="196">
        <f t="shared" si="0"/>
        <v>0</v>
      </c>
      <c r="AA25" s="196">
        <f t="shared" si="0"/>
        <v>0</v>
      </c>
      <c r="AB25" s="196">
        <f t="shared" si="0"/>
        <v>0</v>
      </c>
      <c r="AC25" s="196">
        <f t="shared" si="0"/>
        <v>0</v>
      </c>
      <c r="AD25" s="196">
        <f t="shared" si="0"/>
        <v>0</v>
      </c>
      <c r="AE25" s="196">
        <f t="shared" si="0"/>
        <v>0</v>
      </c>
      <c r="AF25" s="196">
        <f t="shared" si="0"/>
        <v>0</v>
      </c>
      <c r="AG25" s="196">
        <f t="shared" si="0"/>
        <v>0</v>
      </c>
      <c r="AH25" s="196">
        <f t="shared" si="0"/>
        <v>0</v>
      </c>
      <c r="AI25" s="196">
        <f t="shared" si="0"/>
        <v>0</v>
      </c>
      <c r="AJ25" s="196">
        <f t="shared" si="0"/>
        <v>0</v>
      </c>
    </row>
    <row r="26" spans="1:36" ht="15">
      <c r="A26" s="22" t="s">
        <v>60</v>
      </c>
      <c r="B26" s="196">
        <f>SUMIF($A$13:$A$19,$A26,B$13:B$19)</f>
        <v>0</v>
      </c>
      <c r="C26" s="196">
        <f t="shared" si="0"/>
        <v>0</v>
      </c>
      <c r="D26" s="196">
        <f t="shared" si="0"/>
        <v>0</v>
      </c>
      <c r="E26" s="196">
        <f t="shared" si="0"/>
        <v>0</v>
      </c>
      <c r="F26" s="196">
        <f t="shared" si="0"/>
        <v>0</v>
      </c>
      <c r="G26" s="196">
        <f t="shared" si="0"/>
        <v>0</v>
      </c>
      <c r="H26" s="196">
        <f t="shared" si="0"/>
        <v>0</v>
      </c>
      <c r="I26" s="196">
        <f t="shared" si="0"/>
        <v>0</v>
      </c>
      <c r="J26" s="196">
        <f t="shared" si="0"/>
        <v>0</v>
      </c>
      <c r="K26" s="196">
        <f t="shared" si="0"/>
        <v>0</v>
      </c>
      <c r="L26" s="196">
        <f t="shared" si="0"/>
        <v>0</v>
      </c>
      <c r="M26" s="196">
        <f t="shared" si="0"/>
        <v>0</v>
      </c>
      <c r="N26" s="196">
        <f t="shared" si="0"/>
        <v>0</v>
      </c>
      <c r="O26" s="196">
        <f t="shared" si="0"/>
        <v>0</v>
      </c>
      <c r="P26" s="196">
        <f t="shared" si="0"/>
        <v>0</v>
      </c>
      <c r="Q26" s="196">
        <f t="shared" si="0"/>
        <v>0</v>
      </c>
      <c r="R26" s="196">
        <f t="shared" si="0"/>
        <v>0</v>
      </c>
      <c r="S26" s="196">
        <f t="shared" si="0"/>
        <v>0</v>
      </c>
      <c r="T26" s="196">
        <f t="shared" si="0"/>
        <v>0</v>
      </c>
      <c r="U26" s="196">
        <f t="shared" si="0"/>
        <v>0</v>
      </c>
      <c r="V26" s="196">
        <f t="shared" si="0"/>
        <v>0</v>
      </c>
      <c r="W26" s="196">
        <f t="shared" si="0"/>
        <v>0</v>
      </c>
      <c r="X26" s="196">
        <f t="shared" si="0"/>
        <v>0</v>
      </c>
      <c r="Y26" s="196">
        <f t="shared" si="0"/>
        <v>0</v>
      </c>
      <c r="Z26" s="196">
        <f t="shared" si="0"/>
        <v>0</v>
      </c>
      <c r="AA26" s="196">
        <f t="shared" si="0"/>
        <v>0</v>
      </c>
      <c r="AB26" s="196">
        <f t="shared" si="0"/>
        <v>0</v>
      </c>
      <c r="AC26" s="196">
        <f t="shared" si="0"/>
        <v>0</v>
      </c>
      <c r="AD26" s="196">
        <f t="shared" si="0"/>
        <v>0</v>
      </c>
      <c r="AE26" s="196">
        <f t="shared" si="0"/>
        <v>0</v>
      </c>
      <c r="AF26" s="196">
        <f t="shared" si="0"/>
        <v>0</v>
      </c>
      <c r="AG26" s="196">
        <f t="shared" si="0"/>
        <v>0</v>
      </c>
      <c r="AH26" s="196">
        <f t="shared" si="0"/>
        <v>0</v>
      </c>
      <c r="AI26" s="196">
        <f t="shared" si="0"/>
        <v>0</v>
      </c>
      <c r="AJ26" s="196">
        <f t="shared" si="0"/>
        <v>0</v>
      </c>
    </row>
    <row r="27" spans="1:36" ht="15">
      <c r="A27" s="22" t="s">
        <v>63</v>
      </c>
      <c r="B27" s="196">
        <f>SUMIF($A$13:$A$19,$A27,B$13:B$19)</f>
        <v>0</v>
      </c>
      <c r="C27" s="196">
        <f t="shared" si="0"/>
        <v>0</v>
      </c>
      <c r="D27" s="196">
        <f t="shared" si="0"/>
        <v>0</v>
      </c>
      <c r="E27" s="196">
        <f t="shared" si="0"/>
        <v>0</v>
      </c>
      <c r="F27" s="196">
        <f t="shared" si="0"/>
        <v>0</v>
      </c>
      <c r="G27" s="196">
        <f t="shared" si="0"/>
        <v>0</v>
      </c>
      <c r="H27" s="196">
        <f t="shared" si="0"/>
        <v>0</v>
      </c>
      <c r="I27" s="196">
        <f t="shared" si="0"/>
        <v>0</v>
      </c>
      <c r="J27" s="196">
        <f t="shared" si="0"/>
        <v>0</v>
      </c>
      <c r="K27" s="196">
        <f t="shared" si="0"/>
        <v>0</v>
      </c>
      <c r="L27" s="196">
        <f t="shared" si="0"/>
        <v>0</v>
      </c>
      <c r="M27" s="196">
        <f t="shared" si="0"/>
        <v>0</v>
      </c>
      <c r="N27" s="196">
        <f t="shared" si="0"/>
        <v>0</v>
      </c>
      <c r="O27" s="196">
        <f t="shared" si="0"/>
        <v>0</v>
      </c>
      <c r="P27" s="196">
        <f t="shared" si="0"/>
        <v>0</v>
      </c>
      <c r="Q27" s="196">
        <f t="shared" si="0"/>
        <v>0</v>
      </c>
      <c r="R27" s="196">
        <f t="shared" si="0"/>
        <v>0</v>
      </c>
      <c r="S27" s="196">
        <f t="shared" si="0"/>
        <v>0</v>
      </c>
      <c r="T27" s="196">
        <f t="shared" si="0"/>
        <v>0</v>
      </c>
      <c r="U27" s="196">
        <f t="shared" si="0"/>
        <v>0</v>
      </c>
      <c r="V27" s="196">
        <f t="shared" si="0"/>
        <v>0</v>
      </c>
      <c r="W27" s="196">
        <f t="shared" si="0"/>
        <v>0</v>
      </c>
      <c r="X27" s="196">
        <f t="shared" si="0"/>
        <v>0</v>
      </c>
      <c r="Y27" s="196">
        <f t="shared" si="0"/>
        <v>0</v>
      </c>
      <c r="Z27" s="196">
        <f t="shared" si="0"/>
        <v>0</v>
      </c>
      <c r="AA27" s="196">
        <f t="shared" si="0"/>
        <v>0</v>
      </c>
      <c r="AB27" s="196">
        <f t="shared" si="0"/>
        <v>0</v>
      </c>
      <c r="AC27" s="196">
        <f t="shared" si="0"/>
        <v>0</v>
      </c>
      <c r="AD27" s="196">
        <f t="shared" si="0"/>
        <v>0</v>
      </c>
      <c r="AE27" s="196">
        <f t="shared" si="0"/>
        <v>0</v>
      </c>
      <c r="AF27" s="196">
        <f t="shared" si="0"/>
        <v>0</v>
      </c>
      <c r="AG27" s="196">
        <f t="shared" si="0"/>
        <v>0</v>
      </c>
      <c r="AH27" s="196">
        <f t="shared" si="0"/>
        <v>0</v>
      </c>
      <c r="AI27" s="196">
        <f t="shared" si="0"/>
        <v>0</v>
      </c>
      <c r="AJ27" s="196">
        <f t="shared" si="0"/>
        <v>0</v>
      </c>
    </row>
    <row r="28" spans="1:36" ht="15">
      <c r="A28" s="22" t="s">
        <v>61</v>
      </c>
      <c r="B28" s="196">
        <f>SUMIF($A$13:$A$19,$A28,B$13:B$19)</f>
        <v>0</v>
      </c>
      <c r="C28" s="196">
        <f t="shared" si="0"/>
        <v>0</v>
      </c>
      <c r="D28" s="196">
        <f t="shared" si="0"/>
        <v>0</v>
      </c>
      <c r="E28" s="196">
        <f t="shared" si="0"/>
        <v>0</v>
      </c>
      <c r="F28" s="196">
        <f t="shared" si="0"/>
        <v>0</v>
      </c>
      <c r="G28" s="196">
        <f t="shared" si="0"/>
        <v>0</v>
      </c>
      <c r="H28" s="196">
        <f t="shared" si="0"/>
        <v>0</v>
      </c>
      <c r="I28" s="196">
        <f t="shared" si="0"/>
        <v>0</v>
      </c>
      <c r="J28" s="196">
        <f t="shared" si="0"/>
        <v>0</v>
      </c>
      <c r="K28" s="196">
        <f t="shared" si="0"/>
        <v>0</v>
      </c>
      <c r="L28" s="196">
        <f t="shared" si="0"/>
        <v>0</v>
      </c>
      <c r="M28" s="196">
        <f t="shared" si="0"/>
        <v>0</v>
      </c>
      <c r="N28" s="196">
        <f t="shared" si="0"/>
        <v>0</v>
      </c>
      <c r="O28" s="196">
        <f t="shared" si="0"/>
        <v>0</v>
      </c>
      <c r="P28" s="196">
        <f t="shared" si="0"/>
        <v>0</v>
      </c>
      <c r="Q28" s="196">
        <f t="shared" si="0"/>
        <v>0</v>
      </c>
      <c r="R28" s="196">
        <f t="shared" si="0"/>
        <v>0</v>
      </c>
      <c r="S28" s="196">
        <f t="shared" si="0"/>
        <v>0</v>
      </c>
      <c r="T28" s="196">
        <f t="shared" si="0"/>
        <v>0</v>
      </c>
      <c r="U28" s="196">
        <f t="shared" si="0"/>
        <v>0</v>
      </c>
      <c r="V28" s="196">
        <f t="shared" si="0"/>
        <v>0</v>
      </c>
      <c r="W28" s="196">
        <f t="shared" si="0"/>
        <v>0</v>
      </c>
      <c r="X28" s="196">
        <f t="shared" si="0"/>
        <v>0</v>
      </c>
      <c r="Y28" s="196">
        <f t="shared" si="0"/>
        <v>0</v>
      </c>
      <c r="Z28" s="196">
        <f t="shared" si="0"/>
        <v>0</v>
      </c>
      <c r="AA28" s="196">
        <f t="shared" si="0"/>
        <v>0</v>
      </c>
      <c r="AB28" s="196">
        <f t="shared" si="0"/>
        <v>0</v>
      </c>
      <c r="AC28" s="196">
        <f t="shared" si="0"/>
        <v>0</v>
      </c>
      <c r="AD28" s="196">
        <f t="shared" si="0"/>
        <v>0</v>
      </c>
      <c r="AE28" s="196">
        <f t="shared" si="0"/>
        <v>0</v>
      </c>
      <c r="AF28" s="196">
        <f t="shared" si="0"/>
        <v>0</v>
      </c>
      <c r="AG28" s="196">
        <f t="shared" si="0"/>
        <v>0</v>
      </c>
      <c r="AH28" s="196">
        <f t="shared" si="0"/>
        <v>0</v>
      </c>
      <c r="AI28" s="196">
        <f t="shared" si="0"/>
        <v>0</v>
      </c>
      <c r="AJ28" s="196">
        <f t="shared" si="0"/>
        <v>0</v>
      </c>
    </row>
    <row r="45" spans="15:15" ht="15">
      <c r="O45" s="200"/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1"/>
    <pageSetUpPr fitToPage="1"/>
  </sheetPr>
  <dimension ref="A1:AJ45"/>
  <sheetViews>
    <sheetView zoomScale="90" zoomScaleNormal="90" workbookViewId="0">
      <selection activeCell="T36" sqref="T36"/>
    </sheetView>
  </sheetViews>
  <sheetFormatPr defaultColWidth="7.109375" defaultRowHeight="12.75"/>
  <cols>
    <col min="1" max="1" width="30" style="215" customWidth="1"/>
    <col min="2" max="5" width="7.109375" style="215" customWidth="1"/>
    <col min="6" max="36" width="7.21875" style="215" customWidth="1"/>
    <col min="37" max="16384" width="7.109375" style="215"/>
  </cols>
  <sheetData>
    <row r="1" spans="1:35" customFormat="1" ht="15">
      <c r="A1" s="218" t="s">
        <v>46</v>
      </c>
    </row>
    <row r="2" spans="1:35" customFormat="1" ht="15"/>
    <row r="3" spans="1:35" customFormat="1" ht="15">
      <c r="A3" s="218" t="s">
        <v>47</v>
      </c>
    </row>
    <row r="4" spans="1:35" customFormat="1" ht="15">
      <c r="A4" s="218" t="s">
        <v>48</v>
      </c>
    </row>
    <row r="5" spans="1:35" customFormat="1" ht="15">
      <c r="A5" s="218" t="s">
        <v>176</v>
      </c>
    </row>
    <row r="6" spans="1:35" customFormat="1" ht="15">
      <c r="A6" s="218" t="s">
        <v>235</v>
      </c>
    </row>
    <row r="7" spans="1:35" customFormat="1" ht="15"/>
    <row r="8" spans="1:35" customFormat="1" ht="15">
      <c r="A8" s="226" t="s">
        <v>0</v>
      </c>
      <c r="B8" s="226" t="s">
        <v>226</v>
      </c>
      <c r="C8" s="226" t="s">
        <v>230</v>
      </c>
      <c r="D8" s="226" t="s">
        <v>236</v>
      </c>
      <c r="E8" s="226" t="s">
        <v>53</v>
      </c>
      <c r="F8" s="226">
        <v>1</v>
      </c>
      <c r="G8" s="226">
        <v>2</v>
      </c>
      <c r="H8" s="226">
        <v>3</v>
      </c>
      <c r="I8" s="226">
        <v>4</v>
      </c>
      <c r="J8" s="226">
        <v>5</v>
      </c>
      <c r="K8" s="226">
        <v>6</v>
      </c>
      <c r="L8" s="226">
        <v>7</v>
      </c>
      <c r="M8" s="226">
        <v>8</v>
      </c>
      <c r="N8" s="226">
        <v>9</v>
      </c>
      <c r="O8" s="226">
        <v>10</v>
      </c>
      <c r="P8" s="226">
        <v>11</v>
      </c>
      <c r="Q8" s="226">
        <v>12</v>
      </c>
      <c r="R8" s="226">
        <v>13</v>
      </c>
      <c r="S8" s="226">
        <v>14</v>
      </c>
      <c r="T8" s="226">
        <v>15</v>
      </c>
      <c r="U8" s="226">
        <v>16</v>
      </c>
      <c r="V8" s="226">
        <v>17</v>
      </c>
      <c r="W8" s="226">
        <v>18</v>
      </c>
      <c r="X8" s="226">
        <v>19</v>
      </c>
      <c r="Y8" s="226">
        <v>20</v>
      </c>
      <c r="Z8" s="226">
        <v>21</v>
      </c>
      <c r="AA8" s="226">
        <v>22</v>
      </c>
      <c r="AB8" s="226">
        <v>23</v>
      </c>
      <c r="AC8" s="226">
        <v>24</v>
      </c>
      <c r="AD8" s="226">
        <v>25</v>
      </c>
      <c r="AE8" s="226">
        <v>26</v>
      </c>
      <c r="AF8" s="226">
        <v>27</v>
      </c>
      <c r="AG8" s="226">
        <v>28</v>
      </c>
      <c r="AH8" s="226">
        <v>29</v>
      </c>
      <c r="AI8" s="226">
        <v>30</v>
      </c>
    </row>
    <row r="9" spans="1:35" customFormat="1" ht="15">
      <c r="A9" s="219" t="s">
        <v>54</v>
      </c>
      <c r="B9" s="219">
        <v>74906</v>
      </c>
      <c r="C9" s="219">
        <v>67360</v>
      </c>
      <c r="D9" s="219">
        <v>15056</v>
      </c>
      <c r="E9" s="219">
        <v>0</v>
      </c>
      <c r="F9" s="219">
        <v>0</v>
      </c>
      <c r="G9" s="219"/>
      <c r="H9" s="219"/>
      <c r="I9" s="219"/>
      <c r="J9" s="219"/>
      <c r="K9" s="219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19"/>
      <c r="Z9" s="219"/>
      <c r="AA9" s="219"/>
      <c r="AB9" s="219"/>
      <c r="AC9" s="219"/>
      <c r="AD9" s="219"/>
      <c r="AE9" s="219"/>
      <c r="AF9" s="219"/>
      <c r="AG9" s="219"/>
      <c r="AH9" s="219"/>
      <c r="AI9" s="219"/>
    </row>
    <row r="10" spans="1:35" customFormat="1" ht="15">
      <c r="A10" s="219" t="s">
        <v>55</v>
      </c>
      <c r="B10" s="219">
        <v>74760</v>
      </c>
      <c r="C10" s="219">
        <v>67288</v>
      </c>
      <c r="D10" s="219">
        <v>15041</v>
      </c>
      <c r="E10" s="219">
        <v>0</v>
      </c>
      <c r="F10" s="219">
        <v>0</v>
      </c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</row>
    <row r="11" spans="1:35" customFormat="1" ht="15">
      <c r="A11" s="219" t="s">
        <v>56</v>
      </c>
      <c r="B11" s="219">
        <v>146</v>
      </c>
      <c r="C11" s="219">
        <v>72</v>
      </c>
      <c r="D11" s="219">
        <v>15</v>
      </c>
      <c r="E11" s="219">
        <v>0</v>
      </c>
      <c r="F11" s="219">
        <v>0</v>
      </c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  <c r="AA11" s="219"/>
      <c r="AB11" s="219"/>
      <c r="AC11" s="219"/>
      <c r="AD11" s="219"/>
      <c r="AE11" s="219"/>
      <c r="AF11" s="219"/>
      <c r="AG11" s="219"/>
      <c r="AH11" s="219"/>
      <c r="AI11" s="219"/>
    </row>
    <row r="12" spans="1:35" customFormat="1" ht="15">
      <c r="A12" s="220" t="s">
        <v>57</v>
      </c>
      <c r="B12" s="220">
        <v>0.19491095506367981</v>
      </c>
      <c r="C12" s="220">
        <v>0.10688836104513064</v>
      </c>
      <c r="D12" s="220">
        <v>9.9628055260361323E-2</v>
      </c>
      <c r="E12" s="220"/>
      <c r="F12" s="220"/>
      <c r="G12" s="220"/>
      <c r="H12" s="220"/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</row>
    <row r="13" spans="1:35" customFormat="1" ht="15">
      <c r="A13" s="226" t="s">
        <v>58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</row>
    <row r="14" spans="1:35" customFormat="1" ht="15">
      <c r="A14" s="219" t="s">
        <v>59</v>
      </c>
      <c r="B14" s="219">
        <v>81</v>
      </c>
      <c r="C14" s="219">
        <v>52</v>
      </c>
      <c r="D14" s="219">
        <v>5</v>
      </c>
      <c r="E14" s="219">
        <v>0</v>
      </c>
      <c r="F14" s="219">
        <v>0</v>
      </c>
      <c r="G14" s="219"/>
      <c r="H14" s="219"/>
      <c r="I14" s="219"/>
      <c r="J14" s="219"/>
      <c r="K14" s="219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  <c r="AA14" s="219"/>
      <c r="AB14" s="219"/>
      <c r="AC14" s="219"/>
      <c r="AD14" s="219"/>
      <c r="AE14" s="219"/>
      <c r="AF14" s="219"/>
      <c r="AG14" s="219"/>
      <c r="AH14" s="219"/>
      <c r="AI14" s="219"/>
    </row>
    <row r="15" spans="1:35" customFormat="1" ht="15">
      <c r="A15" s="219" t="s">
        <v>61</v>
      </c>
      <c r="B15" s="219">
        <v>55</v>
      </c>
      <c r="C15" s="219">
        <v>1</v>
      </c>
      <c r="D15" s="219">
        <v>4</v>
      </c>
      <c r="E15" s="219">
        <v>0</v>
      </c>
      <c r="F15" s="219">
        <v>0</v>
      </c>
      <c r="G15" s="219"/>
      <c r="H15" s="219"/>
      <c r="I15" s="219"/>
      <c r="J15" s="219"/>
      <c r="K15" s="219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</row>
    <row r="16" spans="1:35" customFormat="1" ht="15">
      <c r="A16" s="219" t="s">
        <v>60</v>
      </c>
      <c r="B16" s="219">
        <v>10</v>
      </c>
      <c r="C16" s="219">
        <v>19</v>
      </c>
      <c r="D16" s="219">
        <v>6</v>
      </c>
      <c r="E16" s="219">
        <v>0</v>
      </c>
      <c r="F16" s="219">
        <v>0</v>
      </c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19"/>
      <c r="AI16" s="219"/>
    </row>
    <row r="17" spans="1:36" customFormat="1" ht="15"/>
    <row r="18" spans="1:36" customFormat="1" ht="15">
      <c r="A18" s="218" t="s">
        <v>237</v>
      </c>
    </row>
    <row r="19" spans="1:36" customFormat="1" ht="15">
      <c r="A19" s="218" t="s">
        <v>238</v>
      </c>
    </row>
    <row r="20" spans="1:36" customFormat="1" ht="15"/>
    <row r="21" spans="1:36" s="194" customFormat="1" ht="15"/>
    <row r="22" spans="1:36" s="194" customFormat="1" ht="15"/>
    <row r="23" spans="1:36" s="194" customFormat="1" ht="15">
      <c r="L23" s="215"/>
    </row>
    <row r="24" spans="1:36" s="194" customFormat="1" ht="15"/>
    <row r="25" spans="1:36" ht="15">
      <c r="A25" s="15" t="s">
        <v>59</v>
      </c>
      <c r="B25" s="214">
        <f>SUMIF($A$13:$A$17,$A25,B$13:B$17)</f>
        <v>81</v>
      </c>
      <c r="C25" s="214">
        <f t="shared" ref="C25:AJ28" si="0">SUMIF($A$13:$A$17,$A25,C$13:C$17)</f>
        <v>52</v>
      </c>
      <c r="D25" s="214">
        <f t="shared" si="0"/>
        <v>5</v>
      </c>
      <c r="E25" s="214">
        <f t="shared" si="0"/>
        <v>0</v>
      </c>
      <c r="F25" s="214">
        <f t="shared" si="0"/>
        <v>0</v>
      </c>
      <c r="G25" s="214">
        <f t="shared" si="0"/>
        <v>0</v>
      </c>
      <c r="H25" s="214">
        <f t="shared" si="0"/>
        <v>0</v>
      </c>
      <c r="I25" s="214">
        <f t="shared" si="0"/>
        <v>0</v>
      </c>
      <c r="J25" s="214">
        <f t="shared" si="0"/>
        <v>0</v>
      </c>
      <c r="K25" s="214">
        <f t="shared" si="0"/>
        <v>0</v>
      </c>
      <c r="L25" s="214">
        <f t="shared" si="0"/>
        <v>0</v>
      </c>
      <c r="M25" s="214">
        <f t="shared" si="0"/>
        <v>0</v>
      </c>
      <c r="N25" s="214">
        <f t="shared" si="0"/>
        <v>0</v>
      </c>
      <c r="O25" s="214">
        <f t="shared" si="0"/>
        <v>0</v>
      </c>
      <c r="P25" s="214">
        <f t="shared" si="0"/>
        <v>0</v>
      </c>
      <c r="Q25" s="214">
        <f t="shared" si="0"/>
        <v>0</v>
      </c>
      <c r="R25" s="214">
        <f t="shared" si="0"/>
        <v>0</v>
      </c>
      <c r="S25" s="214">
        <f t="shared" si="0"/>
        <v>0</v>
      </c>
      <c r="T25" s="214">
        <f t="shared" si="0"/>
        <v>0</v>
      </c>
      <c r="U25" s="214">
        <f t="shared" si="0"/>
        <v>0</v>
      </c>
      <c r="V25" s="214">
        <f t="shared" si="0"/>
        <v>0</v>
      </c>
      <c r="W25" s="214">
        <f t="shared" si="0"/>
        <v>0</v>
      </c>
      <c r="X25" s="214">
        <f t="shared" si="0"/>
        <v>0</v>
      </c>
      <c r="Y25" s="214">
        <f t="shared" si="0"/>
        <v>0</v>
      </c>
      <c r="Z25" s="214">
        <f t="shared" si="0"/>
        <v>0</v>
      </c>
      <c r="AA25" s="214">
        <f t="shared" si="0"/>
        <v>0</v>
      </c>
      <c r="AB25" s="214">
        <f t="shared" si="0"/>
        <v>0</v>
      </c>
      <c r="AC25" s="214">
        <f t="shared" si="0"/>
        <v>0</v>
      </c>
      <c r="AD25" s="214">
        <f t="shared" si="0"/>
        <v>0</v>
      </c>
      <c r="AE25" s="214">
        <f t="shared" si="0"/>
        <v>0</v>
      </c>
      <c r="AF25" s="214">
        <f t="shared" si="0"/>
        <v>0</v>
      </c>
      <c r="AG25" s="214">
        <f t="shared" si="0"/>
        <v>0</v>
      </c>
      <c r="AH25" s="214">
        <f t="shared" si="0"/>
        <v>0</v>
      </c>
      <c r="AI25" s="214">
        <f t="shared" si="0"/>
        <v>0</v>
      </c>
      <c r="AJ25" s="214">
        <f t="shared" si="0"/>
        <v>0</v>
      </c>
    </row>
    <row r="26" spans="1:36" ht="15">
      <c r="A26" s="15" t="s">
        <v>60</v>
      </c>
      <c r="B26" s="214">
        <f>SUMIF($A$13:$A$17,$A26,B$13:B$17)</f>
        <v>10</v>
      </c>
      <c r="C26" s="214">
        <f t="shared" si="0"/>
        <v>19</v>
      </c>
      <c r="D26" s="214">
        <f t="shared" si="0"/>
        <v>6</v>
      </c>
      <c r="E26" s="214">
        <f t="shared" si="0"/>
        <v>0</v>
      </c>
      <c r="F26" s="214">
        <f t="shared" si="0"/>
        <v>0</v>
      </c>
      <c r="G26" s="214">
        <f t="shared" si="0"/>
        <v>0</v>
      </c>
      <c r="H26" s="214">
        <f t="shared" si="0"/>
        <v>0</v>
      </c>
      <c r="I26" s="214">
        <f t="shared" si="0"/>
        <v>0</v>
      </c>
      <c r="J26" s="214">
        <f t="shared" si="0"/>
        <v>0</v>
      </c>
      <c r="K26" s="214">
        <f t="shared" si="0"/>
        <v>0</v>
      </c>
      <c r="L26" s="214">
        <f t="shared" si="0"/>
        <v>0</v>
      </c>
      <c r="M26" s="214">
        <f t="shared" si="0"/>
        <v>0</v>
      </c>
      <c r="N26" s="214">
        <f t="shared" si="0"/>
        <v>0</v>
      </c>
      <c r="O26" s="214">
        <f t="shared" si="0"/>
        <v>0</v>
      </c>
      <c r="P26" s="214">
        <f t="shared" si="0"/>
        <v>0</v>
      </c>
      <c r="Q26" s="214">
        <f t="shared" si="0"/>
        <v>0</v>
      </c>
      <c r="R26" s="214">
        <f t="shared" si="0"/>
        <v>0</v>
      </c>
      <c r="S26" s="214">
        <f t="shared" si="0"/>
        <v>0</v>
      </c>
      <c r="T26" s="214">
        <f t="shared" si="0"/>
        <v>0</v>
      </c>
      <c r="U26" s="214">
        <f t="shared" si="0"/>
        <v>0</v>
      </c>
      <c r="V26" s="214">
        <f t="shared" si="0"/>
        <v>0</v>
      </c>
      <c r="W26" s="214">
        <f t="shared" si="0"/>
        <v>0</v>
      </c>
      <c r="X26" s="214">
        <f t="shared" si="0"/>
        <v>0</v>
      </c>
      <c r="Y26" s="214">
        <f t="shared" si="0"/>
        <v>0</v>
      </c>
      <c r="Z26" s="214">
        <f t="shared" si="0"/>
        <v>0</v>
      </c>
      <c r="AA26" s="214">
        <f t="shared" si="0"/>
        <v>0</v>
      </c>
      <c r="AB26" s="214">
        <f t="shared" si="0"/>
        <v>0</v>
      </c>
      <c r="AC26" s="214">
        <f t="shared" si="0"/>
        <v>0</v>
      </c>
      <c r="AD26" s="214">
        <f t="shared" si="0"/>
        <v>0</v>
      </c>
      <c r="AE26" s="214">
        <f t="shared" si="0"/>
        <v>0</v>
      </c>
      <c r="AF26" s="214">
        <f t="shared" si="0"/>
        <v>0</v>
      </c>
      <c r="AG26" s="214">
        <f t="shared" si="0"/>
        <v>0</v>
      </c>
      <c r="AH26" s="214">
        <f t="shared" si="0"/>
        <v>0</v>
      </c>
      <c r="AI26" s="214">
        <f t="shared" si="0"/>
        <v>0</v>
      </c>
      <c r="AJ26" s="214">
        <f t="shared" si="0"/>
        <v>0</v>
      </c>
    </row>
    <row r="27" spans="1:36" ht="15">
      <c r="A27" s="15" t="s">
        <v>63</v>
      </c>
      <c r="B27" s="214">
        <f>SUMIF($A$13:$A$17,$A27,B$13:B$17)</f>
        <v>0</v>
      </c>
      <c r="C27" s="214">
        <f t="shared" si="0"/>
        <v>0</v>
      </c>
      <c r="D27" s="214">
        <f t="shared" si="0"/>
        <v>0</v>
      </c>
      <c r="E27" s="214">
        <f t="shared" si="0"/>
        <v>0</v>
      </c>
      <c r="F27" s="214">
        <f t="shared" si="0"/>
        <v>0</v>
      </c>
      <c r="G27" s="214">
        <f t="shared" si="0"/>
        <v>0</v>
      </c>
      <c r="H27" s="214">
        <f t="shared" si="0"/>
        <v>0</v>
      </c>
      <c r="I27" s="214">
        <f t="shared" si="0"/>
        <v>0</v>
      </c>
      <c r="J27" s="214">
        <f t="shared" si="0"/>
        <v>0</v>
      </c>
      <c r="K27" s="214">
        <f t="shared" si="0"/>
        <v>0</v>
      </c>
      <c r="L27" s="214">
        <f t="shared" si="0"/>
        <v>0</v>
      </c>
      <c r="M27" s="214">
        <f t="shared" si="0"/>
        <v>0</v>
      </c>
      <c r="N27" s="214">
        <f t="shared" si="0"/>
        <v>0</v>
      </c>
      <c r="O27" s="214">
        <f t="shared" si="0"/>
        <v>0</v>
      </c>
      <c r="P27" s="214">
        <f t="shared" si="0"/>
        <v>0</v>
      </c>
      <c r="Q27" s="214">
        <f t="shared" si="0"/>
        <v>0</v>
      </c>
      <c r="R27" s="214">
        <f t="shared" si="0"/>
        <v>0</v>
      </c>
      <c r="S27" s="214">
        <f t="shared" si="0"/>
        <v>0</v>
      </c>
      <c r="T27" s="214">
        <f t="shared" si="0"/>
        <v>0</v>
      </c>
      <c r="U27" s="214">
        <f t="shared" si="0"/>
        <v>0</v>
      </c>
      <c r="V27" s="214">
        <f t="shared" si="0"/>
        <v>0</v>
      </c>
      <c r="W27" s="214">
        <f t="shared" si="0"/>
        <v>0</v>
      </c>
      <c r="X27" s="214">
        <f t="shared" si="0"/>
        <v>0</v>
      </c>
      <c r="Y27" s="214">
        <f t="shared" si="0"/>
        <v>0</v>
      </c>
      <c r="Z27" s="214">
        <f t="shared" si="0"/>
        <v>0</v>
      </c>
      <c r="AA27" s="214">
        <f t="shared" si="0"/>
        <v>0</v>
      </c>
      <c r="AB27" s="214">
        <f t="shared" si="0"/>
        <v>0</v>
      </c>
      <c r="AC27" s="214">
        <f t="shared" si="0"/>
        <v>0</v>
      </c>
      <c r="AD27" s="214">
        <f t="shared" si="0"/>
        <v>0</v>
      </c>
      <c r="AE27" s="214">
        <f t="shared" si="0"/>
        <v>0</v>
      </c>
      <c r="AF27" s="214">
        <f t="shared" si="0"/>
        <v>0</v>
      </c>
      <c r="AG27" s="214">
        <f t="shared" si="0"/>
        <v>0</v>
      </c>
      <c r="AH27" s="214">
        <f t="shared" si="0"/>
        <v>0</v>
      </c>
      <c r="AI27" s="214">
        <f t="shared" si="0"/>
        <v>0</v>
      </c>
      <c r="AJ27" s="214">
        <f t="shared" si="0"/>
        <v>0</v>
      </c>
    </row>
    <row r="28" spans="1:36" ht="15">
      <c r="A28" s="15" t="s">
        <v>61</v>
      </c>
      <c r="B28" s="214">
        <f>SUMIF($A$13:$A$17,$A28,B$13:B$17)</f>
        <v>55</v>
      </c>
      <c r="C28" s="214">
        <f t="shared" si="0"/>
        <v>1</v>
      </c>
      <c r="D28" s="214">
        <f t="shared" si="0"/>
        <v>4</v>
      </c>
      <c r="E28" s="214">
        <f t="shared" si="0"/>
        <v>0</v>
      </c>
      <c r="F28" s="214">
        <f t="shared" si="0"/>
        <v>0</v>
      </c>
      <c r="G28" s="214">
        <f t="shared" si="0"/>
        <v>0</v>
      </c>
      <c r="H28" s="214">
        <f t="shared" si="0"/>
        <v>0</v>
      </c>
      <c r="I28" s="214">
        <f t="shared" si="0"/>
        <v>0</v>
      </c>
      <c r="J28" s="214">
        <f t="shared" si="0"/>
        <v>0</v>
      </c>
      <c r="K28" s="214">
        <f t="shared" si="0"/>
        <v>0</v>
      </c>
      <c r="L28" s="214">
        <f t="shared" si="0"/>
        <v>0</v>
      </c>
      <c r="M28" s="214">
        <f t="shared" si="0"/>
        <v>0</v>
      </c>
      <c r="N28" s="214">
        <f t="shared" si="0"/>
        <v>0</v>
      </c>
      <c r="O28" s="214">
        <f t="shared" si="0"/>
        <v>0</v>
      </c>
      <c r="P28" s="214">
        <f t="shared" si="0"/>
        <v>0</v>
      </c>
      <c r="Q28" s="214">
        <f t="shared" si="0"/>
        <v>0</v>
      </c>
      <c r="R28" s="214">
        <f t="shared" si="0"/>
        <v>0</v>
      </c>
      <c r="S28" s="214">
        <f t="shared" si="0"/>
        <v>0</v>
      </c>
      <c r="T28" s="214">
        <f t="shared" si="0"/>
        <v>0</v>
      </c>
      <c r="U28" s="214">
        <f t="shared" si="0"/>
        <v>0</v>
      </c>
      <c r="V28" s="214">
        <f t="shared" si="0"/>
        <v>0</v>
      </c>
      <c r="W28" s="214">
        <f t="shared" si="0"/>
        <v>0</v>
      </c>
      <c r="X28" s="214">
        <f t="shared" si="0"/>
        <v>0</v>
      </c>
      <c r="Y28" s="214">
        <f t="shared" si="0"/>
        <v>0</v>
      </c>
      <c r="Z28" s="214">
        <f t="shared" si="0"/>
        <v>0</v>
      </c>
      <c r="AA28" s="214">
        <f t="shared" si="0"/>
        <v>0</v>
      </c>
      <c r="AB28" s="214">
        <f t="shared" si="0"/>
        <v>0</v>
      </c>
      <c r="AC28" s="214">
        <f t="shared" si="0"/>
        <v>0</v>
      </c>
      <c r="AD28" s="214">
        <f t="shared" si="0"/>
        <v>0</v>
      </c>
      <c r="AE28" s="214">
        <f t="shared" si="0"/>
        <v>0</v>
      </c>
      <c r="AF28" s="214">
        <f t="shared" si="0"/>
        <v>0</v>
      </c>
      <c r="AG28" s="214">
        <f t="shared" si="0"/>
        <v>0</v>
      </c>
      <c r="AH28" s="214">
        <f t="shared" si="0"/>
        <v>0</v>
      </c>
      <c r="AI28" s="214">
        <f t="shared" si="0"/>
        <v>0</v>
      </c>
      <c r="AJ28" s="214">
        <f t="shared" si="0"/>
        <v>0</v>
      </c>
    </row>
    <row r="30" spans="1:36">
      <c r="E30" s="216"/>
    </row>
    <row r="31" spans="1:36">
      <c r="E31" s="216"/>
    </row>
    <row r="32" spans="1:36">
      <c r="E32" s="216"/>
    </row>
    <row r="45" spans="15:15" ht="15">
      <c r="O45" s="217"/>
    </row>
  </sheetData>
  <mergeCells count="1">
    <mergeCell ref="B13:AI13"/>
  </mergeCells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1"/>
    <pageSetUpPr fitToPage="1"/>
  </sheetPr>
  <dimension ref="A1:AJ45"/>
  <sheetViews>
    <sheetView zoomScale="90" zoomScaleNormal="90" workbookViewId="0">
      <selection activeCell="T36" sqref="T36"/>
    </sheetView>
  </sheetViews>
  <sheetFormatPr defaultColWidth="8.88671875" defaultRowHeight="12.75"/>
  <cols>
    <col min="1" max="1" width="29.33203125" style="211" customWidth="1"/>
    <col min="2" max="2" width="8.109375" style="211" customWidth="1"/>
    <col min="3" max="16384" width="8.88671875" style="211"/>
  </cols>
  <sheetData>
    <row r="1" spans="1:35" customFormat="1" ht="15">
      <c r="A1" s="218" t="s">
        <v>46</v>
      </c>
    </row>
    <row r="2" spans="1:35" customFormat="1" ht="15"/>
    <row r="3" spans="1:35" customFormat="1" ht="15">
      <c r="A3" s="218" t="s">
        <v>47</v>
      </c>
    </row>
    <row r="4" spans="1:35" customFormat="1" ht="15">
      <c r="A4" s="218" t="s">
        <v>48</v>
      </c>
    </row>
    <row r="5" spans="1:35" customFormat="1" ht="15">
      <c r="A5" s="218" t="s">
        <v>129</v>
      </c>
    </row>
    <row r="6" spans="1:35" customFormat="1" ht="15">
      <c r="A6" s="218" t="s">
        <v>235</v>
      </c>
    </row>
    <row r="7" spans="1:35" customFormat="1" ht="15"/>
    <row r="8" spans="1:35" customFormat="1" ht="15">
      <c r="A8" s="227" t="s">
        <v>0</v>
      </c>
      <c r="B8" s="227" t="s">
        <v>226</v>
      </c>
      <c r="C8" s="227" t="s">
        <v>230</v>
      </c>
      <c r="D8" s="227" t="s">
        <v>236</v>
      </c>
      <c r="E8" s="227" t="s">
        <v>53</v>
      </c>
      <c r="F8" s="227">
        <v>1</v>
      </c>
      <c r="G8" s="227">
        <v>2</v>
      </c>
      <c r="H8" s="227">
        <v>3</v>
      </c>
      <c r="I8" s="227">
        <v>4</v>
      </c>
      <c r="J8" s="227">
        <v>5</v>
      </c>
      <c r="K8" s="227">
        <v>6</v>
      </c>
      <c r="L8" s="227">
        <v>7</v>
      </c>
      <c r="M8" s="227">
        <v>8</v>
      </c>
      <c r="N8" s="227">
        <v>9</v>
      </c>
      <c r="O8" s="227">
        <v>10</v>
      </c>
      <c r="P8" s="227">
        <v>11</v>
      </c>
      <c r="Q8" s="227">
        <v>12</v>
      </c>
      <c r="R8" s="227">
        <v>13</v>
      </c>
      <c r="S8" s="227">
        <v>14</v>
      </c>
      <c r="T8" s="227">
        <v>15</v>
      </c>
      <c r="U8" s="227">
        <v>16</v>
      </c>
      <c r="V8" s="227">
        <v>17</v>
      </c>
      <c r="W8" s="227">
        <v>18</v>
      </c>
      <c r="X8" s="227">
        <v>19</v>
      </c>
      <c r="Y8" s="227">
        <v>20</v>
      </c>
      <c r="Z8" s="227">
        <v>21</v>
      </c>
      <c r="AA8" s="227">
        <v>22</v>
      </c>
      <c r="AB8" s="227">
        <v>23</v>
      </c>
      <c r="AC8" s="227">
        <v>24</v>
      </c>
      <c r="AD8" s="227">
        <v>25</v>
      </c>
      <c r="AE8" s="227">
        <v>26</v>
      </c>
      <c r="AF8" s="227">
        <v>27</v>
      </c>
      <c r="AG8" s="227">
        <v>28</v>
      </c>
      <c r="AH8" s="227">
        <v>29</v>
      </c>
      <c r="AI8" s="227">
        <v>30</v>
      </c>
    </row>
    <row r="9" spans="1:35" customFormat="1" ht="15">
      <c r="A9" s="219" t="s">
        <v>54</v>
      </c>
      <c r="B9" s="219">
        <v>766330</v>
      </c>
      <c r="C9" s="219">
        <v>929504</v>
      </c>
      <c r="D9" s="219">
        <v>291699</v>
      </c>
      <c r="E9" s="219">
        <v>0</v>
      </c>
      <c r="F9" s="219">
        <v>0</v>
      </c>
      <c r="G9" s="219"/>
      <c r="H9" s="219"/>
      <c r="I9" s="219"/>
      <c r="J9" s="219"/>
      <c r="K9" s="219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19"/>
      <c r="Z9" s="219"/>
      <c r="AA9" s="219"/>
      <c r="AB9" s="219"/>
      <c r="AC9" s="219"/>
      <c r="AD9" s="219"/>
      <c r="AE9" s="219"/>
      <c r="AF9" s="219"/>
      <c r="AG9" s="219"/>
      <c r="AH9" s="219"/>
      <c r="AI9" s="219"/>
    </row>
    <row r="10" spans="1:35" customFormat="1" ht="15">
      <c r="A10" s="219" t="s">
        <v>55</v>
      </c>
      <c r="B10" s="219">
        <v>765699</v>
      </c>
      <c r="C10" s="219">
        <v>929031</v>
      </c>
      <c r="D10" s="219">
        <v>291430</v>
      </c>
      <c r="E10" s="219">
        <v>0</v>
      </c>
      <c r="F10" s="219">
        <v>0</v>
      </c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</row>
    <row r="11" spans="1:35" customFormat="1" ht="15">
      <c r="A11" s="219" t="s">
        <v>56</v>
      </c>
      <c r="B11" s="219">
        <v>631</v>
      </c>
      <c r="C11" s="219">
        <v>473</v>
      </c>
      <c r="D11" s="219">
        <v>269</v>
      </c>
      <c r="E11" s="219">
        <v>0</v>
      </c>
      <c r="F11" s="219">
        <v>0</v>
      </c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  <c r="AA11" s="219"/>
      <c r="AB11" s="219"/>
      <c r="AC11" s="219"/>
      <c r="AD11" s="219"/>
      <c r="AE11" s="219"/>
      <c r="AF11" s="219"/>
      <c r="AG11" s="219"/>
      <c r="AH11" s="219"/>
      <c r="AI11" s="219"/>
    </row>
    <row r="12" spans="1:35" customFormat="1" ht="15">
      <c r="A12" s="220" t="s">
        <v>57</v>
      </c>
      <c r="B12" s="220">
        <v>8.2340506048308171E-2</v>
      </c>
      <c r="C12" s="220">
        <v>5.0887354976417533E-2</v>
      </c>
      <c r="D12" s="220">
        <v>9.2218348365952579E-2</v>
      </c>
      <c r="E12" s="220"/>
      <c r="F12" s="220"/>
      <c r="G12" s="220"/>
      <c r="H12" s="220"/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</row>
    <row r="13" spans="1:35" customFormat="1" ht="15">
      <c r="A13" s="227" t="s">
        <v>58</v>
      </c>
      <c r="B13" s="299"/>
      <c r="C13" s="300"/>
      <c r="D13" s="300"/>
      <c r="E13" s="300"/>
      <c r="F13" s="300"/>
      <c r="G13" s="300"/>
      <c r="H13" s="300"/>
      <c r="I13" s="300"/>
      <c r="J13" s="300"/>
      <c r="K13" s="300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300"/>
      <c r="X13" s="300"/>
      <c r="Y13" s="300"/>
      <c r="Z13" s="300"/>
      <c r="AA13" s="300"/>
      <c r="AB13" s="300"/>
      <c r="AC13" s="300"/>
      <c r="AD13" s="300"/>
      <c r="AE13" s="300"/>
      <c r="AF13" s="300"/>
      <c r="AG13" s="300"/>
      <c r="AH13" s="300"/>
      <c r="AI13" s="301"/>
    </row>
    <row r="14" spans="1:35" customFormat="1" ht="15">
      <c r="A14" s="219" t="s">
        <v>59</v>
      </c>
      <c r="B14" s="219">
        <v>456</v>
      </c>
      <c r="C14" s="219">
        <v>344</v>
      </c>
      <c r="D14" s="219">
        <v>197</v>
      </c>
      <c r="E14" s="219">
        <v>0</v>
      </c>
      <c r="F14" s="219">
        <v>0</v>
      </c>
      <c r="G14" s="219"/>
      <c r="H14" s="219"/>
      <c r="I14" s="219"/>
      <c r="J14" s="219"/>
      <c r="K14" s="219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  <c r="AA14" s="219"/>
      <c r="AB14" s="219"/>
      <c r="AC14" s="219"/>
      <c r="AD14" s="219"/>
      <c r="AE14" s="219"/>
      <c r="AF14" s="219"/>
      <c r="AG14" s="219"/>
      <c r="AH14" s="219"/>
      <c r="AI14" s="219"/>
    </row>
    <row r="15" spans="1:35" customFormat="1" ht="15">
      <c r="A15" s="219" t="s">
        <v>60</v>
      </c>
      <c r="B15" s="219">
        <v>136</v>
      </c>
      <c r="C15" s="219">
        <v>108</v>
      </c>
      <c r="D15" s="219">
        <v>44</v>
      </c>
      <c r="E15" s="219">
        <v>0</v>
      </c>
      <c r="F15" s="219">
        <v>0</v>
      </c>
      <c r="G15" s="219"/>
      <c r="H15" s="219"/>
      <c r="I15" s="219"/>
      <c r="J15" s="219"/>
      <c r="K15" s="219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</row>
    <row r="16" spans="1:35" customFormat="1" ht="15">
      <c r="A16" s="219" t="s">
        <v>61</v>
      </c>
      <c r="B16" s="219">
        <v>39</v>
      </c>
      <c r="C16" s="219">
        <v>21</v>
      </c>
      <c r="D16" s="219">
        <v>28</v>
      </c>
      <c r="E16" s="219">
        <v>0</v>
      </c>
      <c r="F16" s="219">
        <v>0</v>
      </c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19"/>
      <c r="AI16" s="219"/>
    </row>
    <row r="17" spans="1:36" customFormat="1" ht="15"/>
    <row r="18" spans="1:36" customFormat="1" ht="15">
      <c r="A18" s="218" t="s">
        <v>237</v>
      </c>
    </row>
    <row r="19" spans="1:36" customFormat="1" ht="15">
      <c r="A19" s="218" t="s">
        <v>239</v>
      </c>
    </row>
    <row r="20" spans="1:36" customFormat="1" ht="15"/>
    <row r="21" spans="1:36" customFormat="1" ht="15"/>
    <row r="22" spans="1:36" customFormat="1" ht="15"/>
    <row r="25" spans="1:36" s="197" customFormat="1" ht="15">
      <c r="A25" s="22" t="s">
        <v>59</v>
      </c>
      <c r="B25" s="196">
        <f>SUMIF($A$13:$A$19,$A25,B$13:B$19)</f>
        <v>456</v>
      </c>
      <c r="C25" s="196">
        <f t="shared" ref="C25:AJ28" si="0">SUMIF($A$13:$A$19,$A25,C$13:C$19)</f>
        <v>344</v>
      </c>
      <c r="D25" s="196">
        <f t="shared" si="0"/>
        <v>197</v>
      </c>
      <c r="E25" s="196">
        <f t="shared" si="0"/>
        <v>0</v>
      </c>
      <c r="F25" s="196">
        <f t="shared" si="0"/>
        <v>0</v>
      </c>
      <c r="G25" s="196">
        <f t="shared" si="0"/>
        <v>0</v>
      </c>
      <c r="H25" s="196">
        <f t="shared" si="0"/>
        <v>0</v>
      </c>
      <c r="I25" s="196">
        <f t="shared" si="0"/>
        <v>0</v>
      </c>
      <c r="J25" s="196">
        <f t="shared" si="0"/>
        <v>0</v>
      </c>
      <c r="K25" s="196">
        <f t="shared" si="0"/>
        <v>0</v>
      </c>
      <c r="L25" s="196">
        <f t="shared" si="0"/>
        <v>0</v>
      </c>
      <c r="M25" s="196">
        <f t="shared" si="0"/>
        <v>0</v>
      </c>
      <c r="N25" s="196">
        <f t="shared" si="0"/>
        <v>0</v>
      </c>
      <c r="O25" s="196">
        <f t="shared" si="0"/>
        <v>0</v>
      </c>
      <c r="P25" s="196">
        <f t="shared" si="0"/>
        <v>0</v>
      </c>
      <c r="Q25" s="196">
        <f t="shared" si="0"/>
        <v>0</v>
      </c>
      <c r="R25" s="196">
        <f t="shared" si="0"/>
        <v>0</v>
      </c>
      <c r="S25" s="196">
        <f t="shared" si="0"/>
        <v>0</v>
      </c>
      <c r="T25" s="196">
        <f t="shared" si="0"/>
        <v>0</v>
      </c>
      <c r="U25" s="196">
        <f t="shared" si="0"/>
        <v>0</v>
      </c>
      <c r="V25" s="196">
        <f t="shared" si="0"/>
        <v>0</v>
      </c>
      <c r="W25" s="196">
        <f t="shared" si="0"/>
        <v>0</v>
      </c>
      <c r="X25" s="196">
        <f t="shared" si="0"/>
        <v>0</v>
      </c>
      <c r="Y25" s="196">
        <f t="shared" si="0"/>
        <v>0</v>
      </c>
      <c r="Z25" s="196">
        <f t="shared" si="0"/>
        <v>0</v>
      </c>
      <c r="AA25" s="196">
        <f t="shared" si="0"/>
        <v>0</v>
      </c>
      <c r="AB25" s="196">
        <f t="shared" si="0"/>
        <v>0</v>
      </c>
      <c r="AC25" s="196">
        <f t="shared" si="0"/>
        <v>0</v>
      </c>
      <c r="AD25" s="196">
        <f t="shared" si="0"/>
        <v>0</v>
      </c>
      <c r="AE25" s="196">
        <f t="shared" si="0"/>
        <v>0</v>
      </c>
      <c r="AF25" s="196">
        <f t="shared" si="0"/>
        <v>0</v>
      </c>
      <c r="AG25" s="196">
        <f t="shared" si="0"/>
        <v>0</v>
      </c>
      <c r="AH25" s="196">
        <f t="shared" si="0"/>
        <v>0</v>
      </c>
      <c r="AI25" s="196">
        <f t="shared" si="0"/>
        <v>0</v>
      </c>
      <c r="AJ25" s="196">
        <f t="shared" si="0"/>
        <v>0</v>
      </c>
    </row>
    <row r="26" spans="1:36" s="197" customFormat="1" ht="15">
      <c r="A26" s="22" t="s">
        <v>60</v>
      </c>
      <c r="B26" s="196">
        <f>SUMIF($A$13:$A$19,$A26,B$13:B$19)</f>
        <v>136</v>
      </c>
      <c r="C26" s="196">
        <f t="shared" si="0"/>
        <v>108</v>
      </c>
      <c r="D26" s="196">
        <f t="shared" si="0"/>
        <v>44</v>
      </c>
      <c r="E26" s="196">
        <f t="shared" si="0"/>
        <v>0</v>
      </c>
      <c r="F26" s="196">
        <f t="shared" si="0"/>
        <v>0</v>
      </c>
      <c r="G26" s="196">
        <f t="shared" si="0"/>
        <v>0</v>
      </c>
      <c r="H26" s="196">
        <f t="shared" si="0"/>
        <v>0</v>
      </c>
      <c r="I26" s="196">
        <f t="shared" si="0"/>
        <v>0</v>
      </c>
      <c r="J26" s="196">
        <f t="shared" si="0"/>
        <v>0</v>
      </c>
      <c r="K26" s="196">
        <f t="shared" si="0"/>
        <v>0</v>
      </c>
      <c r="L26" s="196">
        <f t="shared" si="0"/>
        <v>0</v>
      </c>
      <c r="M26" s="196">
        <f t="shared" si="0"/>
        <v>0</v>
      </c>
      <c r="N26" s="196">
        <f t="shared" si="0"/>
        <v>0</v>
      </c>
      <c r="O26" s="196">
        <f t="shared" si="0"/>
        <v>0</v>
      </c>
      <c r="P26" s="196">
        <f t="shared" si="0"/>
        <v>0</v>
      </c>
      <c r="Q26" s="196">
        <f t="shared" si="0"/>
        <v>0</v>
      </c>
      <c r="R26" s="196">
        <f t="shared" si="0"/>
        <v>0</v>
      </c>
      <c r="S26" s="196">
        <f t="shared" si="0"/>
        <v>0</v>
      </c>
      <c r="T26" s="196">
        <f t="shared" si="0"/>
        <v>0</v>
      </c>
      <c r="U26" s="196">
        <f t="shared" si="0"/>
        <v>0</v>
      </c>
      <c r="V26" s="196">
        <f t="shared" si="0"/>
        <v>0</v>
      </c>
      <c r="W26" s="196">
        <f t="shared" si="0"/>
        <v>0</v>
      </c>
      <c r="X26" s="196">
        <f t="shared" si="0"/>
        <v>0</v>
      </c>
      <c r="Y26" s="196">
        <f t="shared" si="0"/>
        <v>0</v>
      </c>
      <c r="Z26" s="196">
        <f t="shared" si="0"/>
        <v>0</v>
      </c>
      <c r="AA26" s="196">
        <f t="shared" si="0"/>
        <v>0</v>
      </c>
      <c r="AB26" s="196">
        <f t="shared" si="0"/>
        <v>0</v>
      </c>
      <c r="AC26" s="196">
        <f t="shared" si="0"/>
        <v>0</v>
      </c>
      <c r="AD26" s="196">
        <f t="shared" si="0"/>
        <v>0</v>
      </c>
      <c r="AE26" s="196">
        <f t="shared" si="0"/>
        <v>0</v>
      </c>
      <c r="AF26" s="196">
        <f t="shared" si="0"/>
        <v>0</v>
      </c>
      <c r="AG26" s="196">
        <f t="shared" si="0"/>
        <v>0</v>
      </c>
      <c r="AH26" s="196">
        <f t="shared" si="0"/>
        <v>0</v>
      </c>
      <c r="AI26" s="196">
        <f t="shared" si="0"/>
        <v>0</v>
      </c>
      <c r="AJ26" s="196">
        <f t="shared" si="0"/>
        <v>0</v>
      </c>
    </row>
    <row r="27" spans="1:36" s="197" customFormat="1" ht="15">
      <c r="A27" s="22" t="s">
        <v>63</v>
      </c>
      <c r="B27" s="196">
        <f>SUMIF($A$13:$A$19,$A27,B$13:B$19)</f>
        <v>0</v>
      </c>
      <c r="C27" s="196">
        <f t="shared" si="0"/>
        <v>0</v>
      </c>
      <c r="D27" s="196">
        <f t="shared" si="0"/>
        <v>0</v>
      </c>
      <c r="E27" s="196">
        <f t="shared" si="0"/>
        <v>0</v>
      </c>
      <c r="F27" s="196">
        <f t="shared" si="0"/>
        <v>0</v>
      </c>
      <c r="G27" s="196">
        <f t="shared" si="0"/>
        <v>0</v>
      </c>
      <c r="H27" s="196">
        <f t="shared" si="0"/>
        <v>0</v>
      </c>
      <c r="I27" s="196">
        <f t="shared" si="0"/>
        <v>0</v>
      </c>
      <c r="J27" s="196">
        <f t="shared" si="0"/>
        <v>0</v>
      </c>
      <c r="K27" s="196">
        <f t="shared" si="0"/>
        <v>0</v>
      </c>
      <c r="L27" s="196">
        <f t="shared" si="0"/>
        <v>0</v>
      </c>
      <c r="M27" s="196">
        <f t="shared" si="0"/>
        <v>0</v>
      </c>
      <c r="N27" s="196">
        <f t="shared" si="0"/>
        <v>0</v>
      </c>
      <c r="O27" s="196">
        <f t="shared" si="0"/>
        <v>0</v>
      </c>
      <c r="P27" s="196">
        <f t="shared" si="0"/>
        <v>0</v>
      </c>
      <c r="Q27" s="196">
        <f t="shared" si="0"/>
        <v>0</v>
      </c>
      <c r="R27" s="196">
        <f t="shared" si="0"/>
        <v>0</v>
      </c>
      <c r="S27" s="196">
        <f t="shared" si="0"/>
        <v>0</v>
      </c>
      <c r="T27" s="196">
        <f t="shared" si="0"/>
        <v>0</v>
      </c>
      <c r="U27" s="196">
        <f t="shared" si="0"/>
        <v>0</v>
      </c>
      <c r="V27" s="196">
        <f t="shared" si="0"/>
        <v>0</v>
      </c>
      <c r="W27" s="196">
        <f t="shared" si="0"/>
        <v>0</v>
      </c>
      <c r="X27" s="196">
        <f t="shared" si="0"/>
        <v>0</v>
      </c>
      <c r="Y27" s="196">
        <f t="shared" si="0"/>
        <v>0</v>
      </c>
      <c r="Z27" s="196">
        <f t="shared" si="0"/>
        <v>0</v>
      </c>
      <c r="AA27" s="196">
        <f t="shared" si="0"/>
        <v>0</v>
      </c>
      <c r="AB27" s="196">
        <f t="shared" si="0"/>
        <v>0</v>
      </c>
      <c r="AC27" s="196">
        <f t="shared" si="0"/>
        <v>0</v>
      </c>
      <c r="AD27" s="196">
        <f t="shared" si="0"/>
        <v>0</v>
      </c>
      <c r="AE27" s="196">
        <f t="shared" si="0"/>
        <v>0</v>
      </c>
      <c r="AF27" s="196">
        <f t="shared" si="0"/>
        <v>0</v>
      </c>
      <c r="AG27" s="196">
        <f t="shared" si="0"/>
        <v>0</v>
      </c>
      <c r="AH27" s="196">
        <f t="shared" si="0"/>
        <v>0</v>
      </c>
      <c r="AI27" s="196">
        <f t="shared" si="0"/>
        <v>0</v>
      </c>
      <c r="AJ27" s="196">
        <f t="shared" si="0"/>
        <v>0</v>
      </c>
    </row>
    <row r="28" spans="1:36" s="197" customFormat="1" ht="15">
      <c r="A28" s="22" t="s">
        <v>61</v>
      </c>
      <c r="B28" s="196">
        <f>SUMIF($A$13:$A$19,$A28,B$13:B$19)</f>
        <v>39</v>
      </c>
      <c r="C28" s="196">
        <f t="shared" si="0"/>
        <v>21</v>
      </c>
      <c r="D28" s="196">
        <f t="shared" si="0"/>
        <v>28</v>
      </c>
      <c r="E28" s="196">
        <f t="shared" si="0"/>
        <v>0</v>
      </c>
      <c r="F28" s="196">
        <f t="shared" si="0"/>
        <v>0</v>
      </c>
      <c r="G28" s="196">
        <f t="shared" si="0"/>
        <v>0</v>
      </c>
      <c r="H28" s="196">
        <f t="shared" si="0"/>
        <v>0</v>
      </c>
      <c r="I28" s="196">
        <f t="shared" si="0"/>
        <v>0</v>
      </c>
      <c r="J28" s="196">
        <f t="shared" si="0"/>
        <v>0</v>
      </c>
      <c r="K28" s="196">
        <f t="shared" si="0"/>
        <v>0</v>
      </c>
      <c r="L28" s="196">
        <f t="shared" si="0"/>
        <v>0</v>
      </c>
      <c r="M28" s="196">
        <f t="shared" si="0"/>
        <v>0</v>
      </c>
      <c r="N28" s="196">
        <f t="shared" si="0"/>
        <v>0</v>
      </c>
      <c r="O28" s="196">
        <f t="shared" si="0"/>
        <v>0</v>
      </c>
      <c r="P28" s="196">
        <f t="shared" si="0"/>
        <v>0</v>
      </c>
      <c r="Q28" s="196">
        <f t="shared" si="0"/>
        <v>0</v>
      </c>
      <c r="R28" s="196">
        <f t="shared" si="0"/>
        <v>0</v>
      </c>
      <c r="S28" s="196">
        <f t="shared" si="0"/>
        <v>0</v>
      </c>
      <c r="T28" s="196">
        <f t="shared" si="0"/>
        <v>0</v>
      </c>
      <c r="U28" s="196">
        <f t="shared" si="0"/>
        <v>0</v>
      </c>
      <c r="V28" s="196">
        <f t="shared" si="0"/>
        <v>0</v>
      </c>
      <c r="W28" s="196">
        <f t="shared" si="0"/>
        <v>0</v>
      </c>
      <c r="X28" s="196">
        <f t="shared" si="0"/>
        <v>0</v>
      </c>
      <c r="Y28" s="196">
        <f t="shared" si="0"/>
        <v>0</v>
      </c>
      <c r="Z28" s="196">
        <f t="shared" si="0"/>
        <v>0</v>
      </c>
      <c r="AA28" s="196">
        <f t="shared" si="0"/>
        <v>0</v>
      </c>
      <c r="AB28" s="196">
        <f t="shared" si="0"/>
        <v>0</v>
      </c>
      <c r="AC28" s="196">
        <f t="shared" si="0"/>
        <v>0</v>
      </c>
      <c r="AD28" s="196">
        <f t="shared" si="0"/>
        <v>0</v>
      </c>
      <c r="AE28" s="196">
        <f t="shared" si="0"/>
        <v>0</v>
      </c>
      <c r="AF28" s="196">
        <f t="shared" si="0"/>
        <v>0</v>
      </c>
      <c r="AG28" s="196">
        <f t="shared" si="0"/>
        <v>0</v>
      </c>
      <c r="AH28" s="196">
        <f t="shared" si="0"/>
        <v>0</v>
      </c>
      <c r="AI28" s="196">
        <f t="shared" si="0"/>
        <v>0</v>
      </c>
      <c r="AJ28" s="196">
        <f t="shared" si="0"/>
        <v>0</v>
      </c>
    </row>
    <row r="45" spans="15:15" ht="15">
      <c r="O45" s="210"/>
    </row>
  </sheetData>
  <mergeCells count="1">
    <mergeCell ref="B13:AI13"/>
  </mergeCells>
  <pageMargins left="0.75" right="0.75" top="1" bottom="1" header="0.5" footer="0.5"/>
  <pageSetup scale="30" orientation="landscape" horizontalDpi="300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1"/>
    <pageSetUpPr fitToPage="1"/>
  </sheetPr>
  <dimension ref="A1:AJ37"/>
  <sheetViews>
    <sheetView workbookViewId="0">
      <selection activeCell="T36" sqref="T36"/>
    </sheetView>
  </sheetViews>
  <sheetFormatPr defaultRowHeight="15"/>
  <cols>
    <col min="1" max="1" width="25.44140625" customWidth="1"/>
    <col min="2" max="36" width="7.21875" customWidth="1"/>
  </cols>
  <sheetData>
    <row r="1" spans="1:36">
      <c r="A1" s="118" t="s">
        <v>46</v>
      </c>
    </row>
    <row r="3" spans="1:36">
      <c r="A3" s="118" t="s">
        <v>47</v>
      </c>
    </row>
    <row r="4" spans="1:36">
      <c r="A4" s="118" t="s">
        <v>48</v>
      </c>
    </row>
    <row r="5" spans="1:36">
      <c r="A5" s="118" t="s">
        <v>64</v>
      </c>
    </row>
    <row r="6" spans="1:36">
      <c r="A6" s="118" t="s">
        <v>139</v>
      </c>
    </row>
    <row r="8" spans="1:36">
      <c r="A8" s="121" t="s">
        <v>0</v>
      </c>
      <c r="B8" s="121" t="s">
        <v>132</v>
      </c>
      <c r="C8" s="121" t="s">
        <v>136</v>
      </c>
      <c r="D8" s="121" t="s">
        <v>140</v>
      </c>
      <c r="E8" s="121" t="s">
        <v>53</v>
      </c>
      <c r="F8" s="121">
        <v>1</v>
      </c>
      <c r="G8" s="121">
        <v>2</v>
      </c>
      <c r="H8" s="121">
        <v>3</v>
      </c>
      <c r="I8" s="121">
        <v>4</v>
      </c>
      <c r="J8" s="121">
        <v>5</v>
      </c>
      <c r="K8" s="121">
        <v>6</v>
      </c>
      <c r="L8" s="121">
        <v>7</v>
      </c>
      <c r="M8" s="121">
        <v>8</v>
      </c>
      <c r="N8" s="121">
        <v>9</v>
      </c>
      <c r="O8" s="121">
        <v>10</v>
      </c>
      <c r="P8" s="121">
        <v>11</v>
      </c>
      <c r="Q8" s="121">
        <v>12</v>
      </c>
      <c r="R8" s="121">
        <v>13</v>
      </c>
      <c r="S8" s="121">
        <v>14</v>
      </c>
      <c r="T8" s="121">
        <v>15</v>
      </c>
      <c r="U8" s="121">
        <v>16</v>
      </c>
      <c r="V8" s="121">
        <v>17</v>
      </c>
      <c r="W8" s="121">
        <v>18</v>
      </c>
      <c r="X8" s="121">
        <v>19</v>
      </c>
      <c r="Y8" s="121">
        <v>20</v>
      </c>
      <c r="Z8" s="121">
        <v>21</v>
      </c>
      <c r="AA8" s="121">
        <v>22</v>
      </c>
      <c r="AB8" s="121">
        <v>23</v>
      </c>
      <c r="AC8" s="121">
        <v>24</v>
      </c>
      <c r="AD8" s="121">
        <v>25</v>
      </c>
      <c r="AE8" s="121">
        <v>26</v>
      </c>
      <c r="AF8" s="121">
        <v>27</v>
      </c>
      <c r="AG8" s="121">
        <v>28</v>
      </c>
      <c r="AH8" s="121">
        <v>29</v>
      </c>
      <c r="AI8" s="121">
        <v>30</v>
      </c>
      <c r="AJ8" s="121">
        <v>31</v>
      </c>
    </row>
    <row r="9" spans="1:36">
      <c r="A9" s="119" t="s">
        <v>54</v>
      </c>
      <c r="B9" s="119">
        <v>652</v>
      </c>
      <c r="C9" s="119">
        <v>0</v>
      </c>
      <c r="D9" s="119">
        <v>0</v>
      </c>
      <c r="E9" s="119">
        <v>0</v>
      </c>
      <c r="F9" s="119">
        <v>0</v>
      </c>
      <c r="G9" s="119"/>
      <c r="H9" s="119"/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</row>
    <row r="10" spans="1:36">
      <c r="A10" s="119" t="s">
        <v>55</v>
      </c>
      <c r="B10" s="119">
        <v>651</v>
      </c>
      <c r="C10" s="119">
        <v>0</v>
      </c>
      <c r="D10" s="119">
        <v>0</v>
      </c>
      <c r="E10" s="119">
        <v>0</v>
      </c>
      <c r="F10" s="119">
        <v>0</v>
      </c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</row>
    <row r="11" spans="1:36">
      <c r="A11" s="119" t="s">
        <v>56</v>
      </c>
      <c r="B11" s="119">
        <v>1</v>
      </c>
      <c r="C11" s="119">
        <v>0</v>
      </c>
      <c r="D11" s="119">
        <v>0</v>
      </c>
      <c r="E11" s="119">
        <v>0</v>
      </c>
      <c r="F11" s="119">
        <v>0</v>
      </c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</row>
    <row r="12" spans="1:36">
      <c r="A12" s="120" t="s">
        <v>57</v>
      </c>
      <c r="B12" s="120">
        <v>0.15337423312883436</v>
      </c>
      <c r="C12" s="120">
        <v>0</v>
      </c>
      <c r="D12" s="120"/>
      <c r="E12" s="120"/>
      <c r="F12" s="120"/>
      <c r="G12" s="120"/>
      <c r="H12" s="120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</row>
    <row r="13" spans="1:36">
      <c r="A13" s="121" t="s">
        <v>58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</row>
    <row r="14" spans="1:36">
      <c r="A14" s="119" t="s">
        <v>60</v>
      </c>
      <c r="B14" s="119">
        <v>1</v>
      </c>
      <c r="C14" s="119">
        <v>0</v>
      </c>
      <c r="D14" s="119">
        <v>0</v>
      </c>
      <c r="E14" s="119">
        <v>0</v>
      </c>
      <c r="F14" s="119">
        <v>0</v>
      </c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</row>
    <row r="16" spans="1:36">
      <c r="A16" s="118" t="s">
        <v>62</v>
      </c>
    </row>
    <row r="17" spans="1:36">
      <c r="A17" s="118" t="s">
        <v>141</v>
      </c>
    </row>
    <row r="18" spans="1:36">
      <c r="A18" s="114"/>
    </row>
    <row r="19" spans="1:36">
      <c r="A19" s="114"/>
    </row>
    <row r="25" spans="1:36" s="14" customFormat="1" ht="11.25" customHeight="1">
      <c r="A25" s="15" t="s">
        <v>59</v>
      </c>
      <c r="B25" s="16">
        <f>SUMIF($A$13:$A$19,$A25,B$13:B$19)</f>
        <v>0</v>
      </c>
      <c r="C25" s="16">
        <f t="shared" ref="C25:AJ28" si="0">SUMIF($A$13:$A$19,$A25,C$13:C$19)</f>
        <v>0</v>
      </c>
      <c r="D25" s="16">
        <f t="shared" si="0"/>
        <v>0</v>
      </c>
      <c r="E25" s="16">
        <f t="shared" si="0"/>
        <v>0</v>
      </c>
      <c r="F25" s="16">
        <f t="shared" si="0"/>
        <v>0</v>
      </c>
      <c r="G25" s="16">
        <f t="shared" si="0"/>
        <v>0</v>
      </c>
      <c r="H25" s="16">
        <f t="shared" si="0"/>
        <v>0</v>
      </c>
      <c r="I25" s="16">
        <f t="shared" si="0"/>
        <v>0</v>
      </c>
      <c r="J25" s="16">
        <f t="shared" si="0"/>
        <v>0</v>
      </c>
      <c r="K25" s="16">
        <f t="shared" si="0"/>
        <v>0</v>
      </c>
      <c r="L25" s="16">
        <f t="shared" si="0"/>
        <v>0</v>
      </c>
      <c r="M25" s="16">
        <f t="shared" si="0"/>
        <v>0</v>
      </c>
      <c r="N25" s="16">
        <f t="shared" si="0"/>
        <v>0</v>
      </c>
      <c r="O25" s="16">
        <f t="shared" si="0"/>
        <v>0</v>
      </c>
      <c r="P25" s="16">
        <f t="shared" si="0"/>
        <v>0</v>
      </c>
      <c r="Q25" s="16">
        <f t="shared" si="0"/>
        <v>0</v>
      </c>
      <c r="R25" s="16">
        <f t="shared" si="0"/>
        <v>0</v>
      </c>
      <c r="S25" s="16">
        <f t="shared" si="0"/>
        <v>0</v>
      </c>
      <c r="T25" s="16">
        <f t="shared" si="0"/>
        <v>0</v>
      </c>
      <c r="U25" s="16">
        <f t="shared" si="0"/>
        <v>0</v>
      </c>
      <c r="V25" s="16">
        <f t="shared" si="0"/>
        <v>0</v>
      </c>
      <c r="W25" s="16">
        <f t="shared" si="0"/>
        <v>0</v>
      </c>
      <c r="X25" s="16">
        <f t="shared" si="0"/>
        <v>0</v>
      </c>
      <c r="Y25" s="16">
        <f t="shared" si="0"/>
        <v>0</v>
      </c>
      <c r="Z25" s="16">
        <f t="shared" si="0"/>
        <v>0</v>
      </c>
      <c r="AA25" s="16">
        <f t="shared" si="0"/>
        <v>0</v>
      </c>
      <c r="AB25" s="16">
        <f t="shared" si="0"/>
        <v>0</v>
      </c>
      <c r="AC25" s="16">
        <f t="shared" si="0"/>
        <v>0</v>
      </c>
      <c r="AD25" s="16">
        <f t="shared" si="0"/>
        <v>0</v>
      </c>
      <c r="AE25" s="16">
        <f t="shared" si="0"/>
        <v>0</v>
      </c>
      <c r="AF25" s="16">
        <f t="shared" si="0"/>
        <v>0</v>
      </c>
      <c r="AG25" s="16">
        <f t="shared" si="0"/>
        <v>0</v>
      </c>
      <c r="AH25" s="16">
        <f t="shared" si="0"/>
        <v>0</v>
      </c>
      <c r="AI25" s="16">
        <f t="shared" si="0"/>
        <v>0</v>
      </c>
      <c r="AJ25" s="16">
        <f t="shared" si="0"/>
        <v>0</v>
      </c>
    </row>
    <row r="26" spans="1:36" s="14" customFormat="1" ht="11.25" customHeight="1">
      <c r="A26" s="15" t="s">
        <v>60</v>
      </c>
      <c r="B26" s="16">
        <f>SUMIF($A$13:$A$19,$A26,B$13:B$19)</f>
        <v>1</v>
      </c>
      <c r="C26" s="16">
        <f t="shared" si="0"/>
        <v>0</v>
      </c>
      <c r="D26" s="16">
        <f t="shared" si="0"/>
        <v>0</v>
      </c>
      <c r="E26" s="16">
        <f t="shared" si="0"/>
        <v>0</v>
      </c>
      <c r="F26" s="16">
        <f t="shared" si="0"/>
        <v>0</v>
      </c>
      <c r="G26" s="16">
        <f t="shared" si="0"/>
        <v>0</v>
      </c>
      <c r="H26" s="16">
        <f t="shared" si="0"/>
        <v>0</v>
      </c>
      <c r="I26" s="16">
        <f t="shared" si="0"/>
        <v>0</v>
      </c>
      <c r="J26" s="16">
        <f t="shared" si="0"/>
        <v>0</v>
      </c>
      <c r="K26" s="16">
        <f t="shared" si="0"/>
        <v>0</v>
      </c>
      <c r="L26" s="16">
        <f t="shared" si="0"/>
        <v>0</v>
      </c>
      <c r="M26" s="16">
        <f t="shared" si="0"/>
        <v>0</v>
      </c>
      <c r="N26" s="16">
        <f t="shared" si="0"/>
        <v>0</v>
      </c>
      <c r="O26" s="16">
        <f t="shared" si="0"/>
        <v>0</v>
      </c>
      <c r="P26" s="16">
        <f t="shared" si="0"/>
        <v>0</v>
      </c>
      <c r="Q26" s="16">
        <f t="shared" si="0"/>
        <v>0</v>
      </c>
      <c r="R26" s="16">
        <f t="shared" si="0"/>
        <v>0</v>
      </c>
      <c r="S26" s="16">
        <f t="shared" si="0"/>
        <v>0</v>
      </c>
      <c r="T26" s="16">
        <f t="shared" si="0"/>
        <v>0</v>
      </c>
      <c r="U26" s="16">
        <f t="shared" si="0"/>
        <v>0</v>
      </c>
      <c r="V26" s="16">
        <f t="shared" si="0"/>
        <v>0</v>
      </c>
      <c r="W26" s="16">
        <f t="shared" si="0"/>
        <v>0</v>
      </c>
      <c r="X26" s="16">
        <f t="shared" si="0"/>
        <v>0</v>
      </c>
      <c r="Y26" s="16">
        <f t="shared" si="0"/>
        <v>0</v>
      </c>
      <c r="Z26" s="16">
        <f t="shared" si="0"/>
        <v>0</v>
      </c>
      <c r="AA26" s="16">
        <f t="shared" si="0"/>
        <v>0</v>
      </c>
      <c r="AB26" s="16">
        <f t="shared" si="0"/>
        <v>0</v>
      </c>
      <c r="AC26" s="16">
        <f t="shared" si="0"/>
        <v>0</v>
      </c>
      <c r="AD26" s="16">
        <f t="shared" si="0"/>
        <v>0</v>
      </c>
      <c r="AE26" s="16">
        <f t="shared" si="0"/>
        <v>0</v>
      </c>
      <c r="AF26" s="16">
        <f t="shared" si="0"/>
        <v>0</v>
      </c>
      <c r="AG26" s="16">
        <f t="shared" si="0"/>
        <v>0</v>
      </c>
      <c r="AH26" s="16">
        <f t="shared" si="0"/>
        <v>0</v>
      </c>
      <c r="AI26" s="16">
        <f t="shared" si="0"/>
        <v>0</v>
      </c>
      <c r="AJ26" s="16">
        <f t="shared" si="0"/>
        <v>0</v>
      </c>
    </row>
    <row r="27" spans="1:36" s="14" customFormat="1" ht="11.25" customHeight="1">
      <c r="A27" s="15" t="s">
        <v>63</v>
      </c>
      <c r="B27" s="16">
        <f>SUMIF($A$13:$A$19,$A27,B$13:B$19)</f>
        <v>0</v>
      </c>
      <c r="C27" s="16">
        <f t="shared" si="0"/>
        <v>0</v>
      </c>
      <c r="D27" s="16">
        <f t="shared" si="0"/>
        <v>0</v>
      </c>
      <c r="E27" s="16">
        <f t="shared" si="0"/>
        <v>0</v>
      </c>
      <c r="F27" s="16">
        <f t="shared" si="0"/>
        <v>0</v>
      </c>
      <c r="G27" s="16">
        <f t="shared" si="0"/>
        <v>0</v>
      </c>
      <c r="H27" s="16">
        <f t="shared" si="0"/>
        <v>0</v>
      </c>
      <c r="I27" s="16">
        <f t="shared" si="0"/>
        <v>0</v>
      </c>
      <c r="J27" s="16">
        <f t="shared" si="0"/>
        <v>0</v>
      </c>
      <c r="K27" s="16">
        <f t="shared" si="0"/>
        <v>0</v>
      </c>
      <c r="L27" s="16">
        <f t="shared" si="0"/>
        <v>0</v>
      </c>
      <c r="M27" s="16">
        <f t="shared" si="0"/>
        <v>0</v>
      </c>
      <c r="N27" s="16">
        <f t="shared" si="0"/>
        <v>0</v>
      </c>
      <c r="O27" s="16">
        <f t="shared" si="0"/>
        <v>0</v>
      </c>
      <c r="P27" s="16">
        <f t="shared" si="0"/>
        <v>0</v>
      </c>
      <c r="Q27" s="16">
        <f t="shared" si="0"/>
        <v>0</v>
      </c>
      <c r="R27" s="16">
        <f t="shared" si="0"/>
        <v>0</v>
      </c>
      <c r="S27" s="16">
        <f t="shared" si="0"/>
        <v>0</v>
      </c>
      <c r="T27" s="16">
        <f t="shared" si="0"/>
        <v>0</v>
      </c>
      <c r="U27" s="16">
        <f t="shared" si="0"/>
        <v>0</v>
      </c>
      <c r="V27" s="16">
        <f t="shared" si="0"/>
        <v>0</v>
      </c>
      <c r="W27" s="16">
        <f t="shared" si="0"/>
        <v>0</v>
      </c>
      <c r="X27" s="16">
        <f t="shared" si="0"/>
        <v>0</v>
      </c>
      <c r="Y27" s="16">
        <f t="shared" si="0"/>
        <v>0</v>
      </c>
      <c r="Z27" s="16">
        <f t="shared" si="0"/>
        <v>0</v>
      </c>
      <c r="AA27" s="16">
        <f t="shared" si="0"/>
        <v>0</v>
      </c>
      <c r="AB27" s="16">
        <f t="shared" si="0"/>
        <v>0</v>
      </c>
      <c r="AC27" s="16">
        <f t="shared" si="0"/>
        <v>0</v>
      </c>
      <c r="AD27" s="16">
        <f t="shared" si="0"/>
        <v>0</v>
      </c>
      <c r="AE27" s="16">
        <f t="shared" si="0"/>
        <v>0</v>
      </c>
      <c r="AF27" s="16">
        <f t="shared" si="0"/>
        <v>0</v>
      </c>
      <c r="AG27" s="16">
        <f t="shared" si="0"/>
        <v>0</v>
      </c>
      <c r="AH27" s="16">
        <f t="shared" si="0"/>
        <v>0</v>
      </c>
      <c r="AI27" s="16">
        <f t="shared" si="0"/>
        <v>0</v>
      </c>
      <c r="AJ27" s="16">
        <f t="shared" si="0"/>
        <v>0</v>
      </c>
    </row>
    <row r="28" spans="1:36" s="14" customFormat="1" ht="11.25" customHeight="1">
      <c r="A28" s="15" t="s">
        <v>61</v>
      </c>
      <c r="B28" s="16">
        <f>SUMIF($A$13:$A$19,$A28,B$13:B$19)</f>
        <v>0</v>
      </c>
      <c r="C28" s="16">
        <f t="shared" si="0"/>
        <v>0</v>
      </c>
      <c r="D28" s="16">
        <f t="shared" si="0"/>
        <v>0</v>
      </c>
      <c r="E28" s="16">
        <f t="shared" si="0"/>
        <v>0</v>
      </c>
      <c r="F28" s="16">
        <f t="shared" si="0"/>
        <v>0</v>
      </c>
      <c r="G28" s="16">
        <f t="shared" si="0"/>
        <v>0</v>
      </c>
      <c r="H28" s="16">
        <f t="shared" si="0"/>
        <v>0</v>
      </c>
      <c r="I28" s="16">
        <f t="shared" si="0"/>
        <v>0</v>
      </c>
      <c r="J28" s="16">
        <f t="shared" si="0"/>
        <v>0</v>
      </c>
      <c r="K28" s="16">
        <f t="shared" si="0"/>
        <v>0</v>
      </c>
      <c r="L28" s="16">
        <f t="shared" si="0"/>
        <v>0</v>
      </c>
      <c r="M28" s="16">
        <f t="shared" si="0"/>
        <v>0</v>
      </c>
      <c r="N28" s="16">
        <f t="shared" si="0"/>
        <v>0</v>
      </c>
      <c r="O28" s="16">
        <f t="shared" si="0"/>
        <v>0</v>
      </c>
      <c r="P28" s="16">
        <f t="shared" si="0"/>
        <v>0</v>
      </c>
      <c r="Q28" s="16">
        <f t="shared" si="0"/>
        <v>0</v>
      </c>
      <c r="R28" s="16">
        <f t="shared" si="0"/>
        <v>0</v>
      </c>
      <c r="S28" s="16">
        <f t="shared" si="0"/>
        <v>0</v>
      </c>
      <c r="T28" s="16">
        <f t="shared" si="0"/>
        <v>0</v>
      </c>
      <c r="U28" s="16">
        <f t="shared" si="0"/>
        <v>0</v>
      </c>
      <c r="V28" s="16">
        <f t="shared" si="0"/>
        <v>0</v>
      </c>
      <c r="W28" s="16">
        <f t="shared" si="0"/>
        <v>0</v>
      </c>
      <c r="X28" s="16">
        <f t="shared" si="0"/>
        <v>0</v>
      </c>
      <c r="Y28" s="16">
        <f t="shared" si="0"/>
        <v>0</v>
      </c>
      <c r="Z28" s="16">
        <f t="shared" si="0"/>
        <v>0</v>
      </c>
      <c r="AA28" s="16">
        <f t="shared" si="0"/>
        <v>0</v>
      </c>
      <c r="AB28" s="16">
        <f t="shared" si="0"/>
        <v>0</v>
      </c>
      <c r="AC28" s="16">
        <f t="shared" si="0"/>
        <v>0</v>
      </c>
      <c r="AD28" s="16">
        <f t="shared" si="0"/>
        <v>0</v>
      </c>
      <c r="AE28" s="16">
        <f t="shared" si="0"/>
        <v>0</v>
      </c>
      <c r="AF28" s="16">
        <f t="shared" si="0"/>
        <v>0</v>
      </c>
      <c r="AG28" s="16">
        <f t="shared" si="0"/>
        <v>0</v>
      </c>
      <c r="AH28" s="16">
        <f t="shared" si="0"/>
        <v>0</v>
      </c>
      <c r="AI28" s="16">
        <f t="shared" si="0"/>
        <v>0</v>
      </c>
      <c r="AJ28" s="16">
        <f t="shared" si="0"/>
        <v>0</v>
      </c>
    </row>
    <row r="37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1"/>
    <pageSetUpPr fitToPage="1"/>
  </sheetPr>
  <dimension ref="A1:AJ37"/>
  <sheetViews>
    <sheetView workbookViewId="0">
      <selection activeCell="M35" sqref="M35"/>
    </sheetView>
  </sheetViews>
  <sheetFormatPr defaultColWidth="7.109375" defaultRowHeight="12.75"/>
  <cols>
    <col min="1" max="1" width="30" style="14" customWidth="1"/>
    <col min="2" max="5" width="7.109375" style="14" customWidth="1"/>
    <col min="6" max="36" width="7.21875" style="14" customWidth="1"/>
    <col min="37" max="16384" width="7.109375" style="14"/>
  </cols>
  <sheetData>
    <row r="1" spans="1:36" customFormat="1" ht="15">
      <c r="A1" s="110" t="s">
        <v>46</v>
      </c>
    </row>
    <row r="2" spans="1:36" customFormat="1" ht="15"/>
    <row r="3" spans="1:36" customFormat="1" ht="15">
      <c r="A3" s="110" t="s">
        <v>47</v>
      </c>
    </row>
    <row r="4" spans="1:36" customFormat="1" ht="15">
      <c r="A4" s="110" t="s">
        <v>48</v>
      </c>
    </row>
    <row r="5" spans="1:36" customFormat="1" ht="15">
      <c r="A5" s="110" t="s">
        <v>65</v>
      </c>
    </row>
    <row r="6" spans="1:36" customFormat="1" ht="15">
      <c r="A6" s="110" t="s">
        <v>131</v>
      </c>
    </row>
    <row r="7" spans="1:36" customFormat="1" ht="15"/>
    <row r="8" spans="1:36" customFormat="1" ht="15">
      <c r="A8" s="111" t="s">
        <v>0</v>
      </c>
      <c r="B8" s="111" t="s">
        <v>121</v>
      </c>
      <c r="C8" s="111" t="s">
        <v>125</v>
      </c>
      <c r="D8" s="111" t="s">
        <v>132</v>
      </c>
      <c r="E8" s="111" t="s">
        <v>53</v>
      </c>
      <c r="F8" s="111">
        <v>1</v>
      </c>
      <c r="G8" s="111">
        <v>2</v>
      </c>
      <c r="H8" s="111">
        <v>3</v>
      </c>
      <c r="I8" s="111">
        <v>4</v>
      </c>
      <c r="J8" s="111">
        <v>5</v>
      </c>
      <c r="K8" s="111">
        <v>6</v>
      </c>
      <c r="L8" s="111">
        <v>7</v>
      </c>
      <c r="M8" s="111">
        <v>8</v>
      </c>
      <c r="N8" s="111">
        <v>9</v>
      </c>
      <c r="O8" s="111">
        <v>10</v>
      </c>
      <c r="P8" s="111">
        <v>11</v>
      </c>
      <c r="Q8" s="111">
        <v>12</v>
      </c>
      <c r="R8" s="111">
        <v>13</v>
      </c>
      <c r="S8" s="111">
        <v>14</v>
      </c>
      <c r="T8" s="111">
        <v>15</v>
      </c>
      <c r="U8" s="111">
        <v>16</v>
      </c>
      <c r="V8" s="111">
        <v>17</v>
      </c>
      <c r="W8" s="111">
        <v>18</v>
      </c>
      <c r="X8" s="111">
        <v>19</v>
      </c>
      <c r="Y8" s="111">
        <v>20</v>
      </c>
      <c r="Z8" s="111">
        <v>21</v>
      </c>
      <c r="AA8" s="111">
        <v>22</v>
      </c>
      <c r="AB8" s="111">
        <v>23</v>
      </c>
      <c r="AC8" s="111">
        <v>24</v>
      </c>
      <c r="AD8" s="111">
        <v>25</v>
      </c>
      <c r="AE8" s="111">
        <v>26</v>
      </c>
      <c r="AF8" s="111">
        <v>27</v>
      </c>
      <c r="AG8" s="111">
        <v>28</v>
      </c>
      <c r="AH8" s="111">
        <v>29</v>
      </c>
      <c r="AI8" s="111">
        <v>30</v>
      </c>
      <c r="AJ8" s="111">
        <v>31</v>
      </c>
    </row>
    <row r="9" spans="1:36" customFormat="1" ht="15">
      <c r="A9" s="112" t="s">
        <v>54</v>
      </c>
      <c r="B9" s="112">
        <v>104131</v>
      </c>
      <c r="C9" s="112">
        <v>54718</v>
      </c>
      <c r="D9" s="112">
        <v>0</v>
      </c>
      <c r="E9" s="112">
        <v>0</v>
      </c>
      <c r="F9" s="112">
        <v>0</v>
      </c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</row>
    <row r="10" spans="1:36" customFormat="1" ht="15">
      <c r="A10" s="112" t="s">
        <v>55</v>
      </c>
      <c r="B10" s="112">
        <v>102719</v>
      </c>
      <c r="C10" s="112">
        <v>54227</v>
      </c>
      <c r="D10" s="112">
        <v>0</v>
      </c>
      <c r="E10" s="112">
        <v>0</v>
      </c>
      <c r="F10" s="112">
        <v>0</v>
      </c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</row>
    <row r="11" spans="1:36" customFormat="1" ht="15">
      <c r="A11" s="112" t="s">
        <v>56</v>
      </c>
      <c r="B11" s="112">
        <v>1412</v>
      </c>
      <c r="C11" s="112">
        <v>491</v>
      </c>
      <c r="D11" s="112">
        <v>0</v>
      </c>
      <c r="E11" s="112">
        <v>0</v>
      </c>
      <c r="F11" s="112">
        <v>0</v>
      </c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</row>
    <row r="12" spans="1:36" customFormat="1" ht="15">
      <c r="A12" s="113" t="s">
        <v>57</v>
      </c>
      <c r="B12" s="113">
        <v>1.3559842890205607</v>
      </c>
      <c r="C12" s="113">
        <v>0.89732811871778939</v>
      </c>
      <c r="D12" s="113">
        <v>0</v>
      </c>
      <c r="E12" s="113"/>
      <c r="F12" s="113"/>
      <c r="G12" s="113"/>
      <c r="H12" s="113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</row>
    <row r="13" spans="1:36" customFormat="1" ht="15">
      <c r="A13" s="111" t="s">
        <v>58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</row>
    <row r="14" spans="1:36" customFormat="1" ht="15">
      <c r="A14" s="112" t="s">
        <v>59</v>
      </c>
      <c r="B14" s="112">
        <v>1368</v>
      </c>
      <c r="C14" s="112">
        <v>487</v>
      </c>
      <c r="D14" s="112">
        <v>0</v>
      </c>
      <c r="E14" s="112">
        <v>0</v>
      </c>
      <c r="F14" s="112">
        <v>0</v>
      </c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4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</row>
    <row r="15" spans="1:36" customFormat="1" ht="15">
      <c r="A15" s="112" t="s">
        <v>61</v>
      </c>
      <c r="B15" s="112">
        <v>27</v>
      </c>
      <c r="C15" s="112">
        <v>2</v>
      </c>
      <c r="D15" s="112">
        <v>0</v>
      </c>
      <c r="E15" s="112">
        <v>0</v>
      </c>
      <c r="F15" s="112">
        <v>0</v>
      </c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</row>
    <row r="16" spans="1:36" customFormat="1" ht="15">
      <c r="A16" s="112" t="s">
        <v>60</v>
      </c>
      <c r="B16" s="112">
        <v>17</v>
      </c>
      <c r="C16" s="112">
        <v>2</v>
      </c>
      <c r="D16" s="112">
        <v>0</v>
      </c>
      <c r="E16" s="112">
        <v>0</v>
      </c>
      <c r="F16" s="112">
        <v>0</v>
      </c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</row>
    <row r="17" spans="1:36" customFormat="1" ht="15"/>
    <row r="18" spans="1:36" customFormat="1" ht="15">
      <c r="A18" s="110" t="s">
        <v>62</v>
      </c>
    </row>
    <row r="19" spans="1:36" customFormat="1" ht="15">
      <c r="A19" s="110" t="s">
        <v>133</v>
      </c>
    </row>
    <row r="20" spans="1:36" customFormat="1" ht="15"/>
    <row r="21" spans="1:36" customFormat="1" ht="15"/>
    <row r="25" spans="1:36" ht="15">
      <c r="A25" s="15" t="s">
        <v>59</v>
      </c>
      <c r="B25" s="16">
        <f>SUMIF($A$13:$A$19,$A25,B$13:B$19)</f>
        <v>1368</v>
      </c>
      <c r="C25" s="16">
        <f t="shared" ref="C25:AJ28" si="0">SUMIF($A$13:$A$19,$A25,C$13:C$19)</f>
        <v>487</v>
      </c>
      <c r="D25" s="16">
        <f t="shared" si="0"/>
        <v>0</v>
      </c>
      <c r="E25" s="16">
        <f t="shared" si="0"/>
        <v>0</v>
      </c>
      <c r="F25" s="16">
        <f t="shared" si="0"/>
        <v>0</v>
      </c>
      <c r="G25" s="16">
        <f t="shared" si="0"/>
        <v>0</v>
      </c>
      <c r="H25" s="16">
        <f t="shared" si="0"/>
        <v>0</v>
      </c>
      <c r="I25" s="16">
        <f t="shared" si="0"/>
        <v>0</v>
      </c>
      <c r="J25" s="16">
        <f t="shared" si="0"/>
        <v>0</v>
      </c>
      <c r="K25" s="16">
        <f t="shared" si="0"/>
        <v>0</v>
      </c>
      <c r="L25" s="16">
        <f t="shared" si="0"/>
        <v>0</v>
      </c>
      <c r="M25" s="16">
        <f t="shared" si="0"/>
        <v>0</v>
      </c>
      <c r="N25" s="16">
        <f t="shared" si="0"/>
        <v>0</v>
      </c>
      <c r="O25" s="16">
        <f t="shared" si="0"/>
        <v>0</v>
      </c>
      <c r="P25" s="16">
        <f t="shared" si="0"/>
        <v>0</v>
      </c>
      <c r="Q25" s="16">
        <f t="shared" si="0"/>
        <v>0</v>
      </c>
      <c r="R25" s="16">
        <f t="shared" si="0"/>
        <v>0</v>
      </c>
      <c r="S25" s="16">
        <f t="shared" si="0"/>
        <v>0</v>
      </c>
      <c r="T25" s="16">
        <f t="shared" si="0"/>
        <v>0</v>
      </c>
      <c r="U25" s="16">
        <f t="shared" si="0"/>
        <v>0</v>
      </c>
      <c r="V25" s="16">
        <f t="shared" si="0"/>
        <v>0</v>
      </c>
      <c r="W25" s="16">
        <f t="shared" si="0"/>
        <v>0</v>
      </c>
      <c r="X25" s="16">
        <f t="shared" si="0"/>
        <v>0</v>
      </c>
      <c r="Y25" s="16">
        <f t="shared" si="0"/>
        <v>0</v>
      </c>
      <c r="Z25" s="16">
        <f t="shared" si="0"/>
        <v>0</v>
      </c>
      <c r="AA25" s="16">
        <f t="shared" si="0"/>
        <v>0</v>
      </c>
      <c r="AB25" s="16">
        <f t="shared" si="0"/>
        <v>0</v>
      </c>
      <c r="AC25" s="16">
        <f t="shared" si="0"/>
        <v>0</v>
      </c>
      <c r="AD25" s="16">
        <f t="shared" si="0"/>
        <v>0</v>
      </c>
      <c r="AE25" s="16">
        <f t="shared" si="0"/>
        <v>0</v>
      </c>
      <c r="AF25" s="16">
        <f t="shared" si="0"/>
        <v>0</v>
      </c>
      <c r="AG25" s="16">
        <f t="shared" si="0"/>
        <v>0</v>
      </c>
      <c r="AH25" s="16">
        <f t="shared" si="0"/>
        <v>0</v>
      </c>
      <c r="AI25" s="16">
        <f t="shared" si="0"/>
        <v>0</v>
      </c>
      <c r="AJ25" s="16">
        <f t="shared" si="0"/>
        <v>0</v>
      </c>
    </row>
    <row r="26" spans="1:36" ht="15">
      <c r="A26" s="15" t="s">
        <v>60</v>
      </c>
      <c r="B26" s="16">
        <f>SUMIF($A$13:$A$19,$A26,B$13:B$19)</f>
        <v>17</v>
      </c>
      <c r="C26" s="16">
        <f t="shared" si="0"/>
        <v>2</v>
      </c>
      <c r="D26" s="16">
        <f t="shared" si="0"/>
        <v>0</v>
      </c>
      <c r="E26" s="16">
        <f t="shared" si="0"/>
        <v>0</v>
      </c>
      <c r="F26" s="16">
        <f t="shared" si="0"/>
        <v>0</v>
      </c>
      <c r="G26" s="16">
        <f t="shared" si="0"/>
        <v>0</v>
      </c>
      <c r="H26" s="16">
        <f t="shared" si="0"/>
        <v>0</v>
      </c>
      <c r="I26" s="16">
        <f t="shared" si="0"/>
        <v>0</v>
      </c>
      <c r="J26" s="16">
        <f t="shared" si="0"/>
        <v>0</v>
      </c>
      <c r="K26" s="16">
        <f t="shared" si="0"/>
        <v>0</v>
      </c>
      <c r="L26" s="16">
        <f t="shared" si="0"/>
        <v>0</v>
      </c>
      <c r="M26" s="16">
        <f t="shared" si="0"/>
        <v>0</v>
      </c>
      <c r="N26" s="16">
        <f t="shared" si="0"/>
        <v>0</v>
      </c>
      <c r="O26" s="16">
        <f t="shared" si="0"/>
        <v>0</v>
      </c>
      <c r="P26" s="16">
        <f t="shared" si="0"/>
        <v>0</v>
      </c>
      <c r="Q26" s="16">
        <f t="shared" si="0"/>
        <v>0</v>
      </c>
      <c r="R26" s="16">
        <f t="shared" si="0"/>
        <v>0</v>
      </c>
      <c r="S26" s="16">
        <f t="shared" si="0"/>
        <v>0</v>
      </c>
      <c r="T26" s="16">
        <f t="shared" si="0"/>
        <v>0</v>
      </c>
      <c r="U26" s="16">
        <f t="shared" si="0"/>
        <v>0</v>
      </c>
      <c r="V26" s="16">
        <f t="shared" si="0"/>
        <v>0</v>
      </c>
      <c r="W26" s="16">
        <f t="shared" si="0"/>
        <v>0</v>
      </c>
      <c r="X26" s="16">
        <f t="shared" si="0"/>
        <v>0</v>
      </c>
      <c r="Y26" s="16">
        <f t="shared" si="0"/>
        <v>0</v>
      </c>
      <c r="Z26" s="16">
        <f t="shared" si="0"/>
        <v>0</v>
      </c>
      <c r="AA26" s="16">
        <f t="shared" si="0"/>
        <v>0</v>
      </c>
      <c r="AB26" s="16">
        <f t="shared" si="0"/>
        <v>0</v>
      </c>
      <c r="AC26" s="16">
        <f t="shared" si="0"/>
        <v>0</v>
      </c>
      <c r="AD26" s="16">
        <f t="shared" si="0"/>
        <v>0</v>
      </c>
      <c r="AE26" s="16">
        <f t="shared" si="0"/>
        <v>0</v>
      </c>
      <c r="AF26" s="16">
        <f t="shared" si="0"/>
        <v>0</v>
      </c>
      <c r="AG26" s="16">
        <f t="shared" si="0"/>
        <v>0</v>
      </c>
      <c r="AH26" s="16">
        <f t="shared" si="0"/>
        <v>0</v>
      </c>
      <c r="AI26" s="16">
        <f t="shared" si="0"/>
        <v>0</v>
      </c>
      <c r="AJ26" s="16">
        <f t="shared" si="0"/>
        <v>0</v>
      </c>
    </row>
    <row r="27" spans="1:36" ht="15">
      <c r="A27" s="15" t="s">
        <v>63</v>
      </c>
      <c r="B27" s="16">
        <f>SUMIF($A$13:$A$19,$A27,B$13:B$19)</f>
        <v>0</v>
      </c>
      <c r="C27" s="16">
        <f t="shared" si="0"/>
        <v>0</v>
      </c>
      <c r="D27" s="16">
        <f t="shared" si="0"/>
        <v>0</v>
      </c>
      <c r="E27" s="16">
        <f t="shared" si="0"/>
        <v>0</v>
      </c>
      <c r="F27" s="16">
        <f t="shared" si="0"/>
        <v>0</v>
      </c>
      <c r="G27" s="16">
        <f t="shared" si="0"/>
        <v>0</v>
      </c>
      <c r="H27" s="16">
        <f t="shared" si="0"/>
        <v>0</v>
      </c>
      <c r="I27" s="16">
        <f t="shared" si="0"/>
        <v>0</v>
      </c>
      <c r="J27" s="16">
        <f t="shared" si="0"/>
        <v>0</v>
      </c>
      <c r="K27" s="16">
        <f t="shared" si="0"/>
        <v>0</v>
      </c>
      <c r="L27" s="16">
        <f t="shared" si="0"/>
        <v>0</v>
      </c>
      <c r="M27" s="16">
        <f t="shared" si="0"/>
        <v>0</v>
      </c>
      <c r="N27" s="16">
        <f t="shared" si="0"/>
        <v>0</v>
      </c>
      <c r="O27" s="16">
        <f t="shared" si="0"/>
        <v>0</v>
      </c>
      <c r="P27" s="16">
        <f t="shared" si="0"/>
        <v>0</v>
      </c>
      <c r="Q27" s="16">
        <f t="shared" si="0"/>
        <v>0</v>
      </c>
      <c r="R27" s="16">
        <f t="shared" si="0"/>
        <v>0</v>
      </c>
      <c r="S27" s="16">
        <f t="shared" si="0"/>
        <v>0</v>
      </c>
      <c r="T27" s="16">
        <f t="shared" si="0"/>
        <v>0</v>
      </c>
      <c r="U27" s="16">
        <f t="shared" si="0"/>
        <v>0</v>
      </c>
      <c r="V27" s="16">
        <f t="shared" si="0"/>
        <v>0</v>
      </c>
      <c r="W27" s="16">
        <f t="shared" si="0"/>
        <v>0</v>
      </c>
      <c r="X27" s="16">
        <f t="shared" si="0"/>
        <v>0</v>
      </c>
      <c r="Y27" s="16">
        <f t="shared" si="0"/>
        <v>0</v>
      </c>
      <c r="Z27" s="16">
        <f t="shared" si="0"/>
        <v>0</v>
      </c>
      <c r="AA27" s="16">
        <f t="shared" si="0"/>
        <v>0</v>
      </c>
      <c r="AB27" s="16">
        <f t="shared" si="0"/>
        <v>0</v>
      </c>
      <c r="AC27" s="16">
        <f t="shared" si="0"/>
        <v>0</v>
      </c>
      <c r="AD27" s="16">
        <f t="shared" si="0"/>
        <v>0</v>
      </c>
      <c r="AE27" s="16">
        <f t="shared" si="0"/>
        <v>0</v>
      </c>
      <c r="AF27" s="16">
        <f t="shared" si="0"/>
        <v>0</v>
      </c>
      <c r="AG27" s="16">
        <f t="shared" si="0"/>
        <v>0</v>
      </c>
      <c r="AH27" s="16">
        <f t="shared" si="0"/>
        <v>0</v>
      </c>
      <c r="AI27" s="16">
        <f t="shared" si="0"/>
        <v>0</v>
      </c>
      <c r="AJ27" s="16">
        <f t="shared" si="0"/>
        <v>0</v>
      </c>
    </row>
    <row r="28" spans="1:36" ht="15">
      <c r="A28" s="15" t="s">
        <v>61</v>
      </c>
      <c r="B28" s="16">
        <f>SUMIF($A$13:$A$19,$A28,B$13:B$19)</f>
        <v>27</v>
      </c>
      <c r="C28" s="16">
        <f t="shared" si="0"/>
        <v>2</v>
      </c>
      <c r="D28" s="16">
        <f t="shared" si="0"/>
        <v>0</v>
      </c>
      <c r="E28" s="16">
        <f t="shared" si="0"/>
        <v>0</v>
      </c>
      <c r="F28" s="16">
        <f t="shared" si="0"/>
        <v>0</v>
      </c>
      <c r="G28" s="16">
        <f t="shared" si="0"/>
        <v>0</v>
      </c>
      <c r="H28" s="16">
        <f t="shared" si="0"/>
        <v>0</v>
      </c>
      <c r="I28" s="16">
        <f t="shared" si="0"/>
        <v>0</v>
      </c>
      <c r="J28" s="16">
        <f t="shared" si="0"/>
        <v>0</v>
      </c>
      <c r="K28" s="16">
        <f t="shared" si="0"/>
        <v>0</v>
      </c>
      <c r="L28" s="16">
        <f t="shared" si="0"/>
        <v>0</v>
      </c>
      <c r="M28" s="16">
        <f t="shared" si="0"/>
        <v>0</v>
      </c>
      <c r="N28" s="16">
        <f t="shared" si="0"/>
        <v>0</v>
      </c>
      <c r="O28" s="16">
        <f t="shared" si="0"/>
        <v>0</v>
      </c>
      <c r="P28" s="16">
        <f t="shared" si="0"/>
        <v>0</v>
      </c>
      <c r="Q28" s="16">
        <f t="shared" si="0"/>
        <v>0</v>
      </c>
      <c r="R28" s="16">
        <f t="shared" si="0"/>
        <v>0</v>
      </c>
      <c r="S28" s="16">
        <f t="shared" si="0"/>
        <v>0</v>
      </c>
      <c r="T28" s="16">
        <f t="shared" si="0"/>
        <v>0</v>
      </c>
      <c r="U28" s="16">
        <f t="shared" si="0"/>
        <v>0</v>
      </c>
      <c r="V28" s="16">
        <f t="shared" si="0"/>
        <v>0</v>
      </c>
      <c r="W28" s="16">
        <f t="shared" si="0"/>
        <v>0</v>
      </c>
      <c r="X28" s="16">
        <f t="shared" si="0"/>
        <v>0</v>
      </c>
      <c r="Y28" s="16">
        <f t="shared" si="0"/>
        <v>0</v>
      </c>
      <c r="Z28" s="16">
        <f t="shared" si="0"/>
        <v>0</v>
      </c>
      <c r="AA28" s="16">
        <f t="shared" si="0"/>
        <v>0</v>
      </c>
      <c r="AB28" s="16">
        <f t="shared" si="0"/>
        <v>0</v>
      </c>
      <c r="AC28" s="16">
        <f t="shared" si="0"/>
        <v>0</v>
      </c>
      <c r="AD28" s="16">
        <f t="shared" si="0"/>
        <v>0</v>
      </c>
      <c r="AE28" s="16">
        <f t="shared" si="0"/>
        <v>0</v>
      </c>
      <c r="AF28" s="16">
        <f t="shared" si="0"/>
        <v>0</v>
      </c>
      <c r="AG28" s="16">
        <f t="shared" si="0"/>
        <v>0</v>
      </c>
      <c r="AH28" s="16">
        <f t="shared" si="0"/>
        <v>0</v>
      </c>
      <c r="AI28" s="16">
        <f t="shared" si="0"/>
        <v>0</v>
      </c>
      <c r="AJ28" s="16">
        <f t="shared" si="0"/>
        <v>0</v>
      </c>
    </row>
    <row r="37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1"/>
    <pageSetUpPr fitToPage="1"/>
  </sheetPr>
  <dimension ref="A1:AJ37"/>
  <sheetViews>
    <sheetView zoomScaleSheetLayoutView="100" workbookViewId="0">
      <selection activeCell="M35" sqref="M35"/>
    </sheetView>
  </sheetViews>
  <sheetFormatPr defaultColWidth="8.88671875" defaultRowHeight="12.75"/>
  <cols>
    <col min="1" max="1" width="23.33203125" style="17" customWidth="1"/>
    <col min="2" max="16384" width="8.88671875" style="17"/>
  </cols>
  <sheetData>
    <row r="1" spans="1:36" customFormat="1" ht="15">
      <c r="A1" s="99" t="s">
        <v>46</v>
      </c>
    </row>
    <row r="2" spans="1:36" customFormat="1" ht="15"/>
    <row r="3" spans="1:36">
      <c r="A3" s="18" t="s">
        <v>47</v>
      </c>
    </row>
    <row r="4" spans="1:36">
      <c r="A4" s="18" t="s">
        <v>48</v>
      </c>
    </row>
    <row r="5" spans="1:36">
      <c r="A5" s="18" t="s">
        <v>66</v>
      </c>
    </row>
    <row r="6" spans="1:36">
      <c r="A6" s="18" t="s">
        <v>67</v>
      </c>
    </row>
    <row r="8" spans="1:36">
      <c r="A8" s="19" t="s">
        <v>0</v>
      </c>
      <c r="B8" s="19" t="s">
        <v>68</v>
      </c>
      <c r="C8" s="19" t="s">
        <v>50</v>
      </c>
      <c r="D8" s="19" t="s">
        <v>51</v>
      </c>
      <c r="E8" s="19" t="s">
        <v>53</v>
      </c>
      <c r="F8" s="19">
        <v>1</v>
      </c>
      <c r="G8" s="19">
        <v>2</v>
      </c>
      <c r="H8" s="19">
        <v>3</v>
      </c>
      <c r="I8" s="19">
        <v>4</v>
      </c>
      <c r="J8" s="19">
        <v>5</v>
      </c>
      <c r="K8" s="19">
        <v>6</v>
      </c>
      <c r="L8" s="19">
        <v>7</v>
      </c>
      <c r="M8" s="19">
        <v>8</v>
      </c>
      <c r="N8" s="19">
        <v>9</v>
      </c>
      <c r="O8" s="19">
        <v>10</v>
      </c>
      <c r="P8" s="19">
        <v>11</v>
      </c>
      <c r="Q8" s="19">
        <v>12</v>
      </c>
      <c r="R8" s="19">
        <v>13</v>
      </c>
      <c r="S8" s="19">
        <v>14</v>
      </c>
      <c r="T8" s="19">
        <v>15</v>
      </c>
      <c r="U8" s="19">
        <v>16</v>
      </c>
      <c r="V8" s="19">
        <v>17</v>
      </c>
      <c r="W8" s="19">
        <v>18</v>
      </c>
      <c r="X8" s="19">
        <v>19</v>
      </c>
      <c r="Y8" s="19">
        <v>20</v>
      </c>
      <c r="Z8" s="19">
        <v>21</v>
      </c>
      <c r="AA8" s="19">
        <v>22</v>
      </c>
      <c r="AB8" s="19">
        <v>23</v>
      </c>
      <c r="AC8" s="19">
        <v>24</v>
      </c>
      <c r="AD8" s="19">
        <v>25</v>
      </c>
      <c r="AE8" s="19">
        <v>26</v>
      </c>
      <c r="AF8" s="19">
        <v>27</v>
      </c>
      <c r="AG8" s="19">
        <v>28</v>
      </c>
      <c r="AH8" s="19">
        <v>29</v>
      </c>
      <c r="AI8" s="19">
        <v>30</v>
      </c>
      <c r="AJ8" s="19">
        <v>31</v>
      </c>
    </row>
    <row r="9" spans="1:36">
      <c r="A9" s="20" t="s">
        <v>54</v>
      </c>
      <c r="B9" s="20">
        <v>52270</v>
      </c>
      <c r="C9" s="20">
        <v>87391</v>
      </c>
      <c r="D9" s="20">
        <v>17212</v>
      </c>
      <c r="E9" s="20">
        <v>0</v>
      </c>
      <c r="F9" s="20">
        <v>0</v>
      </c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>
      <c r="A10" s="20" t="s">
        <v>55</v>
      </c>
      <c r="B10" s="20">
        <v>52086</v>
      </c>
      <c r="C10" s="20">
        <v>87079</v>
      </c>
      <c r="D10" s="20">
        <v>17171</v>
      </c>
      <c r="E10" s="20">
        <v>0</v>
      </c>
      <c r="F10" s="20">
        <v>0</v>
      </c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>
      <c r="A11" s="20" t="s">
        <v>56</v>
      </c>
      <c r="B11" s="20">
        <v>184</v>
      </c>
      <c r="C11" s="20">
        <v>312</v>
      </c>
      <c r="D11" s="20">
        <v>41</v>
      </c>
      <c r="E11" s="20">
        <v>0</v>
      </c>
      <c r="F11" s="20">
        <v>0</v>
      </c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>
      <c r="A12" s="21" t="s">
        <v>57</v>
      </c>
      <c r="B12" s="21">
        <v>0.3520183661756266</v>
      </c>
      <c r="C12" s="21">
        <v>0.35701616871302538</v>
      </c>
      <c r="D12" s="21">
        <v>0.23820590285847085</v>
      </c>
      <c r="E12" s="21"/>
      <c r="F12" s="21"/>
      <c r="G12" s="21"/>
      <c r="H12" s="21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>
      <c r="A13" s="19" t="s">
        <v>58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127"/>
      <c r="AI13" s="127"/>
      <c r="AJ13" s="127"/>
    </row>
    <row r="14" spans="1:36">
      <c r="A14" s="20" t="s">
        <v>59</v>
      </c>
      <c r="B14" s="20">
        <v>176</v>
      </c>
      <c r="C14" s="20">
        <v>279</v>
      </c>
      <c r="D14" s="20">
        <v>38</v>
      </c>
      <c r="E14" s="20">
        <v>0</v>
      </c>
      <c r="F14" s="20">
        <v>0</v>
      </c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>
      <c r="A15" s="20" t="s">
        <v>60</v>
      </c>
      <c r="B15" s="20">
        <v>6</v>
      </c>
      <c r="C15" s="20">
        <v>19</v>
      </c>
      <c r="D15" s="20">
        <v>3</v>
      </c>
      <c r="E15" s="20">
        <v>0</v>
      </c>
      <c r="F15" s="20">
        <v>0</v>
      </c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>
      <c r="A16" s="20" t="s">
        <v>61</v>
      </c>
      <c r="B16" s="20">
        <v>2</v>
      </c>
      <c r="C16" s="20">
        <v>14</v>
      </c>
      <c r="D16" s="20">
        <v>0</v>
      </c>
      <c r="E16" s="20">
        <v>0</v>
      </c>
      <c r="F16" s="20">
        <v>0</v>
      </c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8" spans="1:36">
      <c r="A18" s="18" t="s">
        <v>62</v>
      </c>
    </row>
    <row r="19" spans="1:36">
      <c r="A19" s="18" t="s">
        <v>69</v>
      </c>
    </row>
    <row r="25" spans="1:36" ht="15">
      <c r="A25" s="22" t="s">
        <v>59</v>
      </c>
      <c r="B25" s="23">
        <f>SUMIF($A$13:$A$19,$A25,B$13:B$19)</f>
        <v>176</v>
      </c>
      <c r="C25" s="23">
        <f t="shared" ref="C25:AJ28" si="0">SUMIF($A$13:$A$19,$A25,C$13:C$19)</f>
        <v>279</v>
      </c>
      <c r="D25" s="23">
        <f t="shared" si="0"/>
        <v>38</v>
      </c>
      <c r="E25" s="23">
        <f t="shared" si="0"/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ht="15">
      <c r="A26" s="22" t="s">
        <v>60</v>
      </c>
      <c r="B26" s="23">
        <f>SUMIF($A$13:$A$19,$A26,B$13:B$19)</f>
        <v>6</v>
      </c>
      <c r="C26" s="23">
        <f t="shared" si="0"/>
        <v>19</v>
      </c>
      <c r="D26" s="23">
        <f t="shared" si="0"/>
        <v>3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ht="15">
      <c r="A27" s="22" t="s">
        <v>63</v>
      </c>
      <c r="B27" s="23">
        <f>SUMIF($A$13:$A$19,$A27,B$13:B$19)</f>
        <v>0</v>
      </c>
      <c r="C27" s="23">
        <f t="shared" si="0"/>
        <v>0</v>
      </c>
      <c r="D27" s="23">
        <f t="shared" si="0"/>
        <v>0</v>
      </c>
      <c r="E27" s="23">
        <f t="shared" si="0"/>
        <v>0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ht="15">
      <c r="A28" s="22" t="s">
        <v>61</v>
      </c>
      <c r="B28" s="23">
        <f>SUMIF($A$13:$A$19,$A28,B$13:B$19)</f>
        <v>2</v>
      </c>
      <c r="C28" s="23">
        <f t="shared" si="0"/>
        <v>14</v>
      </c>
      <c r="D28" s="23">
        <f t="shared" si="0"/>
        <v>0</v>
      </c>
      <c r="E28" s="23">
        <f t="shared" si="0"/>
        <v>0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  <row r="37" ht="10.5" customHeight="1"/>
  </sheetData>
  <pageMargins left="0.75" right="0.75" top="1" bottom="1" header="0.5" footer="0.5"/>
  <pageSetup scale="30" orientation="landscape" horizontalDpi="300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  <pageSetUpPr fitToPage="1"/>
  </sheetPr>
  <dimension ref="A1:AJ28"/>
  <sheetViews>
    <sheetView workbookViewId="0">
      <selection activeCell="M35" sqref="M35"/>
    </sheetView>
  </sheetViews>
  <sheetFormatPr defaultColWidth="7.109375" defaultRowHeight="12.75"/>
  <cols>
    <col min="1" max="1" width="30" style="17" customWidth="1"/>
    <col min="2" max="5" width="7.109375" style="17" customWidth="1"/>
    <col min="6" max="19" width="7.21875" style="17" customWidth="1"/>
    <col min="20" max="20" width="6.5546875" style="17" customWidth="1"/>
    <col min="21" max="36" width="7.21875" style="17" customWidth="1"/>
    <col min="37" max="16384" width="7.109375" style="17"/>
  </cols>
  <sheetData>
    <row r="1" spans="1:36" customFormat="1" ht="15">
      <c r="A1" s="156" t="s">
        <v>46</v>
      </c>
    </row>
    <row r="2" spans="1:36" customFormat="1" ht="15"/>
    <row r="3" spans="1:36" customFormat="1" ht="15">
      <c r="A3" s="156" t="s">
        <v>47</v>
      </c>
    </row>
    <row r="4" spans="1:36" customFormat="1" ht="15">
      <c r="A4" s="156" t="s">
        <v>48</v>
      </c>
    </row>
    <row r="5" spans="1:36" customFormat="1" ht="15">
      <c r="A5" s="156" t="s">
        <v>70</v>
      </c>
    </row>
    <row r="6" spans="1:36" customFormat="1" ht="15">
      <c r="A6" s="156" t="s">
        <v>200</v>
      </c>
    </row>
    <row r="7" spans="1:36" customFormat="1" ht="15"/>
    <row r="8" spans="1:36" customFormat="1" ht="15">
      <c r="A8" s="157" t="s">
        <v>0</v>
      </c>
      <c r="B8" s="157" t="s">
        <v>196</v>
      </c>
      <c r="C8" s="157" t="s">
        <v>198</v>
      </c>
      <c r="D8" s="157" t="s">
        <v>201</v>
      </c>
      <c r="E8" s="157" t="s">
        <v>53</v>
      </c>
      <c r="F8" s="157">
        <v>1</v>
      </c>
      <c r="G8" s="157">
        <v>2</v>
      </c>
      <c r="H8" s="157">
        <v>3</v>
      </c>
      <c r="I8" s="157">
        <v>4</v>
      </c>
      <c r="J8" s="157">
        <v>5</v>
      </c>
      <c r="K8" s="157">
        <v>6</v>
      </c>
      <c r="L8" s="157">
        <v>7</v>
      </c>
      <c r="M8" s="157">
        <v>8</v>
      </c>
      <c r="N8" s="157">
        <v>9</v>
      </c>
      <c r="O8" s="157">
        <v>10</v>
      </c>
      <c r="P8" s="157">
        <v>11</v>
      </c>
      <c r="Q8" s="157">
        <v>12</v>
      </c>
      <c r="R8" s="157">
        <v>13</v>
      </c>
      <c r="S8" s="157">
        <v>14</v>
      </c>
      <c r="T8" s="157">
        <v>15</v>
      </c>
      <c r="U8" s="157">
        <v>16</v>
      </c>
      <c r="V8" s="157">
        <v>17</v>
      </c>
      <c r="W8" s="157">
        <v>18</v>
      </c>
      <c r="X8" s="157">
        <v>19</v>
      </c>
      <c r="Y8" s="157">
        <v>20</v>
      </c>
      <c r="Z8" s="157">
        <v>21</v>
      </c>
      <c r="AA8" s="157">
        <v>22</v>
      </c>
      <c r="AB8" s="157">
        <v>23</v>
      </c>
      <c r="AC8" s="157">
        <v>24</v>
      </c>
      <c r="AD8" s="157">
        <v>25</v>
      </c>
      <c r="AE8" s="157">
        <v>26</v>
      </c>
      <c r="AF8" s="157">
        <v>27</v>
      </c>
      <c r="AG8" s="157">
        <v>28</v>
      </c>
      <c r="AH8" s="157">
        <v>29</v>
      </c>
      <c r="AI8" s="157">
        <v>30</v>
      </c>
    </row>
    <row r="9" spans="1:36" customFormat="1" ht="15">
      <c r="A9" s="158" t="s">
        <v>54</v>
      </c>
      <c r="B9" s="158">
        <v>0</v>
      </c>
      <c r="C9" s="158">
        <v>0</v>
      </c>
      <c r="D9" s="158">
        <v>0</v>
      </c>
      <c r="E9" s="158">
        <v>0</v>
      </c>
      <c r="F9" s="158">
        <v>0</v>
      </c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</row>
    <row r="10" spans="1:36" customFormat="1" ht="15">
      <c r="A10" s="158" t="s">
        <v>55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</row>
    <row r="11" spans="1:36" customFormat="1" ht="15">
      <c r="A11" s="158" t="s">
        <v>56</v>
      </c>
      <c r="B11" s="158">
        <v>0</v>
      </c>
      <c r="C11" s="158">
        <v>0</v>
      </c>
      <c r="D11" s="158">
        <v>0</v>
      </c>
      <c r="E11" s="158">
        <v>0</v>
      </c>
      <c r="F11" s="158">
        <v>0</v>
      </c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</row>
    <row r="12" spans="1:36" customFormat="1" ht="15">
      <c r="A12" s="159" t="s">
        <v>57</v>
      </c>
      <c r="B12" s="159"/>
      <c r="C12" s="159"/>
      <c r="D12" s="159"/>
      <c r="E12" s="159"/>
      <c r="F12" s="159"/>
      <c r="G12" s="159"/>
      <c r="H12" s="159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</row>
    <row r="13" spans="1:36" customFormat="1" ht="15">
      <c r="A13" s="157" t="s">
        <v>58</v>
      </c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165"/>
      <c r="AD13" s="165"/>
      <c r="AE13" s="165"/>
      <c r="AF13" s="165"/>
      <c r="AG13" s="165"/>
      <c r="AH13" s="165"/>
      <c r="AI13" s="165"/>
      <c r="AJ13" s="126"/>
    </row>
    <row r="14" spans="1:36" customFormat="1" ht="15"/>
    <row r="15" spans="1:36" customFormat="1" ht="15">
      <c r="A15" s="156" t="s">
        <v>62</v>
      </c>
    </row>
    <row r="16" spans="1:36" customFormat="1" ht="15">
      <c r="A16" s="156" t="s">
        <v>202</v>
      </c>
    </row>
    <row r="17" spans="1:36" customFormat="1" ht="15"/>
    <row r="18" spans="1:36" customFormat="1" ht="15"/>
    <row r="19" spans="1:36" customFormat="1" ht="15">
      <c r="A19" s="153"/>
    </row>
    <row r="20" spans="1:36" customFormat="1" ht="15"/>
    <row r="21" spans="1:36" customFormat="1" ht="15"/>
    <row r="22" spans="1:36" customFormat="1" ht="15"/>
    <row r="25" spans="1:36" ht="15">
      <c r="A25" s="22" t="s">
        <v>59</v>
      </c>
      <c r="B25" s="23">
        <f>SUMIF($A$13:$A$19,$A25,B$13:B$19)</f>
        <v>0</v>
      </c>
      <c r="C25" s="23">
        <f t="shared" ref="C25:AJ28" si="0">SUMIF($A$13:$A$19,$A25,C$13:C$19)</f>
        <v>0</v>
      </c>
      <c r="D25" s="23">
        <f t="shared" si="0"/>
        <v>0</v>
      </c>
      <c r="E25" s="23">
        <f t="shared" si="0"/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ht="15">
      <c r="A26" s="22" t="s">
        <v>60</v>
      </c>
      <c r="B26" s="23">
        <f>SUMIF($A$13:$A$19,$A26,B$13:B$19)</f>
        <v>0</v>
      </c>
      <c r="C26" s="23">
        <f t="shared" si="0"/>
        <v>0</v>
      </c>
      <c r="D26" s="23">
        <f t="shared" si="0"/>
        <v>0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ht="15">
      <c r="A27" s="22" t="s">
        <v>63</v>
      </c>
      <c r="B27" s="23">
        <f>SUMIF($A$13:$A$19,$A27,B$13:B$19)</f>
        <v>0</v>
      </c>
      <c r="C27" s="23">
        <f t="shared" si="0"/>
        <v>0</v>
      </c>
      <c r="D27" s="23">
        <f t="shared" si="0"/>
        <v>0</v>
      </c>
      <c r="E27" s="23">
        <f t="shared" si="0"/>
        <v>0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ht="15">
      <c r="A28" s="22" t="s">
        <v>61</v>
      </c>
      <c r="B28" s="23">
        <f>SUMIF($A$13:$A$19,$A28,B$13:B$19)</f>
        <v>0</v>
      </c>
      <c r="C28" s="23">
        <f t="shared" si="0"/>
        <v>0</v>
      </c>
      <c r="D28" s="23">
        <f t="shared" si="0"/>
        <v>0</v>
      </c>
      <c r="E28" s="23">
        <f t="shared" si="0"/>
        <v>0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1"/>
    <pageSetUpPr fitToPage="1"/>
  </sheetPr>
  <dimension ref="A1:AJ37"/>
  <sheetViews>
    <sheetView workbookViewId="0">
      <selection activeCell="M35" sqref="M35"/>
    </sheetView>
  </sheetViews>
  <sheetFormatPr defaultColWidth="7.109375" defaultRowHeight="12.75"/>
  <cols>
    <col min="1" max="1" width="24.6640625" style="17" customWidth="1"/>
    <col min="2" max="5" width="7.109375" style="17"/>
    <col min="6" max="36" width="7.21875" style="17" customWidth="1"/>
    <col min="37" max="16384" width="7.109375" style="17"/>
  </cols>
  <sheetData>
    <row r="1" spans="1:36" customFormat="1" ht="15">
      <c r="A1" s="100" t="s">
        <v>46</v>
      </c>
    </row>
    <row r="2" spans="1:36" customFormat="1" ht="15"/>
    <row r="3" spans="1:36" customFormat="1" ht="15">
      <c r="A3" s="100" t="s">
        <v>47</v>
      </c>
    </row>
    <row r="4" spans="1:36" customFormat="1" ht="15">
      <c r="A4" s="100" t="s">
        <v>48</v>
      </c>
    </row>
    <row r="5" spans="1:36" customFormat="1" ht="15">
      <c r="A5" s="100" t="s">
        <v>126</v>
      </c>
    </row>
    <row r="6" spans="1:36" customFormat="1" ht="15">
      <c r="A6" s="100" t="s">
        <v>124</v>
      </c>
    </row>
    <row r="7" spans="1:36" customFormat="1" ht="15"/>
    <row r="8" spans="1:36" customFormat="1" ht="15">
      <c r="A8" s="101" t="s">
        <v>0</v>
      </c>
      <c r="B8" s="101" t="s">
        <v>119</v>
      </c>
      <c r="C8" s="101" t="s">
        <v>121</v>
      </c>
      <c r="D8" s="101" t="s">
        <v>125</v>
      </c>
      <c r="E8" s="101" t="s">
        <v>53</v>
      </c>
      <c r="F8" s="101">
        <v>1</v>
      </c>
      <c r="G8" s="101">
        <v>2</v>
      </c>
      <c r="H8" s="101">
        <v>3</v>
      </c>
      <c r="I8" s="101">
        <v>4</v>
      </c>
      <c r="J8" s="101">
        <v>5</v>
      </c>
      <c r="K8" s="101">
        <v>6</v>
      </c>
      <c r="L8" s="101">
        <v>7</v>
      </c>
      <c r="M8" s="101">
        <v>8</v>
      </c>
      <c r="N8" s="101">
        <v>9</v>
      </c>
      <c r="O8" s="101">
        <v>10</v>
      </c>
      <c r="P8" s="101">
        <v>11</v>
      </c>
      <c r="Q8" s="101">
        <v>12</v>
      </c>
      <c r="R8" s="101">
        <v>13</v>
      </c>
      <c r="S8" s="101">
        <v>14</v>
      </c>
      <c r="T8" s="101">
        <v>15</v>
      </c>
      <c r="U8" s="101">
        <v>16</v>
      </c>
      <c r="V8" s="101">
        <v>17</v>
      </c>
      <c r="W8" s="101">
        <v>18</v>
      </c>
      <c r="X8" s="101">
        <v>19</v>
      </c>
      <c r="Y8" s="101">
        <v>20</v>
      </c>
      <c r="Z8" s="101">
        <v>21</v>
      </c>
      <c r="AA8" s="101">
        <v>22</v>
      </c>
      <c r="AB8" s="101">
        <v>23</v>
      </c>
      <c r="AC8" s="101">
        <v>24</v>
      </c>
      <c r="AD8" s="101">
        <v>25</v>
      </c>
      <c r="AE8" s="101">
        <v>26</v>
      </c>
      <c r="AF8" s="101">
        <v>27</v>
      </c>
      <c r="AG8" s="101">
        <v>28</v>
      </c>
    </row>
    <row r="9" spans="1:36" customFormat="1" ht="15">
      <c r="A9" s="102" t="s">
        <v>54</v>
      </c>
      <c r="B9" s="102">
        <v>154005</v>
      </c>
      <c r="C9" s="102">
        <v>132811</v>
      </c>
      <c r="D9" s="102">
        <v>60596</v>
      </c>
      <c r="E9" s="102">
        <v>0</v>
      </c>
      <c r="F9" s="102">
        <v>0</v>
      </c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</row>
    <row r="10" spans="1:36" customFormat="1" ht="15">
      <c r="A10" s="102" t="s">
        <v>55</v>
      </c>
      <c r="B10" s="102">
        <v>153859</v>
      </c>
      <c r="C10" s="102">
        <v>132564</v>
      </c>
      <c r="D10" s="102">
        <v>60359</v>
      </c>
      <c r="E10" s="102">
        <v>0</v>
      </c>
      <c r="F10" s="102">
        <v>0</v>
      </c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</row>
    <row r="11" spans="1:36" customFormat="1" ht="15">
      <c r="A11" s="102" t="s">
        <v>56</v>
      </c>
      <c r="B11" s="102">
        <v>146</v>
      </c>
      <c r="C11" s="102">
        <v>247</v>
      </c>
      <c r="D11" s="102">
        <v>237</v>
      </c>
      <c r="E11" s="102">
        <v>0</v>
      </c>
      <c r="F11" s="102">
        <v>0</v>
      </c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</row>
    <row r="12" spans="1:36" customFormat="1" ht="15">
      <c r="A12" s="103" t="s">
        <v>57</v>
      </c>
      <c r="B12" s="103">
        <v>9.4802116814389145E-2</v>
      </c>
      <c r="C12" s="103">
        <v>0.18597857105209659</v>
      </c>
      <c r="D12" s="103">
        <v>0.39111492507756285</v>
      </c>
      <c r="E12" s="103"/>
      <c r="F12" s="103"/>
      <c r="G12" s="103"/>
      <c r="H12" s="103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</row>
    <row r="13" spans="1:36" customFormat="1" ht="15">
      <c r="A13" s="101" t="s">
        <v>58</v>
      </c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26"/>
      <c r="AI13" s="126"/>
      <c r="AJ13" s="126"/>
    </row>
    <row r="14" spans="1:36" customFormat="1" ht="15">
      <c r="A14" s="102" t="s">
        <v>59</v>
      </c>
      <c r="B14" s="102">
        <v>130</v>
      </c>
      <c r="C14" s="102">
        <v>210</v>
      </c>
      <c r="D14" s="102">
        <v>202</v>
      </c>
      <c r="E14" s="102">
        <v>0</v>
      </c>
      <c r="F14" s="102">
        <v>0</v>
      </c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7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</row>
    <row r="15" spans="1:36" customFormat="1" ht="15">
      <c r="A15" s="102" t="s">
        <v>60</v>
      </c>
      <c r="B15" s="102">
        <v>13</v>
      </c>
      <c r="C15" s="102">
        <v>34</v>
      </c>
      <c r="D15" s="102">
        <v>35</v>
      </c>
      <c r="E15" s="102">
        <v>0</v>
      </c>
      <c r="F15" s="102">
        <v>0</v>
      </c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</row>
    <row r="16" spans="1:36" customFormat="1" ht="15">
      <c r="A16" s="102" t="s">
        <v>61</v>
      </c>
      <c r="B16" s="102">
        <v>3</v>
      </c>
      <c r="C16" s="102">
        <v>3</v>
      </c>
      <c r="D16" s="102">
        <v>0</v>
      </c>
      <c r="E16" s="102">
        <v>0</v>
      </c>
      <c r="F16" s="102">
        <v>0</v>
      </c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02"/>
      <c r="AG16" s="102"/>
    </row>
    <row r="17" spans="1:36" customFormat="1" ht="15"/>
    <row r="18" spans="1:36" customFormat="1" ht="15">
      <c r="A18" s="100" t="s">
        <v>62</v>
      </c>
    </row>
    <row r="19" spans="1:36" customFormat="1" ht="15">
      <c r="A19" s="100" t="s">
        <v>127</v>
      </c>
    </row>
    <row r="20" spans="1:36" customFormat="1" ht="15"/>
    <row r="21" spans="1:36" customFormat="1" ht="15"/>
    <row r="25" spans="1:36" ht="15">
      <c r="A25" s="22" t="s">
        <v>59</v>
      </c>
      <c r="B25" s="23">
        <f>SUMIF($A$13:$A$19,$A25,B$13:B$19)</f>
        <v>130</v>
      </c>
      <c r="C25" s="23">
        <f t="shared" ref="C25:AJ28" si="0">SUMIF($A$13:$A$19,$A25,C$13:C$19)</f>
        <v>210</v>
      </c>
      <c r="D25" s="23">
        <f t="shared" si="0"/>
        <v>202</v>
      </c>
      <c r="E25" s="23">
        <f t="shared" si="0"/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ht="15">
      <c r="A26" s="22" t="s">
        <v>60</v>
      </c>
      <c r="B26" s="23">
        <f>SUMIF($A$13:$A$19,$A26,B$13:B$19)</f>
        <v>13</v>
      </c>
      <c r="C26" s="23">
        <f t="shared" si="0"/>
        <v>34</v>
      </c>
      <c r="D26" s="23">
        <f t="shared" si="0"/>
        <v>35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ht="15">
      <c r="A27" s="22" t="s">
        <v>63</v>
      </c>
      <c r="B27" s="23">
        <f>SUMIF($A$13:$A$19,$A27,B$13:B$19)</f>
        <v>0</v>
      </c>
      <c r="C27" s="23">
        <f t="shared" si="0"/>
        <v>0</v>
      </c>
      <c r="D27" s="23">
        <f t="shared" si="0"/>
        <v>0</v>
      </c>
      <c r="E27" s="23">
        <f t="shared" si="0"/>
        <v>0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ht="15">
      <c r="A28" s="22" t="s">
        <v>61</v>
      </c>
      <c r="B28" s="23">
        <f>SUMIF($A$13:$A$19,$A28,B$13:B$19)</f>
        <v>3</v>
      </c>
      <c r="C28" s="23">
        <f t="shared" si="0"/>
        <v>3</v>
      </c>
      <c r="D28" s="23">
        <f t="shared" si="0"/>
        <v>0</v>
      </c>
      <c r="E28" s="23">
        <f t="shared" si="0"/>
        <v>0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  <row r="37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1"/>
    <pageSetUpPr fitToPage="1"/>
  </sheetPr>
  <dimension ref="A1:AJ37"/>
  <sheetViews>
    <sheetView workbookViewId="0">
      <selection activeCell="M35" sqref="M35"/>
    </sheetView>
  </sheetViews>
  <sheetFormatPr defaultColWidth="7.109375" defaultRowHeight="12.75"/>
  <cols>
    <col min="1" max="1" width="30" style="17" customWidth="1"/>
    <col min="2" max="2" width="6.109375" style="17" bestFit="1" customWidth="1"/>
    <col min="3" max="5" width="6.44140625" style="17" bestFit="1" customWidth="1"/>
    <col min="6" max="36" width="7.21875" style="17" customWidth="1"/>
    <col min="37" max="16384" width="7.109375" style="17"/>
  </cols>
  <sheetData>
    <row r="1" spans="1:36" customFormat="1" ht="15">
      <c r="A1" s="135" t="s">
        <v>46</v>
      </c>
    </row>
    <row r="2" spans="1:36" customFormat="1" ht="15"/>
    <row r="3" spans="1:36" customFormat="1" ht="15">
      <c r="A3" s="135" t="s">
        <v>47</v>
      </c>
    </row>
    <row r="4" spans="1:36" customFormat="1" ht="15">
      <c r="A4" s="135" t="s">
        <v>48</v>
      </c>
    </row>
    <row r="5" spans="1:36" customFormat="1" ht="15">
      <c r="A5" s="135" t="s">
        <v>152</v>
      </c>
    </row>
    <row r="6" spans="1:36" customFormat="1" ht="15">
      <c r="A6" s="135" t="s">
        <v>149</v>
      </c>
    </row>
    <row r="7" spans="1:36" customFormat="1" ht="15"/>
    <row r="8" spans="1:36" customFormat="1" ht="15">
      <c r="A8" s="138" t="s">
        <v>0</v>
      </c>
      <c r="B8" s="138" t="s">
        <v>140</v>
      </c>
      <c r="C8" s="138" t="s">
        <v>145</v>
      </c>
      <c r="D8" s="138" t="s">
        <v>150</v>
      </c>
      <c r="E8" s="138" t="s">
        <v>53</v>
      </c>
      <c r="F8" s="138">
        <v>1</v>
      </c>
      <c r="G8" s="138">
        <v>2</v>
      </c>
      <c r="H8" s="138">
        <v>3</v>
      </c>
      <c r="I8" s="138">
        <v>4</v>
      </c>
      <c r="J8" s="138">
        <v>5</v>
      </c>
      <c r="K8" s="138">
        <v>6</v>
      </c>
      <c r="L8" s="138">
        <v>7</v>
      </c>
      <c r="M8" s="138">
        <v>8</v>
      </c>
      <c r="N8" s="138">
        <v>9</v>
      </c>
      <c r="O8" s="138">
        <v>10</v>
      </c>
      <c r="P8" s="138">
        <v>11</v>
      </c>
      <c r="Q8" s="138">
        <v>12</v>
      </c>
      <c r="R8" s="138">
        <v>13</v>
      </c>
      <c r="S8" s="138">
        <v>14</v>
      </c>
      <c r="T8" s="138">
        <v>15</v>
      </c>
      <c r="U8" s="138">
        <v>16</v>
      </c>
      <c r="V8" s="138">
        <v>17</v>
      </c>
      <c r="W8" s="138">
        <v>18</v>
      </c>
      <c r="X8" s="138">
        <v>19</v>
      </c>
      <c r="Y8" s="138">
        <v>20</v>
      </c>
      <c r="Z8" s="138">
        <v>21</v>
      </c>
      <c r="AA8" s="138">
        <v>22</v>
      </c>
      <c r="AB8" s="138">
        <v>23</v>
      </c>
      <c r="AC8" s="138">
        <v>24</v>
      </c>
      <c r="AD8" s="138">
        <v>25</v>
      </c>
      <c r="AE8" s="138">
        <v>26</v>
      </c>
      <c r="AF8" s="138">
        <v>27</v>
      </c>
      <c r="AG8" s="138">
        <v>28</v>
      </c>
      <c r="AH8" s="138">
        <v>29</v>
      </c>
      <c r="AI8" s="138">
        <v>30</v>
      </c>
      <c r="AJ8" s="138">
        <v>31</v>
      </c>
    </row>
    <row r="9" spans="1:36" customFormat="1" ht="15">
      <c r="A9" s="136" t="s">
        <v>54</v>
      </c>
      <c r="B9" s="136">
        <v>106884</v>
      </c>
      <c r="C9" s="136">
        <v>112478</v>
      </c>
      <c r="D9" s="136">
        <v>75785</v>
      </c>
      <c r="E9" s="136">
        <v>27795</v>
      </c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</row>
    <row r="10" spans="1:36" customFormat="1" ht="15">
      <c r="A10" s="136" t="s">
        <v>55</v>
      </c>
      <c r="B10" s="136">
        <v>106126</v>
      </c>
      <c r="C10" s="136">
        <v>111067</v>
      </c>
      <c r="D10" s="136">
        <v>74269</v>
      </c>
      <c r="E10" s="136">
        <v>27516</v>
      </c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</row>
    <row r="11" spans="1:36" customFormat="1" ht="15">
      <c r="A11" s="136" t="s">
        <v>56</v>
      </c>
      <c r="B11" s="136">
        <v>758</v>
      </c>
      <c r="C11" s="136">
        <v>1411</v>
      </c>
      <c r="D11" s="136">
        <v>1516</v>
      </c>
      <c r="E11" s="136">
        <v>279</v>
      </c>
      <c r="F11" s="136"/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  <c r="AE11" s="136"/>
      <c r="AF11" s="136"/>
      <c r="AG11" s="136"/>
      <c r="AH11" s="136"/>
      <c r="AI11" s="136"/>
      <c r="AJ11" s="136"/>
    </row>
    <row r="12" spans="1:36" customFormat="1" ht="15">
      <c r="A12" s="137" t="s">
        <v>57</v>
      </c>
      <c r="B12" s="137">
        <v>0.7091800456569739</v>
      </c>
      <c r="C12" s="137">
        <v>1.2544675403189958</v>
      </c>
      <c r="D12" s="137">
        <v>2.0003958566998747</v>
      </c>
      <c r="E12" s="137">
        <v>1.0037776578521318</v>
      </c>
      <c r="F12" s="137"/>
      <c r="G12" s="137"/>
      <c r="H12" s="137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</row>
    <row r="13" spans="1:36" customFormat="1" ht="15">
      <c r="A13" s="138" t="s">
        <v>58</v>
      </c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166"/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</row>
    <row r="14" spans="1:36" customFormat="1" ht="15">
      <c r="A14" s="136" t="s">
        <v>59</v>
      </c>
      <c r="B14" s="136">
        <v>734</v>
      </c>
      <c r="C14" s="136">
        <v>1405</v>
      </c>
      <c r="D14" s="136">
        <v>1475</v>
      </c>
      <c r="E14" s="136">
        <v>271</v>
      </c>
      <c r="F14" s="136"/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7"/>
      <c r="X14" s="136"/>
      <c r="Y14" s="136"/>
      <c r="Z14" s="136"/>
      <c r="AA14" s="136"/>
      <c r="AB14" s="136"/>
      <c r="AC14" s="136"/>
      <c r="AD14" s="136"/>
      <c r="AE14" s="136"/>
      <c r="AF14" s="136"/>
      <c r="AG14" s="136"/>
      <c r="AH14" s="136"/>
      <c r="AI14" s="136"/>
      <c r="AJ14" s="136"/>
    </row>
    <row r="15" spans="1:36" customFormat="1" ht="15">
      <c r="A15" s="136" t="s">
        <v>60</v>
      </c>
      <c r="B15" s="136">
        <v>7</v>
      </c>
      <c r="C15" s="136">
        <v>0</v>
      </c>
      <c r="D15" s="136">
        <v>36</v>
      </c>
      <c r="E15" s="136">
        <v>0</v>
      </c>
      <c r="F15" s="136"/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136"/>
      <c r="AJ15" s="136"/>
    </row>
    <row r="16" spans="1:36" customFormat="1" ht="15">
      <c r="A16" s="136" t="s">
        <v>61</v>
      </c>
      <c r="B16" s="136">
        <v>17</v>
      </c>
      <c r="C16" s="136">
        <v>6</v>
      </c>
      <c r="D16" s="136">
        <v>4</v>
      </c>
      <c r="E16" s="136">
        <v>3</v>
      </c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6"/>
    </row>
    <row r="17" spans="1:36" customFormat="1" ht="15">
      <c r="A17" s="136" t="s">
        <v>63</v>
      </c>
      <c r="B17" s="136">
        <v>0</v>
      </c>
      <c r="C17" s="136">
        <v>0</v>
      </c>
      <c r="D17" s="136">
        <v>0</v>
      </c>
      <c r="E17" s="136">
        <v>5</v>
      </c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G17" s="136"/>
      <c r="AH17" s="136"/>
      <c r="AI17" s="136"/>
      <c r="AJ17" s="136"/>
    </row>
    <row r="18" spans="1:36" customFormat="1" ht="15">
      <c r="A18" s="136" t="s">
        <v>147</v>
      </c>
      <c r="B18" s="136">
        <v>0</v>
      </c>
      <c r="C18" s="136">
        <v>0</v>
      </c>
      <c r="D18" s="136">
        <v>1</v>
      </c>
      <c r="E18" s="136">
        <v>0</v>
      </c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</row>
    <row r="19" spans="1:36" customFormat="1" ht="15"/>
    <row r="20" spans="1:36" customFormat="1" ht="15">
      <c r="A20" s="135" t="s">
        <v>62</v>
      </c>
    </row>
    <row r="21" spans="1:36" customFormat="1" ht="15">
      <c r="A21" s="135" t="s">
        <v>151</v>
      </c>
    </row>
    <row r="22" spans="1:36" customFormat="1" ht="15"/>
    <row r="23" spans="1:36" customFormat="1" ht="15"/>
    <row r="24" spans="1:36" customFormat="1" ht="15"/>
    <row r="25" spans="1:36" ht="15">
      <c r="A25" s="22" t="s">
        <v>59</v>
      </c>
      <c r="B25" s="23">
        <f>SUMIF($A$13:$A$19,$A25,B$13:B$19)</f>
        <v>734</v>
      </c>
      <c r="C25" s="23">
        <f t="shared" ref="C25:AJ28" si="0">SUMIF($A$13:$A$19,$A25,C$13:C$19)</f>
        <v>1405</v>
      </c>
      <c r="D25" s="23">
        <f t="shared" si="0"/>
        <v>1475</v>
      </c>
      <c r="E25" s="23">
        <f t="shared" si="0"/>
        <v>271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ht="15">
      <c r="A26" s="22" t="s">
        <v>60</v>
      </c>
      <c r="B26" s="23">
        <f>SUMIF($A$13:$A$19,$A26,B$13:B$19)</f>
        <v>7</v>
      </c>
      <c r="C26" s="23">
        <f t="shared" si="0"/>
        <v>0</v>
      </c>
      <c r="D26" s="23">
        <f t="shared" si="0"/>
        <v>36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ht="15">
      <c r="A27" s="22" t="s">
        <v>63</v>
      </c>
      <c r="B27" s="23">
        <f>SUMIF($A$13:$A$19,$A27,B$13:B$19)</f>
        <v>0</v>
      </c>
      <c r="C27" s="23">
        <f t="shared" si="0"/>
        <v>0</v>
      </c>
      <c r="D27" s="23">
        <f t="shared" si="0"/>
        <v>0</v>
      </c>
      <c r="E27" s="23">
        <f t="shared" si="0"/>
        <v>5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ht="15">
      <c r="A28" s="22" t="s">
        <v>61</v>
      </c>
      <c r="B28" s="23">
        <f>SUMIF($A$13:$A$19,$A28,B$13:B$19)</f>
        <v>17</v>
      </c>
      <c r="C28" s="23">
        <f t="shared" si="0"/>
        <v>6</v>
      </c>
      <c r="D28" s="23">
        <f t="shared" si="0"/>
        <v>4</v>
      </c>
      <c r="E28" s="23">
        <f t="shared" si="0"/>
        <v>3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  <row r="37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1"/>
    <pageSetUpPr fitToPage="1"/>
  </sheetPr>
  <dimension ref="A1:AJ37"/>
  <sheetViews>
    <sheetView topLeftCell="H1" workbookViewId="0">
      <selection activeCell="M35" sqref="M35"/>
    </sheetView>
  </sheetViews>
  <sheetFormatPr defaultColWidth="7.109375" defaultRowHeight="12.75"/>
  <cols>
    <col min="1" max="1" width="30" style="17" customWidth="1"/>
    <col min="2" max="2" width="6.109375" style="17" bestFit="1" customWidth="1"/>
    <col min="3" max="5" width="6.44140625" style="17" bestFit="1" customWidth="1"/>
    <col min="6" max="36" width="7.21875" style="17" customWidth="1"/>
    <col min="37" max="16384" width="7.109375" style="17"/>
  </cols>
  <sheetData>
    <row r="1" spans="1:36" customFormat="1" ht="15">
      <c r="A1" s="100" t="s">
        <v>46</v>
      </c>
    </row>
    <row r="2" spans="1:36" customFormat="1" ht="15"/>
    <row r="3" spans="1:36" customFormat="1" ht="15">
      <c r="A3" s="100" t="s">
        <v>47</v>
      </c>
    </row>
    <row r="4" spans="1:36" customFormat="1" ht="15">
      <c r="A4" s="100" t="s">
        <v>48</v>
      </c>
    </row>
    <row r="5" spans="1:36" customFormat="1" ht="15">
      <c r="A5" s="100" t="s">
        <v>72</v>
      </c>
    </row>
    <row r="6" spans="1:36" customFormat="1" ht="15">
      <c r="A6" s="100" t="s">
        <v>124</v>
      </c>
    </row>
    <row r="7" spans="1:36" customFormat="1" ht="15"/>
    <row r="8" spans="1:36" customFormat="1" ht="15">
      <c r="A8" s="101" t="s">
        <v>0</v>
      </c>
      <c r="B8" s="101" t="s">
        <v>119</v>
      </c>
      <c r="C8" s="101" t="s">
        <v>121</v>
      </c>
      <c r="D8" s="101" t="s">
        <v>125</v>
      </c>
      <c r="E8" s="101" t="s">
        <v>53</v>
      </c>
      <c r="F8" s="101">
        <v>1</v>
      </c>
      <c r="G8" s="101">
        <v>2</v>
      </c>
      <c r="H8" s="101">
        <v>3</v>
      </c>
      <c r="I8" s="101">
        <v>4</v>
      </c>
      <c r="J8" s="101">
        <v>5</v>
      </c>
      <c r="K8" s="101">
        <v>6</v>
      </c>
      <c r="L8" s="101">
        <v>7</v>
      </c>
      <c r="M8" s="101">
        <v>8</v>
      </c>
      <c r="N8" s="101">
        <v>9</v>
      </c>
      <c r="O8" s="101">
        <v>10</v>
      </c>
      <c r="P8" s="101">
        <v>11</v>
      </c>
      <c r="Q8" s="101">
        <v>12</v>
      </c>
      <c r="R8" s="101">
        <v>13</v>
      </c>
      <c r="S8" s="101">
        <v>14</v>
      </c>
      <c r="T8" s="101">
        <v>15</v>
      </c>
      <c r="U8" s="101">
        <v>16</v>
      </c>
      <c r="V8" s="101">
        <v>17</v>
      </c>
      <c r="W8" s="101">
        <v>18</v>
      </c>
      <c r="X8" s="101">
        <v>19</v>
      </c>
      <c r="Y8" s="101">
        <v>20</v>
      </c>
      <c r="Z8" s="101">
        <v>21</v>
      </c>
      <c r="AA8" s="101">
        <v>22</v>
      </c>
      <c r="AB8" s="101">
        <v>23</v>
      </c>
      <c r="AC8" s="101">
        <v>24</v>
      </c>
      <c r="AD8" s="101">
        <v>25</v>
      </c>
      <c r="AE8" s="101">
        <v>26</v>
      </c>
      <c r="AF8" s="101">
        <v>27</v>
      </c>
      <c r="AG8" s="101">
        <v>28</v>
      </c>
    </row>
    <row r="9" spans="1:36" customFormat="1" ht="15">
      <c r="A9" s="102" t="s">
        <v>54</v>
      </c>
      <c r="B9" s="102">
        <v>27170</v>
      </c>
      <c r="C9" s="102">
        <v>28233</v>
      </c>
      <c r="D9" s="102">
        <v>21240</v>
      </c>
      <c r="E9" s="102">
        <v>145</v>
      </c>
      <c r="F9" s="102">
        <v>0</v>
      </c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</row>
    <row r="10" spans="1:36" customFormat="1" ht="15">
      <c r="A10" s="102" t="s">
        <v>55</v>
      </c>
      <c r="B10" s="102">
        <v>26903</v>
      </c>
      <c r="C10" s="102">
        <v>27785</v>
      </c>
      <c r="D10" s="102">
        <v>20969</v>
      </c>
      <c r="E10" s="102">
        <v>145</v>
      </c>
      <c r="F10" s="102">
        <v>0</v>
      </c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</row>
    <row r="11" spans="1:36" customFormat="1" ht="15">
      <c r="A11" s="102" t="s">
        <v>56</v>
      </c>
      <c r="B11" s="102">
        <v>267</v>
      </c>
      <c r="C11" s="102">
        <v>448</v>
      </c>
      <c r="D11" s="102">
        <v>271</v>
      </c>
      <c r="E11" s="102">
        <v>0</v>
      </c>
      <c r="F11" s="102">
        <v>0</v>
      </c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</row>
    <row r="12" spans="1:36" customFormat="1" ht="15">
      <c r="A12" s="103" t="s">
        <v>57</v>
      </c>
      <c r="B12" s="103">
        <v>0.98270150901729847</v>
      </c>
      <c r="C12" s="103">
        <v>1.5867955938086635</v>
      </c>
      <c r="D12" s="103">
        <v>1.2758945386064031</v>
      </c>
      <c r="E12" s="103">
        <v>0</v>
      </c>
      <c r="F12" s="103">
        <v>0</v>
      </c>
      <c r="G12" s="103"/>
      <c r="H12" s="103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</row>
    <row r="13" spans="1:36" customFormat="1" ht="15">
      <c r="A13" s="101" t="s">
        <v>58</v>
      </c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26"/>
      <c r="AI13" s="126"/>
      <c r="AJ13" s="126"/>
    </row>
    <row r="14" spans="1:36" customFormat="1" ht="15">
      <c r="A14" s="102" t="s">
        <v>59</v>
      </c>
      <c r="B14" s="102">
        <v>266</v>
      </c>
      <c r="C14" s="102">
        <v>447</v>
      </c>
      <c r="D14" s="102">
        <v>268</v>
      </c>
      <c r="E14" s="102">
        <v>0</v>
      </c>
      <c r="F14" s="102">
        <v>0</v>
      </c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7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</row>
    <row r="15" spans="1:36" customFormat="1" ht="15">
      <c r="A15" s="102" t="s">
        <v>61</v>
      </c>
      <c r="B15" s="102">
        <v>1</v>
      </c>
      <c r="C15" s="102">
        <v>1</v>
      </c>
      <c r="D15" s="102">
        <v>3</v>
      </c>
      <c r="E15" s="102">
        <v>0</v>
      </c>
      <c r="F15" s="102">
        <v>0</v>
      </c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</row>
    <row r="16" spans="1:36" customFormat="1" ht="15"/>
    <row r="17" spans="1:36" customFormat="1" ht="15">
      <c r="A17" s="100" t="s">
        <v>62</v>
      </c>
    </row>
    <row r="18" spans="1:36" customFormat="1" ht="15">
      <c r="A18" s="100" t="s">
        <v>128</v>
      </c>
    </row>
    <row r="19" spans="1:36" customFormat="1" ht="15"/>
    <row r="20" spans="1:36" customFormat="1" ht="15"/>
    <row r="21" spans="1:36" customFormat="1" ht="15"/>
    <row r="22" spans="1:36" customFormat="1" ht="15"/>
    <row r="23" spans="1:36" customFormat="1" ht="15"/>
    <row r="24" spans="1:36" customFormat="1" ht="15"/>
    <row r="25" spans="1:36" ht="15">
      <c r="A25" s="22" t="s">
        <v>59</v>
      </c>
      <c r="B25" s="23">
        <f>SUMIF($A$13:$A$19,$A25,B$13:B$19)</f>
        <v>266</v>
      </c>
      <c r="C25" s="23">
        <f t="shared" ref="C25:AJ28" si="0">SUMIF($A$13:$A$19,$A25,C$13:C$19)</f>
        <v>447</v>
      </c>
      <c r="D25" s="23">
        <f t="shared" si="0"/>
        <v>268</v>
      </c>
      <c r="E25" s="23">
        <f t="shared" si="0"/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ht="15">
      <c r="A26" s="22" t="s">
        <v>60</v>
      </c>
      <c r="B26" s="23">
        <f>SUMIF($A$13:$A$19,$A26,B$13:B$19)</f>
        <v>0</v>
      </c>
      <c r="C26" s="23">
        <f t="shared" si="0"/>
        <v>0</v>
      </c>
      <c r="D26" s="23">
        <f t="shared" si="0"/>
        <v>0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ht="15">
      <c r="A27" s="22" t="s">
        <v>63</v>
      </c>
      <c r="B27" s="23">
        <f>SUMIF($A$13:$A$19,$A27,B$13:B$19)</f>
        <v>0</v>
      </c>
      <c r="C27" s="23">
        <f t="shared" si="0"/>
        <v>0</v>
      </c>
      <c r="D27" s="23">
        <f t="shared" si="0"/>
        <v>0</v>
      </c>
      <c r="E27" s="23">
        <f t="shared" si="0"/>
        <v>0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ht="15">
      <c r="A28" s="22" t="s">
        <v>61</v>
      </c>
      <c r="B28" s="23">
        <f>SUMIF($A$13:$A$19,$A28,B$13:B$19)</f>
        <v>1</v>
      </c>
      <c r="C28" s="23">
        <f t="shared" si="0"/>
        <v>1</v>
      </c>
      <c r="D28" s="23">
        <f t="shared" si="0"/>
        <v>3</v>
      </c>
      <c r="E28" s="23">
        <f t="shared" si="0"/>
        <v>0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  <row r="37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1"/>
    <pageSetUpPr fitToPage="1"/>
  </sheetPr>
  <dimension ref="A1:AJ28"/>
  <sheetViews>
    <sheetView workbookViewId="0">
      <selection activeCell="M35" sqref="M35"/>
    </sheetView>
  </sheetViews>
  <sheetFormatPr defaultRowHeight="15"/>
  <cols>
    <col min="1" max="1" width="27" customWidth="1"/>
  </cols>
  <sheetData>
    <row r="1" spans="1:36">
      <c r="A1" s="156" t="s">
        <v>46</v>
      </c>
    </row>
    <row r="3" spans="1:36">
      <c r="A3" s="156" t="s">
        <v>47</v>
      </c>
    </row>
    <row r="4" spans="1:36">
      <c r="A4" s="156" t="s">
        <v>48</v>
      </c>
    </row>
    <row r="5" spans="1:36">
      <c r="A5" s="156" t="s">
        <v>161</v>
      </c>
    </row>
    <row r="6" spans="1:36">
      <c r="A6" s="156" t="s">
        <v>200</v>
      </c>
    </row>
    <row r="8" spans="1:36">
      <c r="A8" s="157" t="s">
        <v>0</v>
      </c>
      <c r="B8" s="157" t="s">
        <v>196</v>
      </c>
      <c r="C8" s="157" t="s">
        <v>198</v>
      </c>
      <c r="D8" s="157" t="s">
        <v>201</v>
      </c>
      <c r="E8" s="157" t="s">
        <v>53</v>
      </c>
      <c r="F8" s="157">
        <v>1</v>
      </c>
      <c r="G8" s="157">
        <v>2</v>
      </c>
      <c r="H8" s="157">
        <v>3</v>
      </c>
      <c r="I8" s="157">
        <v>4</v>
      </c>
      <c r="J8" s="157">
        <v>5</v>
      </c>
      <c r="K8" s="157">
        <v>6</v>
      </c>
      <c r="L8" s="157">
        <v>7</v>
      </c>
      <c r="M8" s="157">
        <v>8</v>
      </c>
      <c r="N8" s="157">
        <v>9</v>
      </c>
      <c r="O8" s="157">
        <v>10</v>
      </c>
      <c r="P8" s="157">
        <v>11</v>
      </c>
      <c r="Q8" s="157">
        <v>12</v>
      </c>
      <c r="R8" s="157">
        <v>13</v>
      </c>
      <c r="S8" s="157">
        <v>14</v>
      </c>
      <c r="T8" s="157">
        <v>15</v>
      </c>
      <c r="U8" s="157">
        <v>16</v>
      </c>
      <c r="V8" s="157">
        <v>17</v>
      </c>
      <c r="W8" s="157">
        <v>18</v>
      </c>
      <c r="X8" s="157">
        <v>19</v>
      </c>
      <c r="Y8" s="157">
        <v>20</v>
      </c>
      <c r="Z8" s="157">
        <v>21</v>
      </c>
      <c r="AA8" s="157">
        <v>22</v>
      </c>
      <c r="AB8" s="157">
        <v>23</v>
      </c>
      <c r="AC8" s="157">
        <v>24</v>
      </c>
      <c r="AD8" s="157">
        <v>25</v>
      </c>
      <c r="AE8" s="157">
        <v>26</v>
      </c>
      <c r="AF8" s="157">
        <v>27</v>
      </c>
      <c r="AG8" s="157">
        <v>28</v>
      </c>
      <c r="AH8" s="157">
        <v>29</v>
      </c>
      <c r="AI8" s="157">
        <v>30</v>
      </c>
    </row>
    <row r="9" spans="1:36">
      <c r="A9" s="158" t="s">
        <v>54</v>
      </c>
      <c r="B9" s="158">
        <v>135941</v>
      </c>
      <c r="C9" s="158">
        <v>6553</v>
      </c>
      <c r="D9" s="158">
        <v>0</v>
      </c>
      <c r="E9" s="158">
        <v>0</v>
      </c>
      <c r="F9" s="158">
        <v>0</v>
      </c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</row>
    <row r="10" spans="1:36">
      <c r="A10" s="158" t="s">
        <v>55</v>
      </c>
      <c r="B10" s="158">
        <v>135508</v>
      </c>
      <c r="C10" s="158">
        <v>6532</v>
      </c>
      <c r="D10" s="158">
        <v>0</v>
      </c>
      <c r="E10" s="158">
        <v>0</v>
      </c>
      <c r="F10" s="158">
        <v>0</v>
      </c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</row>
    <row r="11" spans="1:36">
      <c r="A11" s="158" t="s">
        <v>56</v>
      </c>
      <c r="B11" s="158">
        <v>433</v>
      </c>
      <c r="C11" s="158">
        <v>21</v>
      </c>
      <c r="D11" s="158">
        <v>0</v>
      </c>
      <c r="E11" s="158">
        <v>0</v>
      </c>
      <c r="F11" s="158">
        <v>0</v>
      </c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</row>
    <row r="12" spans="1:36">
      <c r="A12" s="159" t="s">
        <v>57</v>
      </c>
      <c r="B12" s="159">
        <v>0.31852053464370572</v>
      </c>
      <c r="C12" s="159">
        <v>0.32046390965969784</v>
      </c>
      <c r="D12" s="159"/>
      <c r="E12" s="159"/>
      <c r="F12" s="159"/>
      <c r="G12" s="159"/>
      <c r="H12" s="159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</row>
    <row r="13" spans="1:36">
      <c r="A13" s="157" t="s">
        <v>58</v>
      </c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165"/>
      <c r="AD13" s="165"/>
      <c r="AE13" s="165"/>
      <c r="AF13" s="165"/>
      <c r="AG13" s="165"/>
      <c r="AH13" s="165"/>
      <c r="AI13" s="165"/>
      <c r="AJ13" s="126"/>
    </row>
    <row r="14" spans="1:36">
      <c r="A14" s="158" t="s">
        <v>59</v>
      </c>
      <c r="B14" s="158">
        <v>375</v>
      </c>
      <c r="C14" s="158">
        <v>8</v>
      </c>
      <c r="D14" s="158">
        <v>0</v>
      </c>
      <c r="E14" s="158">
        <v>0</v>
      </c>
      <c r="F14" s="158">
        <v>0</v>
      </c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</row>
    <row r="15" spans="1:36">
      <c r="A15" s="158" t="s">
        <v>60</v>
      </c>
      <c r="B15" s="158">
        <v>38</v>
      </c>
      <c r="C15" s="158">
        <v>10</v>
      </c>
      <c r="D15" s="158">
        <v>0</v>
      </c>
      <c r="E15" s="158">
        <v>0</v>
      </c>
      <c r="F15" s="158">
        <v>0</v>
      </c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</row>
    <row r="16" spans="1:36">
      <c r="A16" s="158" t="s">
        <v>61</v>
      </c>
      <c r="B16" s="158">
        <v>19</v>
      </c>
      <c r="C16" s="158">
        <v>3</v>
      </c>
      <c r="D16" s="158">
        <v>0</v>
      </c>
      <c r="E16" s="158">
        <v>0</v>
      </c>
      <c r="F16" s="158">
        <v>0</v>
      </c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</row>
    <row r="17" spans="1:36">
      <c r="A17" s="158" t="s">
        <v>63</v>
      </c>
      <c r="B17" s="158">
        <v>1</v>
      </c>
      <c r="C17" s="158">
        <v>0</v>
      </c>
      <c r="D17" s="158">
        <v>0</v>
      </c>
      <c r="E17" s="158">
        <v>0</v>
      </c>
      <c r="F17" s="158">
        <v>0</v>
      </c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</row>
    <row r="19" spans="1:36">
      <c r="A19" s="156" t="s">
        <v>62</v>
      </c>
    </row>
    <row r="20" spans="1:36">
      <c r="A20" s="100" t="s">
        <v>203</v>
      </c>
    </row>
    <row r="25" spans="1:36" s="17" customFormat="1">
      <c r="A25" s="22" t="s">
        <v>59</v>
      </c>
      <c r="B25" s="23">
        <f>SUMIF($A$13:$A$19,$A25,B$13:B$19)</f>
        <v>375</v>
      </c>
      <c r="C25" s="23">
        <f t="shared" ref="C25:AJ28" si="0">SUMIF($A$13:$A$19,$A25,C$13:C$19)</f>
        <v>8</v>
      </c>
      <c r="D25" s="23">
        <f t="shared" si="0"/>
        <v>0</v>
      </c>
      <c r="E25" s="23">
        <f t="shared" si="0"/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s="17" customFormat="1">
      <c r="A26" s="22" t="s">
        <v>60</v>
      </c>
      <c r="B26" s="23">
        <f>SUMIF($A$13:$A$19,$A26,B$13:B$19)</f>
        <v>38</v>
      </c>
      <c r="C26" s="23">
        <f t="shared" si="0"/>
        <v>10</v>
      </c>
      <c r="D26" s="23">
        <f t="shared" si="0"/>
        <v>0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s="17" customFormat="1">
      <c r="A27" s="22" t="s">
        <v>63</v>
      </c>
      <c r="B27" s="23">
        <f>SUMIF($A$13:$A$19,$A27,B$13:B$19)</f>
        <v>1</v>
      </c>
      <c r="C27" s="23">
        <f t="shared" si="0"/>
        <v>0</v>
      </c>
      <c r="D27" s="23">
        <f t="shared" si="0"/>
        <v>0</v>
      </c>
      <c r="E27" s="23">
        <f t="shared" si="0"/>
        <v>0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s="17" customFormat="1">
      <c r="A28" s="22" t="s">
        <v>61</v>
      </c>
      <c r="B28" s="23">
        <f>SUMIF($A$13:$A$19,$A28,B$13:B$19)</f>
        <v>19</v>
      </c>
      <c r="C28" s="23">
        <f t="shared" si="0"/>
        <v>3</v>
      </c>
      <c r="D28" s="23">
        <f t="shared" si="0"/>
        <v>0</v>
      </c>
      <c r="E28" s="23">
        <f t="shared" si="0"/>
        <v>0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</sheetData>
  <pageMargins left="0.75" right="0.75" top="1" bottom="1" header="0.5" footer="0.5"/>
  <pageSetup scale="30" orientation="landscape" horizontalDpi="300" verticalDpi="3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1"/>
    <pageSetUpPr fitToPage="1"/>
  </sheetPr>
  <dimension ref="A1:AJ37"/>
  <sheetViews>
    <sheetView workbookViewId="0">
      <selection activeCell="M35" sqref="M35"/>
    </sheetView>
  </sheetViews>
  <sheetFormatPr defaultColWidth="7.109375" defaultRowHeight="12.75"/>
  <cols>
    <col min="1" max="1" width="30.77734375" style="17" customWidth="1"/>
    <col min="2" max="5" width="7.109375" style="17" customWidth="1"/>
    <col min="6" max="36" width="7.21875" style="17" customWidth="1"/>
    <col min="37" max="16384" width="7.109375" style="17"/>
  </cols>
  <sheetData>
    <row r="1" spans="1:36" customFormat="1" ht="15">
      <c r="A1" s="148" t="s">
        <v>46</v>
      </c>
    </row>
    <row r="2" spans="1:36" customFormat="1" ht="15"/>
    <row r="3" spans="1:36" customFormat="1" ht="15">
      <c r="A3" s="148" t="s">
        <v>47</v>
      </c>
    </row>
    <row r="4" spans="1:36" customFormat="1" ht="15">
      <c r="A4" s="148" t="s">
        <v>48</v>
      </c>
    </row>
    <row r="5" spans="1:36" customFormat="1" ht="15">
      <c r="A5" s="148" t="s">
        <v>73</v>
      </c>
    </row>
    <row r="6" spans="1:36" customFormat="1" ht="15">
      <c r="A6" s="148" t="s">
        <v>171</v>
      </c>
    </row>
    <row r="7" spans="1:36" customFormat="1" ht="15"/>
    <row r="8" spans="1:36" customFormat="1" ht="15">
      <c r="A8" s="152" t="s">
        <v>0</v>
      </c>
      <c r="B8" s="152" t="s">
        <v>164</v>
      </c>
      <c r="C8" s="152" t="s">
        <v>167</v>
      </c>
      <c r="D8" s="152" t="s">
        <v>172</v>
      </c>
      <c r="E8" s="152" t="s">
        <v>53</v>
      </c>
      <c r="F8" s="152">
        <v>1</v>
      </c>
      <c r="G8" s="152">
        <v>2</v>
      </c>
      <c r="H8" s="152">
        <v>3</v>
      </c>
      <c r="I8" s="152">
        <v>4</v>
      </c>
      <c r="J8" s="152">
        <v>5</v>
      </c>
      <c r="K8" s="152">
        <v>6</v>
      </c>
      <c r="L8" s="152">
        <v>7</v>
      </c>
      <c r="M8" s="152">
        <v>8</v>
      </c>
      <c r="N8" s="152">
        <v>9</v>
      </c>
      <c r="O8" s="152">
        <v>10</v>
      </c>
      <c r="P8" s="152">
        <v>11</v>
      </c>
      <c r="Q8" s="152">
        <v>12</v>
      </c>
      <c r="R8" s="152">
        <v>13</v>
      </c>
      <c r="S8" s="152">
        <v>14</v>
      </c>
      <c r="T8" s="152">
        <v>15</v>
      </c>
      <c r="U8" s="152">
        <v>16</v>
      </c>
      <c r="V8" s="152">
        <v>17</v>
      </c>
      <c r="W8" s="152">
        <v>18</v>
      </c>
      <c r="X8" s="152">
        <v>19</v>
      </c>
      <c r="Y8" s="152">
        <v>20</v>
      </c>
      <c r="Z8" s="152">
        <v>21</v>
      </c>
      <c r="AA8" s="152">
        <v>22</v>
      </c>
      <c r="AB8" s="152">
        <v>23</v>
      </c>
      <c r="AC8" s="152">
        <v>24</v>
      </c>
      <c r="AD8" s="152">
        <v>25</v>
      </c>
      <c r="AE8" s="152">
        <v>26</v>
      </c>
      <c r="AF8" s="152">
        <v>27</v>
      </c>
      <c r="AG8" s="152">
        <v>28</v>
      </c>
      <c r="AH8" s="152">
        <v>29</v>
      </c>
      <c r="AI8" s="152">
        <v>30</v>
      </c>
      <c r="AJ8" s="152">
        <v>31</v>
      </c>
    </row>
    <row r="9" spans="1:36" customFormat="1" ht="15">
      <c r="A9" s="149" t="s">
        <v>54</v>
      </c>
      <c r="B9" s="149">
        <v>161800</v>
      </c>
      <c r="C9" s="149">
        <v>150303</v>
      </c>
      <c r="D9" s="149">
        <v>23149</v>
      </c>
      <c r="E9" s="149">
        <v>0</v>
      </c>
      <c r="F9" s="149">
        <v>0</v>
      </c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</row>
    <row r="10" spans="1:36" customFormat="1" ht="15">
      <c r="A10" s="149" t="s">
        <v>55</v>
      </c>
      <c r="B10" s="149">
        <v>161076</v>
      </c>
      <c r="C10" s="149">
        <v>149419</v>
      </c>
      <c r="D10" s="149">
        <v>22971</v>
      </c>
      <c r="E10" s="149">
        <v>0</v>
      </c>
      <c r="F10" s="149">
        <v>0</v>
      </c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</row>
    <row r="11" spans="1:36" customFormat="1" ht="15">
      <c r="A11" s="149" t="s">
        <v>56</v>
      </c>
      <c r="B11" s="149">
        <v>724</v>
      </c>
      <c r="C11" s="149">
        <v>884</v>
      </c>
      <c r="D11" s="149">
        <v>178</v>
      </c>
      <c r="E11" s="149">
        <v>0</v>
      </c>
      <c r="F11" s="149">
        <v>0</v>
      </c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</row>
    <row r="12" spans="1:36" customFormat="1" ht="15">
      <c r="A12" s="150" t="s">
        <v>57</v>
      </c>
      <c r="B12" s="150">
        <v>0.44746600741656362</v>
      </c>
      <c r="C12" s="150">
        <v>0.58814527986799991</v>
      </c>
      <c r="D12" s="150">
        <v>0.76893170331331806</v>
      </c>
      <c r="E12" s="150">
        <v>0</v>
      </c>
      <c r="F12" s="150"/>
      <c r="G12" s="150"/>
      <c r="H12" s="150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</row>
    <row r="13" spans="1:36" customFormat="1" ht="15">
      <c r="A13" s="152" t="s">
        <v>58</v>
      </c>
      <c r="B13" s="162"/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3"/>
      <c r="AE13" s="163"/>
      <c r="AF13" s="163"/>
      <c r="AG13" s="163"/>
      <c r="AH13" s="163"/>
      <c r="AI13" s="163"/>
      <c r="AJ13" s="164"/>
    </row>
    <row r="14" spans="1:36" customFormat="1" ht="15">
      <c r="A14" s="149" t="s">
        <v>59</v>
      </c>
      <c r="B14" s="149">
        <v>674</v>
      </c>
      <c r="C14" s="149">
        <v>875</v>
      </c>
      <c r="D14" s="149">
        <v>178</v>
      </c>
      <c r="E14" s="149">
        <v>0</v>
      </c>
      <c r="F14" s="149">
        <v>0</v>
      </c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7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</row>
    <row r="15" spans="1:36" customFormat="1" ht="15">
      <c r="A15" s="149" t="s">
        <v>61</v>
      </c>
      <c r="B15" s="149">
        <v>44</v>
      </c>
      <c r="C15" s="149">
        <v>9</v>
      </c>
      <c r="D15" s="149">
        <v>0</v>
      </c>
      <c r="E15" s="149">
        <v>0</v>
      </c>
      <c r="F15" s="149">
        <v>0</v>
      </c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</row>
    <row r="16" spans="1:36" customFormat="1" ht="15">
      <c r="A16" s="149" t="s">
        <v>60</v>
      </c>
      <c r="B16" s="149">
        <v>5</v>
      </c>
      <c r="C16" s="149">
        <v>0</v>
      </c>
      <c r="D16" s="149">
        <v>0</v>
      </c>
      <c r="E16" s="149">
        <v>0</v>
      </c>
      <c r="F16" s="149">
        <v>0</v>
      </c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</row>
    <row r="17" spans="1:36" customFormat="1" ht="15">
      <c r="A17" s="149" t="s">
        <v>158</v>
      </c>
      <c r="B17" s="149">
        <v>1</v>
      </c>
      <c r="C17" s="149">
        <v>0</v>
      </c>
      <c r="D17" s="149">
        <v>0</v>
      </c>
      <c r="E17" s="149">
        <v>0</v>
      </c>
      <c r="F17" s="149">
        <v>0</v>
      </c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49"/>
      <c r="AJ17" s="149"/>
    </row>
    <row r="18" spans="1:36" customFormat="1" ht="15"/>
    <row r="19" spans="1:36" customFormat="1" ht="15">
      <c r="A19" s="148" t="s">
        <v>62</v>
      </c>
    </row>
    <row r="20" spans="1:36" customFormat="1" ht="15">
      <c r="A20" s="148" t="s">
        <v>174</v>
      </c>
    </row>
    <row r="21" spans="1:36" customFormat="1" ht="15"/>
    <row r="22" spans="1:36" customFormat="1" ht="15"/>
    <row r="23" spans="1:36" customFormat="1" ht="15"/>
    <row r="24" spans="1:36" customFormat="1" ht="15"/>
    <row r="25" spans="1:36" ht="15">
      <c r="A25" s="22" t="s">
        <v>59</v>
      </c>
      <c r="B25" s="23">
        <f>SUMIF($A$13:$A$19,$A25,B$13:B$19)</f>
        <v>674</v>
      </c>
      <c r="C25" s="23">
        <f t="shared" ref="C25:AJ28" si="0">SUMIF($A$13:$A$19,$A25,C$13:C$19)</f>
        <v>875</v>
      </c>
      <c r="D25" s="23">
        <f t="shared" si="0"/>
        <v>178</v>
      </c>
      <c r="E25" s="23">
        <f t="shared" si="0"/>
        <v>0</v>
      </c>
      <c r="F25" s="23">
        <f t="shared" si="0"/>
        <v>0</v>
      </c>
      <c r="G25" s="23">
        <f>SUMIF($A$13:$A$19,$A25,G$13:G$19)</f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ht="15">
      <c r="A26" s="22" t="s">
        <v>60</v>
      </c>
      <c r="B26" s="23">
        <f>SUMIF($A$13:$A$19,$A26,B$13:B$19)</f>
        <v>5</v>
      </c>
      <c r="C26" s="23">
        <f t="shared" si="0"/>
        <v>0</v>
      </c>
      <c r="D26" s="23">
        <f t="shared" si="0"/>
        <v>0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ht="15">
      <c r="A27" s="22" t="s">
        <v>63</v>
      </c>
      <c r="B27" s="23">
        <f>SUMIF($A$13:$A$19,$A27,B$13:B$19)</f>
        <v>0</v>
      </c>
      <c r="C27" s="23">
        <f t="shared" si="0"/>
        <v>0</v>
      </c>
      <c r="D27" s="23">
        <f t="shared" si="0"/>
        <v>0</v>
      </c>
      <c r="E27" s="23">
        <f t="shared" si="0"/>
        <v>0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ht="15">
      <c r="A28" s="22" t="s">
        <v>61</v>
      </c>
      <c r="B28" s="23">
        <f>SUMIF($A$13:$A$19,$A28,B$13:B$19)</f>
        <v>44</v>
      </c>
      <c r="C28" s="23">
        <f t="shared" si="0"/>
        <v>9</v>
      </c>
      <c r="D28" s="23">
        <f t="shared" si="0"/>
        <v>0</v>
      </c>
      <c r="E28" s="23">
        <f t="shared" si="0"/>
        <v>0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  <row r="37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1"/>
    <pageSetUpPr fitToPage="1"/>
  </sheetPr>
  <dimension ref="A1:AJ28"/>
  <sheetViews>
    <sheetView workbookViewId="0">
      <selection activeCell="M35" sqref="M35"/>
    </sheetView>
  </sheetViews>
  <sheetFormatPr defaultColWidth="7.109375" defaultRowHeight="12.75"/>
  <cols>
    <col min="1" max="1" width="30" style="17" customWidth="1"/>
    <col min="2" max="5" width="7.109375" style="17" customWidth="1"/>
    <col min="6" max="36" width="7.21875" style="17" customWidth="1"/>
    <col min="37" max="16384" width="7.109375" style="17"/>
  </cols>
  <sheetData>
    <row r="1" spans="1:36" customFormat="1" ht="15">
      <c r="A1" s="148" t="s">
        <v>46</v>
      </c>
    </row>
    <row r="2" spans="1:36" customFormat="1" ht="15"/>
    <row r="3" spans="1:36" customFormat="1" ht="15">
      <c r="A3" s="148" t="s">
        <v>47</v>
      </c>
    </row>
    <row r="4" spans="1:36" customFormat="1" ht="15">
      <c r="A4" s="148" t="s">
        <v>48</v>
      </c>
    </row>
    <row r="5" spans="1:36" customFormat="1" ht="15">
      <c r="A5" s="148" t="s">
        <v>122</v>
      </c>
    </row>
    <row r="6" spans="1:36" customFormat="1" ht="15">
      <c r="A6" s="148" t="s">
        <v>171</v>
      </c>
    </row>
    <row r="7" spans="1:36" customFormat="1" ht="15"/>
    <row r="8" spans="1:36" customFormat="1" ht="15">
      <c r="A8" s="151" t="s">
        <v>0</v>
      </c>
      <c r="B8" s="151" t="s">
        <v>164</v>
      </c>
      <c r="C8" s="151" t="s">
        <v>167</v>
      </c>
      <c r="D8" s="151" t="s">
        <v>172</v>
      </c>
      <c r="E8" s="151" t="s">
        <v>53</v>
      </c>
      <c r="F8" s="151">
        <v>1</v>
      </c>
      <c r="G8" s="151">
        <v>2</v>
      </c>
      <c r="H8" s="151">
        <v>3</v>
      </c>
      <c r="I8" s="151">
        <v>4</v>
      </c>
      <c r="J8" s="151">
        <v>5</v>
      </c>
      <c r="K8" s="151">
        <v>6</v>
      </c>
      <c r="L8" s="151">
        <v>7</v>
      </c>
      <c r="M8" s="151">
        <v>8</v>
      </c>
      <c r="N8" s="151">
        <v>9</v>
      </c>
      <c r="O8" s="151">
        <v>10</v>
      </c>
      <c r="P8" s="151">
        <v>11</v>
      </c>
      <c r="Q8" s="151">
        <v>12</v>
      </c>
      <c r="R8" s="151">
        <v>13</v>
      </c>
      <c r="S8" s="151">
        <v>14</v>
      </c>
      <c r="T8" s="151">
        <v>15</v>
      </c>
      <c r="U8" s="151">
        <v>16</v>
      </c>
      <c r="V8" s="151">
        <v>17</v>
      </c>
      <c r="W8" s="151">
        <v>18</v>
      </c>
      <c r="X8" s="151">
        <v>19</v>
      </c>
      <c r="Y8" s="151">
        <v>20</v>
      </c>
      <c r="Z8" s="151">
        <v>21</v>
      </c>
      <c r="AA8" s="151">
        <v>22</v>
      </c>
      <c r="AB8" s="151">
        <v>23</v>
      </c>
      <c r="AC8" s="151">
        <v>24</v>
      </c>
      <c r="AD8" s="151">
        <v>25</v>
      </c>
      <c r="AE8" s="151">
        <v>26</v>
      </c>
      <c r="AF8" s="151">
        <v>27</v>
      </c>
      <c r="AG8" s="151">
        <v>28</v>
      </c>
      <c r="AH8" s="151">
        <v>29</v>
      </c>
      <c r="AI8" s="151">
        <v>30</v>
      </c>
      <c r="AJ8" s="151">
        <v>31</v>
      </c>
    </row>
    <row r="9" spans="1:36" customFormat="1" ht="15">
      <c r="A9" s="149" t="s">
        <v>54</v>
      </c>
      <c r="B9" s="149">
        <v>12827</v>
      </c>
      <c r="C9" s="149">
        <v>1460</v>
      </c>
      <c r="D9" s="149">
        <v>0</v>
      </c>
      <c r="E9" s="149">
        <v>0</v>
      </c>
      <c r="F9" s="149">
        <v>0</v>
      </c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</row>
    <row r="10" spans="1:36" customFormat="1" ht="15">
      <c r="A10" s="149" t="s">
        <v>55</v>
      </c>
      <c r="B10" s="149">
        <v>12190</v>
      </c>
      <c r="C10" s="149">
        <v>1459</v>
      </c>
      <c r="D10" s="149">
        <v>0</v>
      </c>
      <c r="E10" s="149">
        <v>0</v>
      </c>
      <c r="F10" s="149">
        <v>0</v>
      </c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</row>
    <row r="11" spans="1:36" customFormat="1" ht="15">
      <c r="A11" s="149" t="s">
        <v>56</v>
      </c>
      <c r="B11" s="149">
        <v>637</v>
      </c>
      <c r="C11" s="149">
        <v>1</v>
      </c>
      <c r="D11" s="149">
        <v>0</v>
      </c>
      <c r="E11" s="149">
        <v>0</v>
      </c>
      <c r="F11" s="149">
        <v>0</v>
      </c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</row>
    <row r="12" spans="1:36" customFormat="1" ht="15">
      <c r="A12" s="150" t="s">
        <v>57</v>
      </c>
      <c r="B12" s="150">
        <v>4.9660871598970928</v>
      </c>
      <c r="C12" s="150">
        <v>6.8493150684931503E-2</v>
      </c>
      <c r="D12" s="150"/>
      <c r="E12" s="150"/>
      <c r="F12" s="150"/>
      <c r="G12" s="150"/>
      <c r="H12" s="150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</row>
    <row r="13" spans="1:36" customFormat="1" ht="15">
      <c r="A13" s="151" t="s">
        <v>58</v>
      </c>
      <c r="B13" s="161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</row>
    <row r="14" spans="1:36" customFormat="1" ht="15">
      <c r="A14" s="149" t="s">
        <v>59</v>
      </c>
      <c r="B14" s="149">
        <v>637</v>
      </c>
      <c r="C14" s="149">
        <v>1</v>
      </c>
      <c r="D14" s="149">
        <v>0</v>
      </c>
      <c r="E14" s="149">
        <v>0</v>
      </c>
      <c r="F14" s="149">
        <v>0</v>
      </c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7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</row>
    <row r="15" spans="1:36" customFormat="1" ht="15"/>
    <row r="16" spans="1:36" customFormat="1" ht="15">
      <c r="A16" s="148" t="s">
        <v>62</v>
      </c>
    </row>
    <row r="17" spans="1:36" customFormat="1" ht="15">
      <c r="A17" s="148" t="s">
        <v>173</v>
      </c>
    </row>
    <row r="18" spans="1:36" customFormat="1" ht="15"/>
    <row r="19" spans="1:36" customFormat="1" ht="15"/>
    <row r="20" spans="1:36" customFormat="1" ht="15"/>
    <row r="21" spans="1:36" customFormat="1" ht="15"/>
    <row r="25" spans="1:36" ht="15">
      <c r="A25" s="22" t="s">
        <v>59</v>
      </c>
      <c r="B25" s="23">
        <f>SUMIF($A$13:$A$19,$A25,B$13:B$19)</f>
        <v>637</v>
      </c>
      <c r="C25" s="23">
        <f t="shared" ref="C25:AJ28" si="0">SUMIF($A$13:$A$19,$A25,C$13:C$19)</f>
        <v>1</v>
      </c>
      <c r="D25" s="23">
        <f t="shared" si="0"/>
        <v>0</v>
      </c>
      <c r="E25" s="23">
        <f t="shared" si="0"/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ht="15">
      <c r="A26" s="22" t="s">
        <v>60</v>
      </c>
      <c r="B26" s="23">
        <f>SUMIF($A$13:$A$19,$A26,B$13:B$19)</f>
        <v>0</v>
      </c>
      <c r="C26" s="23">
        <f t="shared" si="0"/>
        <v>0</v>
      </c>
      <c r="D26" s="23">
        <f t="shared" si="0"/>
        <v>0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ht="15">
      <c r="A27" s="22" t="s">
        <v>63</v>
      </c>
      <c r="B27" s="23">
        <f>SUMIF($A$13:$A$19,$A27,B$13:B$19)</f>
        <v>0</v>
      </c>
      <c r="C27" s="23">
        <f t="shared" si="0"/>
        <v>0</v>
      </c>
      <c r="D27" s="23">
        <f t="shared" si="0"/>
        <v>0</v>
      </c>
      <c r="E27" s="23">
        <f t="shared" si="0"/>
        <v>0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ht="15">
      <c r="A28" s="22" t="s">
        <v>61</v>
      </c>
      <c r="B28" s="23">
        <f>SUMIF($A$13:$A$19,$A28,B$13:B$19)</f>
        <v>0</v>
      </c>
      <c r="C28" s="23">
        <f t="shared" si="0"/>
        <v>0</v>
      </c>
      <c r="D28" s="23">
        <f t="shared" si="0"/>
        <v>0</v>
      </c>
      <c r="E28" s="23">
        <f t="shared" si="0"/>
        <v>0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1"/>
    <pageSetUpPr fitToPage="1"/>
  </sheetPr>
  <dimension ref="A1:AJ37"/>
  <sheetViews>
    <sheetView workbookViewId="0">
      <selection activeCell="M35" sqref="M35"/>
    </sheetView>
  </sheetViews>
  <sheetFormatPr defaultColWidth="7.109375" defaultRowHeight="12.75"/>
  <cols>
    <col min="1" max="1" width="30" style="17" customWidth="1"/>
    <col min="2" max="5" width="7.109375" style="17" customWidth="1"/>
    <col min="6" max="36" width="7.21875" style="17" customWidth="1"/>
    <col min="37" max="16384" width="7.109375" style="17"/>
  </cols>
  <sheetData>
    <row r="1" spans="1:36" customFormat="1" ht="15">
      <c r="A1" s="114" t="s">
        <v>46</v>
      </c>
    </row>
    <row r="2" spans="1:36" customFormat="1" ht="15"/>
    <row r="3" spans="1:36" customFormat="1" ht="15">
      <c r="A3" s="114" t="s">
        <v>47</v>
      </c>
    </row>
    <row r="4" spans="1:36" customFormat="1" ht="15">
      <c r="A4" s="114" t="s">
        <v>48</v>
      </c>
    </row>
    <row r="5" spans="1:36" customFormat="1" ht="15">
      <c r="A5" s="114" t="s">
        <v>75</v>
      </c>
    </row>
    <row r="6" spans="1:36" customFormat="1" ht="15">
      <c r="A6" s="114" t="s">
        <v>135</v>
      </c>
    </row>
    <row r="7" spans="1:36" customFormat="1" ht="15"/>
    <row r="8" spans="1:36" customFormat="1" ht="15">
      <c r="A8" s="115" t="s">
        <v>0</v>
      </c>
      <c r="B8" s="115" t="s">
        <v>125</v>
      </c>
      <c r="C8" s="115" t="s">
        <v>132</v>
      </c>
      <c r="D8" s="115" t="s">
        <v>136</v>
      </c>
      <c r="E8" s="115" t="s">
        <v>53</v>
      </c>
      <c r="F8" s="115">
        <v>1</v>
      </c>
      <c r="G8" s="115">
        <v>2</v>
      </c>
      <c r="H8" s="115">
        <v>3</v>
      </c>
      <c r="I8" s="115">
        <v>4</v>
      </c>
      <c r="J8" s="115">
        <v>5</v>
      </c>
      <c r="K8" s="115">
        <v>6</v>
      </c>
      <c r="L8" s="115">
        <v>7</v>
      </c>
      <c r="M8" s="115">
        <v>8</v>
      </c>
      <c r="N8" s="115">
        <v>9</v>
      </c>
      <c r="O8" s="115">
        <v>10</v>
      </c>
      <c r="P8" s="115">
        <v>11</v>
      </c>
      <c r="Q8" s="115">
        <v>12</v>
      </c>
      <c r="R8" s="115">
        <v>13</v>
      </c>
      <c r="S8" s="115">
        <v>14</v>
      </c>
      <c r="T8" s="115">
        <v>15</v>
      </c>
      <c r="U8" s="115">
        <v>16</v>
      </c>
      <c r="V8" s="115">
        <v>17</v>
      </c>
      <c r="W8" s="115">
        <v>18</v>
      </c>
      <c r="X8" s="115">
        <v>19</v>
      </c>
      <c r="Y8" s="115">
        <v>20</v>
      </c>
      <c r="Z8" s="115">
        <v>21</v>
      </c>
      <c r="AA8" s="115">
        <v>22</v>
      </c>
      <c r="AB8" s="115">
        <v>23</v>
      </c>
      <c r="AC8" s="115">
        <v>24</v>
      </c>
      <c r="AD8" s="115">
        <v>25</v>
      </c>
      <c r="AE8" s="115">
        <v>26</v>
      </c>
      <c r="AF8" s="115">
        <v>27</v>
      </c>
      <c r="AG8" s="115">
        <v>28</v>
      </c>
      <c r="AH8" s="115">
        <v>29</v>
      </c>
      <c r="AI8" s="115">
        <v>30</v>
      </c>
    </row>
    <row r="9" spans="1:36" customFormat="1" ht="15">
      <c r="A9" s="116" t="s">
        <v>54</v>
      </c>
      <c r="B9" s="116">
        <v>0</v>
      </c>
      <c r="C9" s="116">
        <v>0</v>
      </c>
      <c r="D9" s="116">
        <v>1377</v>
      </c>
      <c r="E9" s="116">
        <v>0</v>
      </c>
      <c r="F9" s="116">
        <v>0</v>
      </c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6"/>
      <c r="AI9" s="116"/>
    </row>
    <row r="10" spans="1:36" customFormat="1" ht="15">
      <c r="A10" s="116" t="s">
        <v>55</v>
      </c>
      <c r="B10" s="116">
        <v>0</v>
      </c>
      <c r="C10" s="116">
        <v>0</v>
      </c>
      <c r="D10" s="116">
        <v>1377</v>
      </c>
      <c r="E10" s="116">
        <v>0</v>
      </c>
      <c r="F10" s="116">
        <v>0</v>
      </c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</row>
    <row r="11" spans="1:36" customFormat="1" ht="15">
      <c r="A11" s="116" t="s">
        <v>56</v>
      </c>
      <c r="B11" s="116">
        <v>0</v>
      </c>
      <c r="C11" s="116">
        <v>0</v>
      </c>
      <c r="D11" s="116">
        <v>0</v>
      </c>
      <c r="E11" s="116">
        <v>0</v>
      </c>
      <c r="F11" s="116">
        <v>0</v>
      </c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</row>
    <row r="12" spans="1:36" customFormat="1" ht="15">
      <c r="A12" s="117" t="s">
        <v>57</v>
      </c>
      <c r="B12" s="117"/>
      <c r="C12" s="117">
        <v>0</v>
      </c>
      <c r="D12" s="117">
        <v>0</v>
      </c>
      <c r="E12" s="117"/>
      <c r="F12" s="117"/>
      <c r="G12" s="117"/>
      <c r="H12" s="117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</row>
    <row r="13" spans="1:36" customFormat="1" ht="15">
      <c r="A13" s="115" t="s">
        <v>58</v>
      </c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26"/>
    </row>
    <row r="14" spans="1:36" customFormat="1" ht="15">
      <c r="W14" s="17"/>
    </row>
    <row r="15" spans="1:36" customFormat="1" ht="15">
      <c r="A15" s="114" t="s">
        <v>62</v>
      </c>
    </row>
    <row r="16" spans="1:36" customFormat="1" ht="15">
      <c r="A16" s="114" t="s">
        <v>137</v>
      </c>
    </row>
    <row r="17" spans="1:36" customFormat="1" ht="15"/>
    <row r="18" spans="1:36" customFormat="1" ht="15"/>
    <row r="19" spans="1:36" customFormat="1" ht="15"/>
    <row r="20" spans="1:36" customFormat="1" ht="15"/>
    <row r="21" spans="1:36" customFormat="1" ht="15"/>
    <row r="25" spans="1:36" ht="15">
      <c r="A25" s="22" t="s">
        <v>59</v>
      </c>
      <c r="B25" s="23">
        <f>SUMIF($A$13:$A$19,$A25,B$13:B$19)</f>
        <v>0</v>
      </c>
      <c r="C25" s="23">
        <f t="shared" ref="C25:AJ28" si="0">SUMIF($A$13:$A$19,$A25,C$13:C$19)</f>
        <v>0</v>
      </c>
      <c r="D25" s="23">
        <f t="shared" si="0"/>
        <v>0</v>
      </c>
      <c r="E25" s="23">
        <f t="shared" si="0"/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ht="15">
      <c r="A26" s="22" t="s">
        <v>60</v>
      </c>
      <c r="B26" s="23">
        <f>SUMIF($A$13:$A$19,$A26,B$13:B$19)</f>
        <v>0</v>
      </c>
      <c r="C26" s="23">
        <f t="shared" si="0"/>
        <v>0</v>
      </c>
      <c r="D26" s="23">
        <f t="shared" si="0"/>
        <v>0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ht="15">
      <c r="A27" s="22" t="s">
        <v>63</v>
      </c>
      <c r="B27" s="23">
        <f>SUMIF($A$13:$A$19,$A27,B$13:B$19)</f>
        <v>0</v>
      </c>
      <c r="C27" s="23">
        <f t="shared" si="0"/>
        <v>0</v>
      </c>
      <c r="D27" s="23">
        <f t="shared" si="0"/>
        <v>0</v>
      </c>
      <c r="E27" s="23">
        <f t="shared" si="0"/>
        <v>0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ht="15">
      <c r="A28" s="22" t="s">
        <v>61</v>
      </c>
      <c r="B28" s="23">
        <f>SUMIF($A$13:$A$19,$A28,B$13:B$19)</f>
        <v>0</v>
      </c>
      <c r="C28" s="23">
        <f t="shared" si="0"/>
        <v>0</v>
      </c>
      <c r="D28" s="23">
        <f t="shared" si="0"/>
        <v>0</v>
      </c>
      <c r="E28" s="23">
        <f t="shared" si="0"/>
        <v>0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  <row r="37" ht="10.5" customHeight="1"/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1"/>
    <pageSetUpPr fitToPage="1"/>
  </sheetPr>
  <dimension ref="A1:AJ37"/>
  <sheetViews>
    <sheetView workbookViewId="0">
      <selection activeCell="M35" sqref="M35"/>
    </sheetView>
  </sheetViews>
  <sheetFormatPr defaultColWidth="8.88671875" defaultRowHeight="12.75"/>
  <cols>
    <col min="1" max="1" width="36" style="17" bestFit="1" customWidth="1"/>
    <col min="2" max="16384" width="8.88671875" style="17"/>
  </cols>
  <sheetData>
    <row r="1" spans="1:36" customFormat="1" ht="15">
      <c r="A1" s="99" t="s">
        <v>46</v>
      </c>
    </row>
    <row r="2" spans="1:36" customFormat="1" ht="15"/>
    <row r="3" spans="1:36">
      <c r="A3" s="18" t="s">
        <v>47</v>
      </c>
    </row>
    <row r="4" spans="1:36">
      <c r="A4" s="18" t="s">
        <v>48</v>
      </c>
    </row>
    <row r="5" spans="1:36">
      <c r="A5" s="18" t="s">
        <v>78</v>
      </c>
    </row>
    <row r="6" spans="1:36">
      <c r="A6" s="18" t="s">
        <v>49</v>
      </c>
    </row>
    <row r="8" spans="1:36">
      <c r="A8" s="19" t="s">
        <v>0</v>
      </c>
      <c r="B8" s="19" t="s">
        <v>50</v>
      </c>
      <c r="C8" s="19" t="s">
        <v>51</v>
      </c>
      <c r="D8" s="19" t="s">
        <v>52</v>
      </c>
      <c r="E8" s="19" t="s">
        <v>53</v>
      </c>
      <c r="F8" s="19">
        <v>1</v>
      </c>
      <c r="G8" s="19">
        <v>2</v>
      </c>
      <c r="H8" s="19">
        <v>3</v>
      </c>
      <c r="I8" s="19">
        <v>4</v>
      </c>
      <c r="J8" s="19">
        <v>5</v>
      </c>
      <c r="K8" s="19">
        <v>6</v>
      </c>
      <c r="L8" s="19">
        <v>7</v>
      </c>
      <c r="M8" s="19">
        <v>8</v>
      </c>
      <c r="N8" s="19">
        <v>9</v>
      </c>
      <c r="O8" s="19">
        <v>10</v>
      </c>
      <c r="P8" s="19">
        <v>11</v>
      </c>
      <c r="Q8" s="19">
        <v>12</v>
      </c>
      <c r="R8" s="19">
        <v>13</v>
      </c>
      <c r="S8" s="19">
        <v>14</v>
      </c>
      <c r="T8" s="19">
        <v>15</v>
      </c>
      <c r="U8" s="19">
        <v>16</v>
      </c>
      <c r="V8" s="19">
        <v>17</v>
      </c>
      <c r="W8" s="19">
        <v>18</v>
      </c>
      <c r="X8" s="19">
        <v>19</v>
      </c>
      <c r="Y8" s="19">
        <v>20</v>
      </c>
      <c r="Z8" s="19">
        <v>21</v>
      </c>
      <c r="AA8" s="19">
        <v>22</v>
      </c>
      <c r="AB8" s="19">
        <v>23</v>
      </c>
      <c r="AC8" s="19">
        <v>24</v>
      </c>
      <c r="AD8" s="19">
        <v>25</v>
      </c>
      <c r="AE8" s="19">
        <v>26</v>
      </c>
      <c r="AF8" s="19">
        <v>27</v>
      </c>
      <c r="AG8" s="19">
        <v>28</v>
      </c>
      <c r="AH8" s="19">
        <v>29</v>
      </c>
      <c r="AI8" s="19">
        <v>30</v>
      </c>
      <c r="AJ8" s="19">
        <v>31</v>
      </c>
    </row>
    <row r="9" spans="1:36">
      <c r="A9" s="20" t="s">
        <v>54</v>
      </c>
      <c r="B9" s="20">
        <v>151129</v>
      </c>
      <c r="C9" s="20">
        <v>71911</v>
      </c>
      <c r="D9" s="20">
        <v>118</v>
      </c>
      <c r="E9" s="20">
        <v>0</v>
      </c>
      <c r="F9" s="20">
        <v>0</v>
      </c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>
      <c r="A10" s="20" t="s">
        <v>55</v>
      </c>
      <c r="B10" s="20">
        <v>150315</v>
      </c>
      <c r="C10" s="20">
        <v>71256</v>
      </c>
      <c r="D10" s="20">
        <v>118</v>
      </c>
      <c r="E10" s="20">
        <v>0</v>
      </c>
      <c r="F10" s="20">
        <v>0</v>
      </c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>
      <c r="A11" s="20" t="s">
        <v>56</v>
      </c>
      <c r="B11" s="20">
        <v>814</v>
      </c>
      <c r="C11" s="20">
        <v>655</v>
      </c>
      <c r="D11" s="20">
        <v>0</v>
      </c>
      <c r="E11" s="20">
        <v>0</v>
      </c>
      <c r="F11" s="20">
        <v>0</v>
      </c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>
      <c r="A12" s="21" t="s">
        <v>57</v>
      </c>
      <c r="B12" s="21">
        <v>0.53861270834849695</v>
      </c>
      <c r="C12" s="21">
        <v>0.91084813171837409</v>
      </c>
      <c r="D12" s="21">
        <v>0</v>
      </c>
      <c r="E12" s="21"/>
      <c r="F12" s="21"/>
      <c r="G12" s="21"/>
      <c r="H12" s="21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>
      <c r="A13" s="19" t="s">
        <v>58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127"/>
      <c r="AI13" s="127"/>
      <c r="AJ13" s="127"/>
    </row>
    <row r="14" spans="1:36">
      <c r="A14" s="20" t="s">
        <v>59</v>
      </c>
      <c r="B14" s="20">
        <v>760</v>
      </c>
      <c r="C14" s="20">
        <v>629</v>
      </c>
      <c r="D14" s="20">
        <v>0</v>
      </c>
      <c r="E14" s="20">
        <v>0</v>
      </c>
      <c r="F14" s="20">
        <v>0</v>
      </c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>
      <c r="A15" s="20" t="s">
        <v>60</v>
      </c>
      <c r="B15" s="20">
        <v>28</v>
      </c>
      <c r="C15" s="20">
        <v>14</v>
      </c>
      <c r="D15" s="20">
        <v>0</v>
      </c>
      <c r="E15" s="20">
        <v>0</v>
      </c>
      <c r="F15" s="20">
        <v>0</v>
      </c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>
      <c r="A16" s="20" t="s">
        <v>61</v>
      </c>
      <c r="B16" s="20">
        <v>26</v>
      </c>
      <c r="C16" s="20">
        <v>12</v>
      </c>
      <c r="D16" s="20">
        <v>0</v>
      </c>
      <c r="E16" s="20">
        <v>0</v>
      </c>
      <c r="F16" s="20">
        <v>0</v>
      </c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8" spans="1:36">
      <c r="A18" s="18" t="s">
        <v>62</v>
      </c>
    </row>
    <row r="19" spans="1:36">
      <c r="A19" s="18" t="s">
        <v>79</v>
      </c>
    </row>
    <row r="20" spans="1:36">
      <c r="A20" s="18"/>
    </row>
    <row r="22" spans="1:36">
      <c r="A22" s="18"/>
    </row>
    <row r="25" spans="1:36" ht="15">
      <c r="A25" s="22" t="s">
        <v>59</v>
      </c>
      <c r="B25" s="23">
        <f>SUMIF($A$13:$A$19,$A25,B$13:B$19)</f>
        <v>760</v>
      </c>
      <c r="C25" s="23">
        <f t="shared" ref="C25:AJ28" si="0">SUMIF($A$13:$A$19,$A25,C$13:C$19)</f>
        <v>629</v>
      </c>
      <c r="D25" s="23">
        <f t="shared" si="0"/>
        <v>0</v>
      </c>
      <c r="E25" s="23">
        <f t="shared" si="0"/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ht="15">
      <c r="A26" s="22" t="s">
        <v>60</v>
      </c>
      <c r="B26" s="23">
        <f>SUMIF($A$13:$A$19,$A26,B$13:B$19)</f>
        <v>28</v>
      </c>
      <c r="C26" s="23">
        <f t="shared" si="0"/>
        <v>14</v>
      </c>
      <c r="D26" s="23">
        <f t="shared" si="0"/>
        <v>0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ht="15">
      <c r="A27" s="22" t="s">
        <v>63</v>
      </c>
      <c r="B27" s="23">
        <f>SUMIF($A$13:$A$19,$A27,B$13:B$19)</f>
        <v>0</v>
      </c>
      <c r="C27" s="23">
        <f t="shared" si="0"/>
        <v>0</v>
      </c>
      <c r="D27" s="23">
        <f t="shared" si="0"/>
        <v>0</v>
      </c>
      <c r="E27" s="23">
        <f t="shared" si="0"/>
        <v>0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ht="15">
      <c r="A28" s="22" t="s">
        <v>61</v>
      </c>
      <c r="B28" s="23">
        <f>SUMIF($A$13:$A$19,$A28,B$13:B$19)</f>
        <v>26</v>
      </c>
      <c r="C28" s="23">
        <f t="shared" si="0"/>
        <v>12</v>
      </c>
      <c r="D28" s="23">
        <f t="shared" si="0"/>
        <v>0</v>
      </c>
      <c r="E28" s="23">
        <f t="shared" si="0"/>
        <v>0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  <row r="37" ht="10.5" customHeight="1"/>
  </sheetData>
  <pageMargins left="0.75" right="0.75" top="1" bottom="1" header="0.5" footer="0.5"/>
  <pageSetup scale="29" orientation="landscape" horizontalDpi="300" verticalDpi="3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1"/>
    <pageSetUpPr fitToPage="1"/>
  </sheetPr>
  <dimension ref="A1:AJ28"/>
  <sheetViews>
    <sheetView workbookViewId="0">
      <selection activeCell="M35" sqref="M35"/>
    </sheetView>
  </sheetViews>
  <sheetFormatPr defaultColWidth="7.109375" defaultRowHeight="12.75"/>
  <cols>
    <col min="1" max="1" width="30" style="17" customWidth="1"/>
    <col min="2" max="5" width="7.109375" style="17"/>
    <col min="6" max="36" width="7.21875" style="17" customWidth="1"/>
    <col min="37" max="16384" width="7.109375" style="17"/>
  </cols>
  <sheetData>
    <row r="1" spans="1:36" customFormat="1" ht="12.75" customHeight="1">
      <c r="A1" s="122" t="s">
        <v>46</v>
      </c>
    </row>
    <row r="2" spans="1:36" customFormat="1" ht="12.75" customHeight="1"/>
    <row r="3" spans="1:36" customFormat="1" ht="12.75" customHeight="1">
      <c r="A3" s="122" t="s">
        <v>47</v>
      </c>
    </row>
    <row r="4" spans="1:36" customFormat="1" ht="12.75" customHeight="1">
      <c r="A4" s="122" t="s">
        <v>48</v>
      </c>
    </row>
    <row r="5" spans="1:36" customFormat="1" ht="12.75" customHeight="1">
      <c r="A5" s="122" t="s">
        <v>81</v>
      </c>
    </row>
    <row r="6" spans="1:36" customFormat="1" ht="12.75" customHeight="1">
      <c r="A6" s="122" t="s">
        <v>144</v>
      </c>
    </row>
    <row r="7" spans="1:36" customFormat="1" ht="12.75" customHeight="1"/>
    <row r="8" spans="1:36" customFormat="1" ht="12.75" customHeight="1">
      <c r="A8" s="125" t="s">
        <v>0</v>
      </c>
      <c r="B8" s="125" t="s">
        <v>136</v>
      </c>
      <c r="C8" s="125" t="s">
        <v>140</v>
      </c>
      <c r="D8" s="125" t="s">
        <v>145</v>
      </c>
      <c r="E8" s="125" t="s">
        <v>53</v>
      </c>
      <c r="F8" s="125">
        <v>1</v>
      </c>
      <c r="G8" s="125">
        <v>2</v>
      </c>
      <c r="H8" s="125">
        <v>3</v>
      </c>
      <c r="I8" s="125">
        <v>4</v>
      </c>
      <c r="J8" s="125">
        <v>5</v>
      </c>
      <c r="K8" s="125">
        <v>6</v>
      </c>
      <c r="L8" s="125">
        <v>7</v>
      </c>
      <c r="M8" s="125">
        <v>8</v>
      </c>
      <c r="N8" s="125">
        <v>9</v>
      </c>
      <c r="O8" s="125">
        <v>10</v>
      </c>
      <c r="P8" s="125">
        <v>11</v>
      </c>
      <c r="Q8" s="125">
        <v>12</v>
      </c>
      <c r="R8" s="125">
        <v>13</v>
      </c>
      <c r="S8" s="125">
        <v>14</v>
      </c>
      <c r="T8" s="125">
        <v>15</v>
      </c>
      <c r="U8" s="125">
        <v>16</v>
      </c>
      <c r="V8" s="125">
        <v>17</v>
      </c>
      <c r="W8" s="125">
        <v>18</v>
      </c>
      <c r="X8" s="125">
        <v>19</v>
      </c>
      <c r="Y8" s="125">
        <v>20</v>
      </c>
      <c r="Z8" s="125">
        <v>21</v>
      </c>
      <c r="AA8" s="125">
        <v>22</v>
      </c>
      <c r="AB8" s="125">
        <v>23</v>
      </c>
      <c r="AC8" s="125">
        <v>24</v>
      </c>
      <c r="AD8" s="125">
        <v>25</v>
      </c>
      <c r="AE8" s="125">
        <v>26</v>
      </c>
      <c r="AF8" s="125">
        <v>27</v>
      </c>
      <c r="AG8" s="125">
        <v>28</v>
      </c>
      <c r="AH8" s="125">
        <v>29</v>
      </c>
      <c r="AI8" s="125">
        <v>30</v>
      </c>
    </row>
    <row r="9" spans="1:36" customFormat="1" ht="12.75" customHeight="1">
      <c r="A9" s="123" t="s">
        <v>54</v>
      </c>
      <c r="B9" s="123">
        <v>147270</v>
      </c>
      <c r="C9" s="123">
        <v>6175</v>
      </c>
      <c r="D9" s="123">
        <v>754</v>
      </c>
      <c r="E9" s="123">
        <v>0</v>
      </c>
      <c r="F9" s="123">
        <v>0</v>
      </c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</row>
    <row r="10" spans="1:36" customFormat="1" ht="12.75" customHeight="1">
      <c r="A10" s="123" t="s">
        <v>55</v>
      </c>
      <c r="B10" s="123">
        <v>146951</v>
      </c>
      <c r="C10" s="123">
        <v>6175</v>
      </c>
      <c r="D10" s="123">
        <v>754</v>
      </c>
      <c r="E10" s="123">
        <v>0</v>
      </c>
      <c r="F10" s="123">
        <v>0</v>
      </c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</row>
    <row r="11" spans="1:36" customFormat="1" ht="12.75" customHeight="1">
      <c r="A11" s="123" t="s">
        <v>56</v>
      </c>
      <c r="B11" s="123">
        <v>319</v>
      </c>
      <c r="C11" s="123">
        <v>0</v>
      </c>
      <c r="D11" s="123">
        <v>0</v>
      </c>
      <c r="E11" s="123">
        <v>0</v>
      </c>
      <c r="F11" s="123">
        <v>0</v>
      </c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</row>
    <row r="12" spans="1:36" customFormat="1" ht="12.75" customHeight="1">
      <c r="A12" s="124" t="s">
        <v>57</v>
      </c>
      <c r="B12" s="124">
        <v>0.21660894954844842</v>
      </c>
      <c r="C12" s="124">
        <v>0</v>
      </c>
      <c r="D12" s="124">
        <v>0</v>
      </c>
      <c r="E12" s="124"/>
      <c r="F12" s="124"/>
      <c r="G12" s="124"/>
      <c r="H12" s="124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</row>
    <row r="13" spans="1:36" customFormat="1" ht="12.75" customHeight="1">
      <c r="A13" s="125" t="s">
        <v>58</v>
      </c>
      <c r="B13" s="128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30"/>
      <c r="AJ13" s="126"/>
    </row>
    <row r="14" spans="1:36" customFormat="1" ht="12.75" customHeight="1">
      <c r="A14" s="123" t="s">
        <v>59</v>
      </c>
      <c r="B14" s="123">
        <v>297</v>
      </c>
      <c r="C14" s="123">
        <v>0</v>
      </c>
      <c r="D14" s="123">
        <v>0</v>
      </c>
      <c r="E14" s="123">
        <v>0</v>
      </c>
      <c r="F14" s="123">
        <v>0</v>
      </c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7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</row>
    <row r="15" spans="1:36" customFormat="1" ht="12.75" customHeight="1">
      <c r="A15" s="123" t="s">
        <v>60</v>
      </c>
      <c r="B15" s="123">
        <v>20</v>
      </c>
      <c r="C15" s="123">
        <v>0</v>
      </c>
      <c r="D15" s="123">
        <v>0</v>
      </c>
      <c r="E15" s="123">
        <v>0</v>
      </c>
      <c r="F15" s="123">
        <v>0</v>
      </c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</row>
    <row r="16" spans="1:36" customFormat="1" ht="12.75" customHeight="1">
      <c r="A16" s="123" t="s">
        <v>61</v>
      </c>
      <c r="B16" s="123">
        <v>2</v>
      </c>
      <c r="C16" s="123">
        <v>0</v>
      </c>
      <c r="D16" s="123">
        <v>0</v>
      </c>
      <c r="E16" s="123">
        <v>0</v>
      </c>
      <c r="F16" s="123">
        <v>0</v>
      </c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</row>
    <row r="17" spans="1:36" customFormat="1" ht="12.75" customHeight="1"/>
    <row r="18" spans="1:36" customFormat="1" ht="12.75" customHeight="1">
      <c r="A18" s="122" t="s">
        <v>62</v>
      </c>
    </row>
    <row r="19" spans="1:36" customFormat="1" ht="15">
      <c r="A19" s="122" t="s">
        <v>146</v>
      </c>
    </row>
    <row r="20" spans="1:36" customFormat="1" ht="15"/>
    <row r="21" spans="1:36" customFormat="1" ht="15"/>
    <row r="22" spans="1:36" ht="15">
      <c r="F22"/>
    </row>
    <row r="25" spans="1:36" ht="15">
      <c r="A25" s="22" t="s">
        <v>59</v>
      </c>
      <c r="B25" s="23">
        <f>SUMIF($A$13:$A$19,$A25,B$13:B$19)</f>
        <v>297</v>
      </c>
      <c r="C25" s="23">
        <f t="shared" ref="C25:AJ28" si="0">SUMIF($A$13:$A$19,$A25,C$13:C$19)</f>
        <v>0</v>
      </c>
      <c r="D25" s="23">
        <f t="shared" si="0"/>
        <v>0</v>
      </c>
      <c r="E25" s="23">
        <f t="shared" si="0"/>
        <v>0</v>
      </c>
      <c r="F25" s="23">
        <f t="shared" si="0"/>
        <v>0</v>
      </c>
      <c r="G25" s="23">
        <f t="shared" si="0"/>
        <v>0</v>
      </c>
      <c r="H25" s="23">
        <f t="shared" si="0"/>
        <v>0</v>
      </c>
      <c r="I25" s="23">
        <f t="shared" si="0"/>
        <v>0</v>
      </c>
      <c r="J25" s="23">
        <f t="shared" si="0"/>
        <v>0</v>
      </c>
      <c r="K25" s="23">
        <f t="shared" si="0"/>
        <v>0</v>
      </c>
      <c r="L25" s="23">
        <f t="shared" si="0"/>
        <v>0</v>
      </c>
      <c r="M25" s="23">
        <f t="shared" si="0"/>
        <v>0</v>
      </c>
      <c r="N25" s="23">
        <f t="shared" si="0"/>
        <v>0</v>
      </c>
      <c r="O25" s="23">
        <f t="shared" si="0"/>
        <v>0</v>
      </c>
      <c r="P25" s="23">
        <f t="shared" si="0"/>
        <v>0</v>
      </c>
      <c r="Q25" s="23">
        <f t="shared" si="0"/>
        <v>0</v>
      </c>
      <c r="R25" s="23">
        <f t="shared" si="0"/>
        <v>0</v>
      </c>
      <c r="S25" s="23">
        <f t="shared" si="0"/>
        <v>0</v>
      </c>
      <c r="T25" s="23">
        <f t="shared" si="0"/>
        <v>0</v>
      </c>
      <c r="U25" s="23">
        <f t="shared" si="0"/>
        <v>0</v>
      </c>
      <c r="V25" s="23">
        <f t="shared" si="0"/>
        <v>0</v>
      </c>
      <c r="W25" s="23">
        <f t="shared" si="0"/>
        <v>0</v>
      </c>
      <c r="X25" s="23">
        <f t="shared" si="0"/>
        <v>0</v>
      </c>
      <c r="Y25" s="23">
        <f t="shared" si="0"/>
        <v>0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0</v>
      </c>
      <c r="AH25" s="23">
        <f t="shared" si="0"/>
        <v>0</v>
      </c>
      <c r="AI25" s="23">
        <f t="shared" si="0"/>
        <v>0</v>
      </c>
      <c r="AJ25" s="23">
        <f t="shared" si="0"/>
        <v>0</v>
      </c>
    </row>
    <row r="26" spans="1:36" ht="15">
      <c r="A26" s="22" t="s">
        <v>60</v>
      </c>
      <c r="B26" s="23">
        <f>SUMIF($A$13:$A$19,$A26,B$13:B$19)</f>
        <v>20</v>
      </c>
      <c r="C26" s="23">
        <f t="shared" si="0"/>
        <v>0</v>
      </c>
      <c r="D26" s="23">
        <f t="shared" si="0"/>
        <v>0</v>
      </c>
      <c r="E26" s="23">
        <f t="shared" si="0"/>
        <v>0</v>
      </c>
      <c r="F26" s="23">
        <f t="shared" si="0"/>
        <v>0</v>
      </c>
      <c r="G26" s="23">
        <f t="shared" si="0"/>
        <v>0</v>
      </c>
      <c r="H26" s="23">
        <f t="shared" si="0"/>
        <v>0</v>
      </c>
      <c r="I26" s="23">
        <f t="shared" si="0"/>
        <v>0</v>
      </c>
      <c r="J26" s="23">
        <f t="shared" si="0"/>
        <v>0</v>
      </c>
      <c r="K26" s="23">
        <f t="shared" si="0"/>
        <v>0</v>
      </c>
      <c r="L26" s="23">
        <f t="shared" si="0"/>
        <v>0</v>
      </c>
      <c r="M26" s="23">
        <f t="shared" si="0"/>
        <v>0</v>
      </c>
      <c r="N26" s="23">
        <f t="shared" si="0"/>
        <v>0</v>
      </c>
      <c r="O26" s="23">
        <f t="shared" si="0"/>
        <v>0</v>
      </c>
      <c r="P26" s="23">
        <f t="shared" si="0"/>
        <v>0</v>
      </c>
      <c r="Q26" s="23">
        <f t="shared" si="0"/>
        <v>0</v>
      </c>
      <c r="R26" s="23">
        <f t="shared" si="0"/>
        <v>0</v>
      </c>
      <c r="S26" s="23">
        <f t="shared" si="0"/>
        <v>0</v>
      </c>
      <c r="T26" s="23">
        <f t="shared" si="0"/>
        <v>0</v>
      </c>
      <c r="U26" s="23">
        <f t="shared" si="0"/>
        <v>0</v>
      </c>
      <c r="V26" s="23">
        <f t="shared" si="0"/>
        <v>0</v>
      </c>
      <c r="W26" s="23">
        <f t="shared" si="0"/>
        <v>0</v>
      </c>
      <c r="X26" s="23">
        <f t="shared" si="0"/>
        <v>0</v>
      </c>
      <c r="Y26" s="23">
        <f t="shared" si="0"/>
        <v>0</v>
      </c>
      <c r="Z26" s="23">
        <f t="shared" si="0"/>
        <v>0</v>
      </c>
      <c r="AA26" s="23">
        <f t="shared" si="0"/>
        <v>0</v>
      </c>
      <c r="AB26" s="23">
        <f t="shared" si="0"/>
        <v>0</v>
      </c>
      <c r="AC26" s="23">
        <f t="shared" si="0"/>
        <v>0</v>
      </c>
      <c r="AD26" s="23">
        <f t="shared" si="0"/>
        <v>0</v>
      </c>
      <c r="AE26" s="23">
        <f t="shared" si="0"/>
        <v>0</v>
      </c>
      <c r="AF26" s="23">
        <f t="shared" si="0"/>
        <v>0</v>
      </c>
      <c r="AG26" s="23">
        <f t="shared" si="0"/>
        <v>0</v>
      </c>
      <c r="AH26" s="23">
        <f t="shared" si="0"/>
        <v>0</v>
      </c>
      <c r="AI26" s="23">
        <f t="shared" si="0"/>
        <v>0</v>
      </c>
      <c r="AJ26" s="23">
        <f t="shared" si="0"/>
        <v>0</v>
      </c>
    </row>
    <row r="27" spans="1:36" ht="15">
      <c r="A27" s="22" t="s">
        <v>63</v>
      </c>
      <c r="B27" s="23">
        <f>SUMIF($A$13:$A$19,$A27,B$13:B$19)</f>
        <v>0</v>
      </c>
      <c r="C27" s="23">
        <f t="shared" si="0"/>
        <v>0</v>
      </c>
      <c r="D27" s="23">
        <f t="shared" si="0"/>
        <v>0</v>
      </c>
      <c r="E27" s="23">
        <f t="shared" si="0"/>
        <v>0</v>
      </c>
      <c r="F27" s="23">
        <f t="shared" si="0"/>
        <v>0</v>
      </c>
      <c r="G27" s="23">
        <f t="shared" si="0"/>
        <v>0</v>
      </c>
      <c r="H27" s="23">
        <f t="shared" si="0"/>
        <v>0</v>
      </c>
      <c r="I27" s="23">
        <f t="shared" si="0"/>
        <v>0</v>
      </c>
      <c r="J27" s="23">
        <f t="shared" si="0"/>
        <v>0</v>
      </c>
      <c r="K27" s="23">
        <f t="shared" si="0"/>
        <v>0</v>
      </c>
      <c r="L27" s="23">
        <f t="shared" si="0"/>
        <v>0</v>
      </c>
      <c r="M27" s="23">
        <f t="shared" si="0"/>
        <v>0</v>
      </c>
      <c r="N27" s="23">
        <f t="shared" si="0"/>
        <v>0</v>
      </c>
      <c r="O27" s="23">
        <f t="shared" si="0"/>
        <v>0</v>
      </c>
      <c r="P27" s="23">
        <f t="shared" si="0"/>
        <v>0</v>
      </c>
      <c r="Q27" s="23">
        <f t="shared" si="0"/>
        <v>0</v>
      </c>
      <c r="R27" s="23">
        <f t="shared" si="0"/>
        <v>0</v>
      </c>
      <c r="S27" s="23">
        <f t="shared" si="0"/>
        <v>0</v>
      </c>
      <c r="T27" s="23">
        <f t="shared" si="0"/>
        <v>0</v>
      </c>
      <c r="U27" s="23">
        <f t="shared" si="0"/>
        <v>0</v>
      </c>
      <c r="V27" s="23">
        <f t="shared" si="0"/>
        <v>0</v>
      </c>
      <c r="W27" s="23">
        <f t="shared" si="0"/>
        <v>0</v>
      </c>
      <c r="X27" s="23">
        <f t="shared" si="0"/>
        <v>0</v>
      </c>
      <c r="Y27" s="23">
        <f t="shared" si="0"/>
        <v>0</v>
      </c>
      <c r="Z27" s="23">
        <f t="shared" si="0"/>
        <v>0</v>
      </c>
      <c r="AA27" s="23">
        <f t="shared" si="0"/>
        <v>0</v>
      </c>
      <c r="AB27" s="23">
        <f t="shared" si="0"/>
        <v>0</v>
      </c>
      <c r="AC27" s="23">
        <f t="shared" si="0"/>
        <v>0</v>
      </c>
      <c r="AD27" s="23">
        <f t="shared" si="0"/>
        <v>0</v>
      </c>
      <c r="AE27" s="23">
        <f t="shared" si="0"/>
        <v>0</v>
      </c>
      <c r="AF27" s="23">
        <f t="shared" si="0"/>
        <v>0</v>
      </c>
      <c r="AG27" s="23">
        <f t="shared" si="0"/>
        <v>0</v>
      </c>
      <c r="AH27" s="23">
        <f t="shared" si="0"/>
        <v>0</v>
      </c>
      <c r="AI27" s="23">
        <f t="shared" si="0"/>
        <v>0</v>
      </c>
      <c r="AJ27" s="23">
        <f t="shared" si="0"/>
        <v>0</v>
      </c>
    </row>
    <row r="28" spans="1:36" ht="15">
      <c r="A28" s="22" t="s">
        <v>61</v>
      </c>
      <c r="B28" s="23">
        <f>SUMIF($A$13:$A$19,$A28,B$13:B$19)</f>
        <v>2</v>
      </c>
      <c r="C28" s="23">
        <f t="shared" si="0"/>
        <v>0</v>
      </c>
      <c r="D28" s="23">
        <f t="shared" si="0"/>
        <v>0</v>
      </c>
      <c r="E28" s="23">
        <f t="shared" si="0"/>
        <v>0</v>
      </c>
      <c r="F28" s="23">
        <f t="shared" si="0"/>
        <v>0</v>
      </c>
      <c r="G28" s="23">
        <f t="shared" si="0"/>
        <v>0</v>
      </c>
      <c r="H28" s="23">
        <f t="shared" si="0"/>
        <v>0</v>
      </c>
      <c r="I28" s="23">
        <f t="shared" si="0"/>
        <v>0</v>
      </c>
      <c r="J28" s="23">
        <f t="shared" si="0"/>
        <v>0</v>
      </c>
      <c r="K28" s="23">
        <f t="shared" si="0"/>
        <v>0</v>
      </c>
      <c r="L28" s="23">
        <f t="shared" si="0"/>
        <v>0</v>
      </c>
      <c r="M28" s="23">
        <f t="shared" si="0"/>
        <v>0</v>
      </c>
      <c r="N28" s="23">
        <f t="shared" si="0"/>
        <v>0</v>
      </c>
      <c r="O28" s="23">
        <f t="shared" si="0"/>
        <v>0</v>
      </c>
      <c r="P28" s="23">
        <f t="shared" si="0"/>
        <v>0</v>
      </c>
      <c r="Q28" s="23">
        <f t="shared" si="0"/>
        <v>0</v>
      </c>
      <c r="R28" s="23">
        <f t="shared" si="0"/>
        <v>0</v>
      </c>
      <c r="S28" s="23">
        <f t="shared" si="0"/>
        <v>0</v>
      </c>
      <c r="T28" s="23">
        <f t="shared" si="0"/>
        <v>0</v>
      </c>
      <c r="U28" s="23">
        <f t="shared" si="0"/>
        <v>0</v>
      </c>
      <c r="V28" s="23">
        <f t="shared" si="0"/>
        <v>0</v>
      </c>
      <c r="W28" s="23">
        <f t="shared" si="0"/>
        <v>0</v>
      </c>
      <c r="X28" s="23">
        <f t="shared" si="0"/>
        <v>0</v>
      </c>
      <c r="Y28" s="23">
        <f t="shared" si="0"/>
        <v>0</v>
      </c>
      <c r="Z28" s="23">
        <f t="shared" si="0"/>
        <v>0</v>
      </c>
      <c r="AA28" s="23">
        <f t="shared" si="0"/>
        <v>0</v>
      </c>
      <c r="AB28" s="23">
        <f t="shared" si="0"/>
        <v>0</v>
      </c>
      <c r="AC28" s="23">
        <f t="shared" si="0"/>
        <v>0</v>
      </c>
      <c r="AD28" s="23">
        <f t="shared" si="0"/>
        <v>0</v>
      </c>
      <c r="AE28" s="23">
        <f t="shared" si="0"/>
        <v>0</v>
      </c>
      <c r="AF28" s="23">
        <f t="shared" si="0"/>
        <v>0</v>
      </c>
      <c r="AG28" s="23">
        <f t="shared" si="0"/>
        <v>0</v>
      </c>
      <c r="AH28" s="23">
        <f t="shared" si="0"/>
        <v>0</v>
      </c>
      <c r="AI28" s="23">
        <f t="shared" si="0"/>
        <v>0</v>
      </c>
      <c r="AJ28" s="23">
        <f t="shared" si="0"/>
        <v>0</v>
      </c>
    </row>
  </sheetData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1"/>
    <pageSetUpPr fitToPage="1"/>
  </sheetPr>
  <dimension ref="A1:AJ45"/>
  <sheetViews>
    <sheetView zoomScale="90" zoomScaleNormal="90" workbookViewId="0">
      <selection activeCell="M35" sqref="M35"/>
    </sheetView>
  </sheetViews>
  <sheetFormatPr defaultColWidth="8.88671875" defaultRowHeight="12.75"/>
  <cols>
    <col min="1" max="1" width="28.33203125" style="207" customWidth="1"/>
    <col min="2" max="16384" width="8.88671875" style="207"/>
  </cols>
  <sheetData>
    <row r="1" spans="1:36" s="194" customFormat="1" ht="15">
      <c r="A1" s="218" t="s">
        <v>46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</row>
    <row r="2" spans="1:36" s="194" customFormat="1" ht="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 spans="1:36" s="194" customFormat="1" ht="15">
      <c r="A3" s="218" t="s">
        <v>47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s="194" customFormat="1" ht="15">
      <c r="A4" s="218" t="s">
        <v>48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</row>
    <row r="5" spans="1:36" s="194" customFormat="1" ht="15">
      <c r="A5" s="218" t="s">
        <v>138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</row>
    <row r="6" spans="1:36" s="194" customFormat="1" ht="15">
      <c r="A6" s="218" t="s">
        <v>229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</row>
    <row r="7" spans="1:36" s="194" customFormat="1" ht="1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</row>
    <row r="8" spans="1:36" s="194" customFormat="1" ht="15">
      <c r="A8" s="225" t="s">
        <v>0</v>
      </c>
      <c r="B8" s="225" t="s">
        <v>223</v>
      </c>
      <c r="C8" s="225" t="s">
        <v>226</v>
      </c>
      <c r="D8" s="225" t="s">
        <v>230</v>
      </c>
      <c r="E8" s="225" t="s">
        <v>53</v>
      </c>
      <c r="F8" s="225">
        <v>1</v>
      </c>
      <c r="G8" s="225">
        <v>2</v>
      </c>
      <c r="H8" s="225">
        <v>3</v>
      </c>
      <c r="I8" s="225">
        <v>4</v>
      </c>
      <c r="J8" s="225">
        <v>5</v>
      </c>
      <c r="K8" s="225">
        <v>6</v>
      </c>
      <c r="L8" s="225">
        <v>7</v>
      </c>
      <c r="M8" s="225">
        <v>8</v>
      </c>
      <c r="N8" s="225">
        <v>9</v>
      </c>
      <c r="O8" s="225">
        <v>10</v>
      </c>
      <c r="P8" s="225">
        <v>11</v>
      </c>
      <c r="Q8" s="225">
        <v>12</v>
      </c>
      <c r="R8" s="225">
        <v>13</v>
      </c>
      <c r="S8" s="225">
        <v>14</v>
      </c>
      <c r="T8" s="225">
        <v>15</v>
      </c>
      <c r="U8" s="225">
        <v>16</v>
      </c>
      <c r="V8" s="225">
        <v>17</v>
      </c>
      <c r="W8" s="225">
        <v>18</v>
      </c>
      <c r="X8" s="225">
        <v>19</v>
      </c>
      <c r="Y8" s="225">
        <v>20</v>
      </c>
      <c r="Z8" s="225">
        <v>21</v>
      </c>
      <c r="AA8" s="225">
        <v>22</v>
      </c>
      <c r="AB8" s="225">
        <v>23</v>
      </c>
      <c r="AC8" s="225">
        <v>24</v>
      </c>
      <c r="AD8" s="225">
        <v>25</v>
      </c>
      <c r="AE8" s="225">
        <v>26</v>
      </c>
      <c r="AF8" s="225">
        <v>27</v>
      </c>
      <c r="AG8" s="225">
        <v>28</v>
      </c>
      <c r="AH8" s="225">
        <v>29</v>
      </c>
      <c r="AI8" s="225">
        <v>30</v>
      </c>
      <c r="AJ8" s="225">
        <v>31</v>
      </c>
    </row>
    <row r="9" spans="1:36" s="194" customFormat="1" ht="15">
      <c r="A9" s="219" t="s">
        <v>54</v>
      </c>
      <c r="B9" s="219">
        <v>0</v>
      </c>
      <c r="C9" s="219">
        <v>0</v>
      </c>
      <c r="D9" s="219">
        <v>0</v>
      </c>
      <c r="E9" s="219">
        <v>0</v>
      </c>
      <c r="F9" s="219">
        <v>0</v>
      </c>
      <c r="G9" s="219"/>
      <c r="H9" s="219"/>
      <c r="I9" s="219"/>
      <c r="J9" s="219"/>
      <c r="K9" s="219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19"/>
      <c r="Z9" s="219"/>
      <c r="AA9" s="219"/>
      <c r="AB9" s="219"/>
      <c r="AC9" s="219"/>
      <c r="AD9" s="219"/>
      <c r="AE9" s="219"/>
      <c r="AF9" s="219"/>
      <c r="AG9" s="219"/>
      <c r="AH9" s="219"/>
      <c r="AI9" s="219"/>
      <c r="AJ9" s="219"/>
    </row>
    <row r="10" spans="1:36" s="194" customFormat="1" ht="15">
      <c r="A10" s="219" t="s">
        <v>55</v>
      </c>
      <c r="B10" s="219">
        <v>0</v>
      </c>
      <c r="C10" s="219">
        <v>0</v>
      </c>
      <c r="D10" s="219">
        <v>0</v>
      </c>
      <c r="E10" s="219">
        <v>0</v>
      </c>
      <c r="F10" s="219">
        <v>0</v>
      </c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</row>
    <row r="11" spans="1:36" s="194" customFormat="1" ht="15">
      <c r="A11" s="219" t="s">
        <v>56</v>
      </c>
      <c r="B11" s="219">
        <v>0</v>
      </c>
      <c r="C11" s="219">
        <v>0</v>
      </c>
      <c r="D11" s="219">
        <v>0</v>
      </c>
      <c r="E11" s="219">
        <v>0</v>
      </c>
      <c r="F11" s="219">
        <v>0</v>
      </c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</row>
    <row r="12" spans="1:36" s="194" customFormat="1" ht="15">
      <c r="A12" s="220" t="s">
        <v>57</v>
      </c>
      <c r="B12" s="220"/>
      <c r="C12" s="220"/>
      <c r="D12" s="220"/>
      <c r="E12" s="220"/>
      <c r="F12" s="220"/>
      <c r="G12" s="220"/>
      <c r="H12" s="220"/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</row>
    <row r="13" spans="1:36" s="194" customFormat="1" ht="15">
      <c r="A13" s="225" t="s">
        <v>58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</row>
    <row r="14" spans="1:36" s="194" customFormat="1" ht="1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</row>
    <row r="15" spans="1:36" s="194" customFormat="1" ht="15">
      <c r="A15" s="218" t="s">
        <v>216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</row>
    <row r="16" spans="1:36" s="194" customFormat="1" ht="15">
      <c r="A16" s="218" t="s">
        <v>231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</row>
    <row r="17" spans="1:36" s="194" customFormat="1" ht="15">
      <c r="A17" s="218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</row>
    <row r="18" spans="1:36" s="194" customFormat="1" ht="15">
      <c r="A18" s="2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</row>
    <row r="19" spans="1:36" s="194" customFormat="1" ht="15"/>
    <row r="20" spans="1:36" s="194" customFormat="1" ht="15"/>
    <row r="21" spans="1:36" s="194" customFormat="1" ht="15"/>
    <row r="22" spans="1:36" s="194" customFormat="1" ht="15"/>
    <row r="23" spans="1:36" s="194" customFormat="1" ht="15"/>
    <row r="24" spans="1:36" s="194" customFormat="1" ht="15"/>
    <row r="25" spans="1:36" s="197" customFormat="1" ht="15">
      <c r="A25" s="22" t="s">
        <v>59</v>
      </c>
      <c r="B25" s="196">
        <f>SUMIF($A$13:$A$19,$A25,B$13:B$19)</f>
        <v>0</v>
      </c>
      <c r="C25" s="196">
        <f t="shared" ref="C25:AJ28" si="0">SUMIF($A$13:$A$19,$A25,C$13:C$19)</f>
        <v>0</v>
      </c>
      <c r="D25" s="196">
        <f t="shared" si="0"/>
        <v>0</v>
      </c>
      <c r="E25" s="196">
        <f t="shared" si="0"/>
        <v>0</v>
      </c>
      <c r="F25" s="196">
        <f t="shared" si="0"/>
        <v>0</v>
      </c>
      <c r="G25" s="196">
        <f t="shared" si="0"/>
        <v>0</v>
      </c>
      <c r="H25" s="196">
        <f t="shared" si="0"/>
        <v>0</v>
      </c>
      <c r="I25" s="196">
        <f t="shared" si="0"/>
        <v>0</v>
      </c>
      <c r="J25" s="196">
        <f t="shared" si="0"/>
        <v>0</v>
      </c>
      <c r="K25" s="196">
        <f t="shared" si="0"/>
        <v>0</v>
      </c>
      <c r="L25" s="196">
        <f t="shared" si="0"/>
        <v>0</v>
      </c>
      <c r="M25" s="196">
        <f t="shared" si="0"/>
        <v>0</v>
      </c>
      <c r="N25" s="196">
        <f t="shared" si="0"/>
        <v>0</v>
      </c>
      <c r="O25" s="196">
        <f t="shared" si="0"/>
        <v>0</v>
      </c>
      <c r="P25" s="196">
        <f t="shared" si="0"/>
        <v>0</v>
      </c>
      <c r="Q25" s="196">
        <f t="shared" si="0"/>
        <v>0</v>
      </c>
      <c r="R25" s="196">
        <f t="shared" si="0"/>
        <v>0</v>
      </c>
      <c r="S25" s="196">
        <f t="shared" si="0"/>
        <v>0</v>
      </c>
      <c r="T25" s="196">
        <f t="shared" si="0"/>
        <v>0</v>
      </c>
      <c r="U25" s="196">
        <f t="shared" si="0"/>
        <v>0</v>
      </c>
      <c r="V25" s="196">
        <f t="shared" si="0"/>
        <v>0</v>
      </c>
      <c r="W25" s="196">
        <f t="shared" si="0"/>
        <v>0</v>
      </c>
      <c r="X25" s="196">
        <f t="shared" si="0"/>
        <v>0</v>
      </c>
      <c r="Y25" s="196">
        <f t="shared" si="0"/>
        <v>0</v>
      </c>
      <c r="Z25" s="196">
        <f t="shared" si="0"/>
        <v>0</v>
      </c>
      <c r="AA25" s="196">
        <f t="shared" si="0"/>
        <v>0</v>
      </c>
      <c r="AB25" s="196">
        <f t="shared" si="0"/>
        <v>0</v>
      </c>
      <c r="AC25" s="196">
        <f t="shared" si="0"/>
        <v>0</v>
      </c>
      <c r="AD25" s="196">
        <f t="shared" si="0"/>
        <v>0</v>
      </c>
      <c r="AE25" s="196">
        <f t="shared" si="0"/>
        <v>0</v>
      </c>
      <c r="AF25" s="196">
        <f t="shared" si="0"/>
        <v>0</v>
      </c>
      <c r="AG25" s="196">
        <f t="shared" si="0"/>
        <v>0</v>
      </c>
      <c r="AH25" s="196">
        <f t="shared" si="0"/>
        <v>0</v>
      </c>
      <c r="AI25" s="196">
        <f t="shared" si="0"/>
        <v>0</v>
      </c>
      <c r="AJ25" s="196">
        <f t="shared" si="0"/>
        <v>0</v>
      </c>
    </row>
    <row r="26" spans="1:36" s="197" customFormat="1" ht="15">
      <c r="A26" s="22" t="s">
        <v>60</v>
      </c>
      <c r="B26" s="196">
        <f>SUMIF($A$13:$A$19,$A26,B$13:B$19)</f>
        <v>0</v>
      </c>
      <c r="C26" s="196">
        <f t="shared" si="0"/>
        <v>0</v>
      </c>
      <c r="D26" s="196">
        <f t="shared" si="0"/>
        <v>0</v>
      </c>
      <c r="E26" s="196">
        <f t="shared" si="0"/>
        <v>0</v>
      </c>
      <c r="F26" s="196">
        <f t="shared" si="0"/>
        <v>0</v>
      </c>
      <c r="G26" s="196">
        <f t="shared" si="0"/>
        <v>0</v>
      </c>
      <c r="H26" s="196">
        <f t="shared" si="0"/>
        <v>0</v>
      </c>
      <c r="I26" s="196">
        <f t="shared" si="0"/>
        <v>0</v>
      </c>
      <c r="J26" s="196">
        <f t="shared" si="0"/>
        <v>0</v>
      </c>
      <c r="K26" s="196">
        <f t="shared" si="0"/>
        <v>0</v>
      </c>
      <c r="L26" s="196">
        <f t="shared" si="0"/>
        <v>0</v>
      </c>
      <c r="M26" s="196">
        <f t="shared" si="0"/>
        <v>0</v>
      </c>
      <c r="N26" s="196">
        <f t="shared" si="0"/>
        <v>0</v>
      </c>
      <c r="O26" s="196">
        <f t="shared" si="0"/>
        <v>0</v>
      </c>
      <c r="P26" s="196">
        <f t="shared" si="0"/>
        <v>0</v>
      </c>
      <c r="Q26" s="196">
        <f t="shared" si="0"/>
        <v>0</v>
      </c>
      <c r="R26" s="196">
        <f t="shared" si="0"/>
        <v>0</v>
      </c>
      <c r="S26" s="196">
        <f t="shared" si="0"/>
        <v>0</v>
      </c>
      <c r="T26" s="196">
        <f t="shared" si="0"/>
        <v>0</v>
      </c>
      <c r="U26" s="196">
        <f t="shared" si="0"/>
        <v>0</v>
      </c>
      <c r="V26" s="196">
        <f t="shared" si="0"/>
        <v>0</v>
      </c>
      <c r="W26" s="196">
        <f t="shared" si="0"/>
        <v>0</v>
      </c>
      <c r="X26" s="196">
        <f t="shared" si="0"/>
        <v>0</v>
      </c>
      <c r="Y26" s="196">
        <f t="shared" si="0"/>
        <v>0</v>
      </c>
      <c r="Z26" s="196">
        <f t="shared" si="0"/>
        <v>0</v>
      </c>
      <c r="AA26" s="196">
        <f t="shared" si="0"/>
        <v>0</v>
      </c>
      <c r="AB26" s="196">
        <f t="shared" si="0"/>
        <v>0</v>
      </c>
      <c r="AC26" s="196">
        <f t="shared" si="0"/>
        <v>0</v>
      </c>
      <c r="AD26" s="196">
        <f t="shared" si="0"/>
        <v>0</v>
      </c>
      <c r="AE26" s="196">
        <f t="shared" si="0"/>
        <v>0</v>
      </c>
      <c r="AF26" s="196">
        <f t="shared" si="0"/>
        <v>0</v>
      </c>
      <c r="AG26" s="196">
        <f t="shared" si="0"/>
        <v>0</v>
      </c>
      <c r="AH26" s="196">
        <f t="shared" si="0"/>
        <v>0</v>
      </c>
      <c r="AI26" s="196">
        <f t="shared" si="0"/>
        <v>0</v>
      </c>
      <c r="AJ26" s="196">
        <f t="shared" si="0"/>
        <v>0</v>
      </c>
    </row>
    <row r="27" spans="1:36" s="197" customFormat="1" ht="15">
      <c r="A27" s="22" t="s">
        <v>63</v>
      </c>
      <c r="B27" s="196">
        <f>SUMIF($A$13:$A$19,$A27,B$13:B$19)</f>
        <v>0</v>
      </c>
      <c r="C27" s="196">
        <f t="shared" si="0"/>
        <v>0</v>
      </c>
      <c r="D27" s="196">
        <f t="shared" si="0"/>
        <v>0</v>
      </c>
      <c r="E27" s="196">
        <f t="shared" si="0"/>
        <v>0</v>
      </c>
      <c r="F27" s="196">
        <f t="shared" si="0"/>
        <v>0</v>
      </c>
      <c r="G27" s="196">
        <f t="shared" si="0"/>
        <v>0</v>
      </c>
      <c r="H27" s="196">
        <f t="shared" si="0"/>
        <v>0</v>
      </c>
      <c r="I27" s="196">
        <f t="shared" si="0"/>
        <v>0</v>
      </c>
      <c r="J27" s="196">
        <f t="shared" si="0"/>
        <v>0</v>
      </c>
      <c r="K27" s="196">
        <f t="shared" si="0"/>
        <v>0</v>
      </c>
      <c r="L27" s="196">
        <f t="shared" si="0"/>
        <v>0</v>
      </c>
      <c r="M27" s="196">
        <f t="shared" si="0"/>
        <v>0</v>
      </c>
      <c r="N27" s="196">
        <f t="shared" si="0"/>
        <v>0</v>
      </c>
      <c r="O27" s="196">
        <f t="shared" si="0"/>
        <v>0</v>
      </c>
      <c r="P27" s="196">
        <f t="shared" si="0"/>
        <v>0</v>
      </c>
      <c r="Q27" s="196">
        <f t="shared" si="0"/>
        <v>0</v>
      </c>
      <c r="R27" s="196">
        <f t="shared" si="0"/>
        <v>0</v>
      </c>
      <c r="S27" s="196">
        <f t="shared" si="0"/>
        <v>0</v>
      </c>
      <c r="T27" s="196">
        <f t="shared" si="0"/>
        <v>0</v>
      </c>
      <c r="U27" s="196">
        <f t="shared" si="0"/>
        <v>0</v>
      </c>
      <c r="V27" s="196">
        <f t="shared" si="0"/>
        <v>0</v>
      </c>
      <c r="W27" s="196">
        <f t="shared" si="0"/>
        <v>0</v>
      </c>
      <c r="X27" s="196">
        <f t="shared" si="0"/>
        <v>0</v>
      </c>
      <c r="Y27" s="196">
        <f t="shared" si="0"/>
        <v>0</v>
      </c>
      <c r="Z27" s="196">
        <f t="shared" si="0"/>
        <v>0</v>
      </c>
      <c r="AA27" s="196">
        <f t="shared" si="0"/>
        <v>0</v>
      </c>
      <c r="AB27" s="196">
        <f t="shared" si="0"/>
        <v>0</v>
      </c>
      <c r="AC27" s="196">
        <f t="shared" si="0"/>
        <v>0</v>
      </c>
      <c r="AD27" s="196">
        <f t="shared" si="0"/>
        <v>0</v>
      </c>
      <c r="AE27" s="196">
        <f t="shared" si="0"/>
        <v>0</v>
      </c>
      <c r="AF27" s="196">
        <f t="shared" si="0"/>
        <v>0</v>
      </c>
      <c r="AG27" s="196">
        <f t="shared" si="0"/>
        <v>0</v>
      </c>
      <c r="AH27" s="196">
        <f t="shared" si="0"/>
        <v>0</v>
      </c>
      <c r="AI27" s="196">
        <f t="shared" si="0"/>
        <v>0</v>
      </c>
      <c r="AJ27" s="196">
        <f t="shared" si="0"/>
        <v>0</v>
      </c>
    </row>
    <row r="28" spans="1:36" s="197" customFormat="1" ht="15">
      <c r="A28" s="22" t="s">
        <v>61</v>
      </c>
      <c r="B28" s="196">
        <f>SUMIF($A$13:$A$19,$A28,B$13:B$19)</f>
        <v>0</v>
      </c>
      <c r="C28" s="196">
        <f t="shared" si="0"/>
        <v>0</v>
      </c>
      <c r="D28" s="196">
        <f t="shared" si="0"/>
        <v>0</v>
      </c>
      <c r="E28" s="196">
        <f t="shared" si="0"/>
        <v>0</v>
      </c>
      <c r="F28" s="196">
        <f t="shared" si="0"/>
        <v>0</v>
      </c>
      <c r="G28" s="196">
        <f t="shared" si="0"/>
        <v>0</v>
      </c>
      <c r="H28" s="196">
        <f t="shared" si="0"/>
        <v>0</v>
      </c>
      <c r="I28" s="196">
        <f t="shared" si="0"/>
        <v>0</v>
      </c>
      <c r="J28" s="196">
        <f t="shared" si="0"/>
        <v>0</v>
      </c>
      <c r="K28" s="196">
        <f t="shared" si="0"/>
        <v>0</v>
      </c>
      <c r="L28" s="196">
        <f t="shared" si="0"/>
        <v>0</v>
      </c>
      <c r="M28" s="196">
        <f t="shared" si="0"/>
        <v>0</v>
      </c>
      <c r="N28" s="196">
        <f t="shared" si="0"/>
        <v>0</v>
      </c>
      <c r="O28" s="196">
        <f t="shared" si="0"/>
        <v>0</v>
      </c>
      <c r="P28" s="196">
        <f t="shared" si="0"/>
        <v>0</v>
      </c>
      <c r="Q28" s="196">
        <f t="shared" si="0"/>
        <v>0</v>
      </c>
      <c r="R28" s="196">
        <f t="shared" si="0"/>
        <v>0</v>
      </c>
      <c r="S28" s="196">
        <f t="shared" si="0"/>
        <v>0</v>
      </c>
      <c r="T28" s="196">
        <f t="shared" si="0"/>
        <v>0</v>
      </c>
      <c r="U28" s="196">
        <f t="shared" si="0"/>
        <v>0</v>
      </c>
      <c r="V28" s="196">
        <f t="shared" si="0"/>
        <v>0</v>
      </c>
      <c r="W28" s="196">
        <f t="shared" si="0"/>
        <v>0</v>
      </c>
      <c r="X28" s="196">
        <f t="shared" si="0"/>
        <v>0</v>
      </c>
      <c r="Y28" s="196">
        <f t="shared" si="0"/>
        <v>0</v>
      </c>
      <c r="Z28" s="196">
        <f t="shared" si="0"/>
        <v>0</v>
      </c>
      <c r="AA28" s="196">
        <f t="shared" si="0"/>
        <v>0</v>
      </c>
      <c r="AB28" s="196">
        <f t="shared" si="0"/>
        <v>0</v>
      </c>
      <c r="AC28" s="196">
        <f t="shared" si="0"/>
        <v>0</v>
      </c>
      <c r="AD28" s="196">
        <f t="shared" si="0"/>
        <v>0</v>
      </c>
      <c r="AE28" s="196">
        <f t="shared" si="0"/>
        <v>0</v>
      </c>
      <c r="AF28" s="196">
        <f t="shared" si="0"/>
        <v>0</v>
      </c>
      <c r="AG28" s="196">
        <f t="shared" si="0"/>
        <v>0</v>
      </c>
      <c r="AH28" s="196">
        <f t="shared" si="0"/>
        <v>0</v>
      </c>
      <c r="AI28" s="196">
        <f t="shared" si="0"/>
        <v>0</v>
      </c>
      <c r="AJ28" s="196">
        <f t="shared" si="0"/>
        <v>0</v>
      </c>
    </row>
    <row r="45" spans="15:15" ht="15">
      <c r="O45" s="206"/>
    </row>
  </sheetData>
  <mergeCells count="1">
    <mergeCell ref="B13:AJ13"/>
  </mergeCells>
  <pageMargins left="0.75" right="0.75" top="1" bottom="1" header="0.5" footer="0.5"/>
  <pageSetup scale="29" orientation="landscape" horizontalDpi="300" verticalDpi="3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1"/>
    <pageSetUpPr fitToPage="1"/>
  </sheetPr>
  <dimension ref="A1:AJ45"/>
  <sheetViews>
    <sheetView zoomScale="90" zoomScaleNormal="90" workbookViewId="0">
      <selection activeCell="M35" sqref="M35"/>
    </sheetView>
  </sheetViews>
  <sheetFormatPr defaultColWidth="7.109375" defaultRowHeight="12.75"/>
  <cols>
    <col min="1" max="1" width="30" style="197" customWidth="1"/>
    <col min="2" max="5" width="7.109375" style="197" customWidth="1"/>
    <col min="6" max="36" width="7.21875" style="197" customWidth="1"/>
    <col min="37" max="16384" width="7.109375" style="197"/>
  </cols>
  <sheetData>
    <row r="1" spans="1:36" s="203" customFormat="1" ht="15">
      <c r="A1" s="218" t="s">
        <v>46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</row>
    <row r="2" spans="1:36" s="203" customFormat="1" ht="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 spans="1:36" s="203" customFormat="1" ht="15">
      <c r="A3" s="218" t="s">
        <v>47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s="203" customFormat="1" ht="15">
      <c r="A4" s="218" t="s">
        <v>48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</row>
    <row r="5" spans="1:36" s="203" customFormat="1" ht="15">
      <c r="A5" s="218" t="s">
        <v>74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</row>
    <row r="6" spans="1:36" s="203" customFormat="1" ht="15">
      <c r="A6" s="218" t="s">
        <v>229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</row>
    <row r="7" spans="1:36" s="203" customFormat="1" ht="1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</row>
    <row r="8" spans="1:36" s="203" customFormat="1" ht="15">
      <c r="A8" s="225" t="s">
        <v>0</v>
      </c>
      <c r="B8" s="225" t="s">
        <v>223</v>
      </c>
      <c r="C8" s="225" t="s">
        <v>226</v>
      </c>
      <c r="D8" s="225" t="s">
        <v>230</v>
      </c>
      <c r="E8" s="225" t="s">
        <v>53</v>
      </c>
      <c r="F8" s="225">
        <v>1</v>
      </c>
      <c r="G8" s="225">
        <v>2</v>
      </c>
      <c r="H8" s="225">
        <v>3</v>
      </c>
      <c r="I8" s="225">
        <v>4</v>
      </c>
      <c r="J8" s="225">
        <v>5</v>
      </c>
      <c r="K8" s="225">
        <v>6</v>
      </c>
      <c r="L8" s="225">
        <v>7</v>
      </c>
      <c r="M8" s="225">
        <v>8</v>
      </c>
      <c r="N8" s="225">
        <v>9</v>
      </c>
      <c r="O8" s="225">
        <v>10</v>
      </c>
      <c r="P8" s="225">
        <v>11</v>
      </c>
      <c r="Q8" s="225">
        <v>12</v>
      </c>
      <c r="R8" s="225">
        <v>13</v>
      </c>
      <c r="S8" s="225">
        <v>14</v>
      </c>
      <c r="T8" s="225">
        <v>15</v>
      </c>
      <c r="U8" s="225">
        <v>16</v>
      </c>
      <c r="V8" s="225">
        <v>17</v>
      </c>
      <c r="W8" s="225">
        <v>18</v>
      </c>
      <c r="X8" s="225">
        <v>19</v>
      </c>
      <c r="Y8" s="225">
        <v>20</v>
      </c>
      <c r="Z8" s="225">
        <v>21</v>
      </c>
      <c r="AA8" s="225">
        <v>22</v>
      </c>
      <c r="AB8" s="225">
        <v>23</v>
      </c>
      <c r="AC8" s="225">
        <v>24</v>
      </c>
      <c r="AD8" s="225">
        <v>25</v>
      </c>
      <c r="AE8" s="225">
        <v>26</v>
      </c>
      <c r="AF8" s="225">
        <v>27</v>
      </c>
      <c r="AG8" s="225">
        <v>28</v>
      </c>
      <c r="AH8" s="225">
        <v>29</v>
      </c>
      <c r="AI8" s="225">
        <v>30</v>
      </c>
      <c r="AJ8" s="225">
        <v>31</v>
      </c>
    </row>
    <row r="9" spans="1:36" s="203" customFormat="1" ht="15">
      <c r="A9" s="219" t="s">
        <v>54</v>
      </c>
      <c r="B9" s="219">
        <v>202606</v>
      </c>
      <c r="C9" s="219">
        <v>115739</v>
      </c>
      <c r="D9" s="219">
        <v>0</v>
      </c>
      <c r="E9" s="219">
        <v>0</v>
      </c>
      <c r="F9" s="219">
        <v>0</v>
      </c>
      <c r="G9" s="219"/>
      <c r="H9" s="219"/>
      <c r="I9" s="219"/>
      <c r="J9" s="219"/>
      <c r="K9" s="219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19"/>
      <c r="Z9" s="219"/>
      <c r="AA9" s="219"/>
      <c r="AB9" s="219"/>
      <c r="AC9" s="219"/>
      <c r="AD9" s="219"/>
      <c r="AE9" s="219"/>
      <c r="AF9" s="219"/>
      <c r="AG9" s="219"/>
      <c r="AH9" s="219"/>
      <c r="AI9" s="219"/>
      <c r="AJ9" s="219"/>
    </row>
    <row r="10" spans="1:36" s="203" customFormat="1" ht="15">
      <c r="A10" s="219" t="s">
        <v>55</v>
      </c>
      <c r="B10" s="219">
        <v>202480</v>
      </c>
      <c r="C10" s="219">
        <v>115531</v>
      </c>
      <c r="D10" s="219">
        <v>0</v>
      </c>
      <c r="E10" s="219">
        <v>0</v>
      </c>
      <c r="F10" s="219">
        <v>0</v>
      </c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</row>
    <row r="11" spans="1:36" s="203" customFormat="1" ht="15">
      <c r="A11" s="219" t="s">
        <v>56</v>
      </c>
      <c r="B11" s="219">
        <v>126</v>
      </c>
      <c r="C11" s="219">
        <v>208</v>
      </c>
      <c r="D11" s="219">
        <v>0</v>
      </c>
      <c r="E11" s="219">
        <v>0</v>
      </c>
      <c r="F11" s="219">
        <v>0</v>
      </c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</row>
    <row r="12" spans="1:36" s="203" customFormat="1" ht="15">
      <c r="A12" s="220" t="s">
        <v>57</v>
      </c>
      <c r="B12" s="220">
        <v>6.2189668617908644E-2</v>
      </c>
      <c r="C12" s="220">
        <v>0.17971470290913175</v>
      </c>
      <c r="D12" s="220"/>
      <c r="E12" s="220"/>
      <c r="F12" s="220"/>
      <c r="G12" s="220"/>
      <c r="H12" s="220"/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</row>
    <row r="13" spans="1:36" s="203" customFormat="1" ht="15">
      <c r="A13" s="225" t="s">
        <v>58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</row>
    <row r="14" spans="1:36" s="203" customFormat="1" ht="15">
      <c r="A14" s="219" t="s">
        <v>60</v>
      </c>
      <c r="B14" s="219">
        <v>58</v>
      </c>
      <c r="C14" s="219">
        <v>195</v>
      </c>
      <c r="D14" s="219">
        <v>0</v>
      </c>
      <c r="E14" s="219">
        <v>0</v>
      </c>
      <c r="F14" s="219">
        <v>0</v>
      </c>
      <c r="G14" s="219"/>
      <c r="H14" s="219"/>
      <c r="I14" s="219"/>
      <c r="J14" s="219"/>
      <c r="K14" s="219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</row>
    <row r="15" spans="1:36" s="203" customFormat="1" ht="15">
      <c r="A15" s="219" t="s">
        <v>59</v>
      </c>
      <c r="B15" s="219">
        <v>65</v>
      </c>
      <c r="C15" s="219">
        <v>13</v>
      </c>
      <c r="D15" s="219">
        <v>0</v>
      </c>
      <c r="E15" s="219">
        <v>0</v>
      </c>
      <c r="F15" s="219">
        <v>0</v>
      </c>
      <c r="G15" s="219"/>
      <c r="H15" s="219"/>
      <c r="I15" s="219"/>
      <c r="J15" s="219"/>
      <c r="K15" s="219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</row>
    <row r="16" spans="1:36" s="203" customFormat="1" ht="15">
      <c r="A16" s="219" t="s">
        <v>61</v>
      </c>
      <c r="B16" s="219">
        <v>3</v>
      </c>
      <c r="C16" s="219">
        <v>0</v>
      </c>
      <c r="D16" s="219">
        <v>0</v>
      </c>
      <c r="E16" s="219">
        <v>0</v>
      </c>
      <c r="F16" s="219">
        <v>0</v>
      </c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</row>
    <row r="17" spans="1:36" s="203" customFormat="1" ht="1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</row>
    <row r="18" spans="1:36" s="203" customFormat="1" ht="15">
      <c r="A18" s="218" t="s">
        <v>216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</row>
    <row r="19" spans="1:36" s="203" customFormat="1" ht="15">
      <c r="A19" s="218" t="s">
        <v>232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</row>
    <row r="20" spans="1:36" s="194" customFormat="1" ht="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</row>
    <row r="21" spans="1:36" s="194" customFormat="1" ht="15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</row>
    <row r="22" spans="1:36" s="194" customFormat="1" ht="15">
      <c r="A22" s="193"/>
    </row>
    <row r="23" spans="1:36" s="194" customFormat="1" ht="15"/>
    <row r="25" spans="1:36" ht="15">
      <c r="A25" s="22" t="s">
        <v>59</v>
      </c>
      <c r="B25" s="196">
        <f>SUMIF($A$13:$A$19,$A25,B$13:B$19)</f>
        <v>65</v>
      </c>
      <c r="C25" s="196">
        <f t="shared" ref="C25:AJ28" si="0">SUMIF($A$13:$A$19,$A25,C$13:C$19)</f>
        <v>13</v>
      </c>
      <c r="D25" s="196">
        <f t="shared" si="0"/>
        <v>0</v>
      </c>
      <c r="E25" s="196">
        <f t="shared" si="0"/>
        <v>0</v>
      </c>
      <c r="F25" s="196">
        <f t="shared" si="0"/>
        <v>0</v>
      </c>
      <c r="G25" s="196">
        <f t="shared" si="0"/>
        <v>0</v>
      </c>
      <c r="H25" s="196">
        <f t="shared" si="0"/>
        <v>0</v>
      </c>
      <c r="I25" s="196">
        <f t="shared" si="0"/>
        <v>0</v>
      </c>
      <c r="J25" s="196">
        <f t="shared" si="0"/>
        <v>0</v>
      </c>
      <c r="K25" s="196">
        <f t="shared" si="0"/>
        <v>0</v>
      </c>
      <c r="L25" s="196">
        <f t="shared" si="0"/>
        <v>0</v>
      </c>
      <c r="M25" s="196">
        <f t="shared" si="0"/>
        <v>0</v>
      </c>
      <c r="N25" s="196">
        <f t="shared" si="0"/>
        <v>0</v>
      </c>
      <c r="O25" s="196">
        <f t="shared" si="0"/>
        <v>0</v>
      </c>
      <c r="P25" s="196">
        <f t="shared" si="0"/>
        <v>0</v>
      </c>
      <c r="Q25" s="196">
        <f t="shared" si="0"/>
        <v>0</v>
      </c>
      <c r="R25" s="196">
        <f t="shared" si="0"/>
        <v>0</v>
      </c>
      <c r="S25" s="196">
        <f t="shared" si="0"/>
        <v>0</v>
      </c>
      <c r="T25" s="196">
        <f t="shared" si="0"/>
        <v>0</v>
      </c>
      <c r="U25" s="196">
        <f t="shared" si="0"/>
        <v>0</v>
      </c>
      <c r="V25" s="196">
        <f t="shared" si="0"/>
        <v>0</v>
      </c>
      <c r="W25" s="196">
        <f t="shared" si="0"/>
        <v>0</v>
      </c>
      <c r="X25" s="196">
        <f t="shared" si="0"/>
        <v>0</v>
      </c>
      <c r="Y25" s="196">
        <f t="shared" si="0"/>
        <v>0</v>
      </c>
      <c r="Z25" s="196">
        <f t="shared" si="0"/>
        <v>0</v>
      </c>
      <c r="AA25" s="196">
        <f t="shared" si="0"/>
        <v>0</v>
      </c>
      <c r="AB25" s="196">
        <f t="shared" si="0"/>
        <v>0</v>
      </c>
      <c r="AC25" s="196">
        <f t="shared" si="0"/>
        <v>0</v>
      </c>
      <c r="AD25" s="196">
        <f t="shared" si="0"/>
        <v>0</v>
      </c>
      <c r="AE25" s="196">
        <f t="shared" si="0"/>
        <v>0</v>
      </c>
      <c r="AF25" s="196">
        <f t="shared" si="0"/>
        <v>0</v>
      </c>
      <c r="AG25" s="196">
        <f t="shared" si="0"/>
        <v>0</v>
      </c>
      <c r="AH25" s="196">
        <f t="shared" si="0"/>
        <v>0</v>
      </c>
      <c r="AI25" s="196">
        <f t="shared" si="0"/>
        <v>0</v>
      </c>
      <c r="AJ25" s="196">
        <f t="shared" si="0"/>
        <v>0</v>
      </c>
    </row>
    <row r="26" spans="1:36" ht="15">
      <c r="A26" s="22" t="s">
        <v>60</v>
      </c>
      <c r="B26" s="196">
        <f>SUMIF($A$13:$A$19,$A26,B$13:B$19)</f>
        <v>58</v>
      </c>
      <c r="C26" s="196">
        <f t="shared" si="0"/>
        <v>195</v>
      </c>
      <c r="D26" s="196">
        <f t="shared" si="0"/>
        <v>0</v>
      </c>
      <c r="E26" s="196">
        <f t="shared" si="0"/>
        <v>0</v>
      </c>
      <c r="F26" s="196">
        <f t="shared" si="0"/>
        <v>0</v>
      </c>
      <c r="G26" s="196">
        <f t="shared" si="0"/>
        <v>0</v>
      </c>
      <c r="H26" s="196">
        <f t="shared" si="0"/>
        <v>0</v>
      </c>
      <c r="I26" s="196">
        <f t="shared" si="0"/>
        <v>0</v>
      </c>
      <c r="J26" s="196">
        <f t="shared" si="0"/>
        <v>0</v>
      </c>
      <c r="K26" s="196">
        <f t="shared" si="0"/>
        <v>0</v>
      </c>
      <c r="L26" s="196">
        <f t="shared" si="0"/>
        <v>0</v>
      </c>
      <c r="M26" s="196">
        <f t="shared" si="0"/>
        <v>0</v>
      </c>
      <c r="N26" s="196">
        <f t="shared" si="0"/>
        <v>0</v>
      </c>
      <c r="O26" s="196">
        <f t="shared" si="0"/>
        <v>0</v>
      </c>
      <c r="P26" s="196">
        <f t="shared" si="0"/>
        <v>0</v>
      </c>
      <c r="Q26" s="196">
        <f t="shared" si="0"/>
        <v>0</v>
      </c>
      <c r="R26" s="196">
        <f t="shared" si="0"/>
        <v>0</v>
      </c>
      <c r="S26" s="196">
        <f t="shared" si="0"/>
        <v>0</v>
      </c>
      <c r="T26" s="196">
        <f t="shared" si="0"/>
        <v>0</v>
      </c>
      <c r="U26" s="196">
        <f t="shared" si="0"/>
        <v>0</v>
      </c>
      <c r="V26" s="196">
        <f t="shared" si="0"/>
        <v>0</v>
      </c>
      <c r="W26" s="196">
        <f t="shared" si="0"/>
        <v>0</v>
      </c>
      <c r="X26" s="196">
        <f t="shared" si="0"/>
        <v>0</v>
      </c>
      <c r="Y26" s="196">
        <f t="shared" si="0"/>
        <v>0</v>
      </c>
      <c r="Z26" s="196">
        <f t="shared" si="0"/>
        <v>0</v>
      </c>
      <c r="AA26" s="196">
        <f t="shared" si="0"/>
        <v>0</v>
      </c>
      <c r="AB26" s="196">
        <f t="shared" si="0"/>
        <v>0</v>
      </c>
      <c r="AC26" s="196">
        <f t="shared" si="0"/>
        <v>0</v>
      </c>
      <c r="AD26" s="196">
        <f t="shared" si="0"/>
        <v>0</v>
      </c>
      <c r="AE26" s="196">
        <f t="shared" si="0"/>
        <v>0</v>
      </c>
      <c r="AF26" s="196">
        <f t="shared" si="0"/>
        <v>0</v>
      </c>
      <c r="AG26" s="196">
        <f t="shared" si="0"/>
        <v>0</v>
      </c>
      <c r="AH26" s="196">
        <f t="shared" si="0"/>
        <v>0</v>
      </c>
      <c r="AI26" s="196">
        <f t="shared" si="0"/>
        <v>0</v>
      </c>
      <c r="AJ26" s="196">
        <f t="shared" si="0"/>
        <v>0</v>
      </c>
    </row>
    <row r="27" spans="1:36" ht="15">
      <c r="A27" s="22" t="s">
        <v>63</v>
      </c>
      <c r="B27" s="196">
        <f>SUMIF($A$13:$A$19,$A27,B$13:B$19)</f>
        <v>0</v>
      </c>
      <c r="C27" s="196">
        <f t="shared" si="0"/>
        <v>0</v>
      </c>
      <c r="D27" s="196">
        <f t="shared" si="0"/>
        <v>0</v>
      </c>
      <c r="E27" s="196">
        <f t="shared" si="0"/>
        <v>0</v>
      </c>
      <c r="F27" s="196">
        <f t="shared" si="0"/>
        <v>0</v>
      </c>
      <c r="G27" s="196">
        <f t="shared" si="0"/>
        <v>0</v>
      </c>
      <c r="H27" s="196">
        <f t="shared" si="0"/>
        <v>0</v>
      </c>
      <c r="I27" s="196">
        <f t="shared" si="0"/>
        <v>0</v>
      </c>
      <c r="J27" s="196">
        <f t="shared" si="0"/>
        <v>0</v>
      </c>
      <c r="K27" s="196">
        <f t="shared" si="0"/>
        <v>0</v>
      </c>
      <c r="L27" s="196">
        <f t="shared" si="0"/>
        <v>0</v>
      </c>
      <c r="M27" s="196">
        <f t="shared" si="0"/>
        <v>0</v>
      </c>
      <c r="N27" s="196">
        <f t="shared" si="0"/>
        <v>0</v>
      </c>
      <c r="O27" s="196">
        <f t="shared" si="0"/>
        <v>0</v>
      </c>
      <c r="P27" s="196">
        <f t="shared" si="0"/>
        <v>0</v>
      </c>
      <c r="Q27" s="196">
        <f t="shared" si="0"/>
        <v>0</v>
      </c>
      <c r="R27" s="196">
        <f t="shared" si="0"/>
        <v>0</v>
      </c>
      <c r="S27" s="196">
        <f t="shared" si="0"/>
        <v>0</v>
      </c>
      <c r="T27" s="196">
        <f t="shared" si="0"/>
        <v>0</v>
      </c>
      <c r="U27" s="196">
        <f t="shared" si="0"/>
        <v>0</v>
      </c>
      <c r="V27" s="196">
        <f t="shared" si="0"/>
        <v>0</v>
      </c>
      <c r="W27" s="196">
        <f t="shared" si="0"/>
        <v>0</v>
      </c>
      <c r="X27" s="196">
        <f t="shared" si="0"/>
        <v>0</v>
      </c>
      <c r="Y27" s="196">
        <f t="shared" si="0"/>
        <v>0</v>
      </c>
      <c r="Z27" s="196">
        <f t="shared" si="0"/>
        <v>0</v>
      </c>
      <c r="AA27" s="196">
        <f t="shared" si="0"/>
        <v>0</v>
      </c>
      <c r="AB27" s="196">
        <f t="shared" si="0"/>
        <v>0</v>
      </c>
      <c r="AC27" s="196">
        <f t="shared" si="0"/>
        <v>0</v>
      </c>
      <c r="AD27" s="196">
        <f t="shared" si="0"/>
        <v>0</v>
      </c>
      <c r="AE27" s="196">
        <f t="shared" si="0"/>
        <v>0</v>
      </c>
      <c r="AF27" s="196">
        <f t="shared" si="0"/>
        <v>0</v>
      </c>
      <c r="AG27" s="196">
        <f t="shared" si="0"/>
        <v>0</v>
      </c>
      <c r="AH27" s="196">
        <f t="shared" si="0"/>
        <v>0</v>
      </c>
      <c r="AI27" s="196">
        <f t="shared" si="0"/>
        <v>0</v>
      </c>
      <c r="AJ27" s="196">
        <f t="shared" si="0"/>
        <v>0</v>
      </c>
    </row>
    <row r="28" spans="1:36" ht="15">
      <c r="A28" s="22" t="s">
        <v>61</v>
      </c>
      <c r="B28" s="196">
        <f>SUMIF($A$13:$A$19,$A28,B$13:B$19)</f>
        <v>3</v>
      </c>
      <c r="C28" s="196">
        <f t="shared" si="0"/>
        <v>0</v>
      </c>
      <c r="D28" s="196">
        <f t="shared" si="0"/>
        <v>0</v>
      </c>
      <c r="E28" s="196">
        <f t="shared" si="0"/>
        <v>0</v>
      </c>
      <c r="F28" s="196">
        <f t="shared" si="0"/>
        <v>0</v>
      </c>
      <c r="G28" s="196">
        <f t="shared" si="0"/>
        <v>0</v>
      </c>
      <c r="H28" s="196">
        <f t="shared" si="0"/>
        <v>0</v>
      </c>
      <c r="I28" s="196">
        <f t="shared" si="0"/>
        <v>0</v>
      </c>
      <c r="J28" s="196">
        <f t="shared" si="0"/>
        <v>0</v>
      </c>
      <c r="K28" s="196">
        <f t="shared" si="0"/>
        <v>0</v>
      </c>
      <c r="L28" s="196">
        <f t="shared" si="0"/>
        <v>0</v>
      </c>
      <c r="M28" s="196">
        <f t="shared" si="0"/>
        <v>0</v>
      </c>
      <c r="N28" s="196">
        <f t="shared" si="0"/>
        <v>0</v>
      </c>
      <c r="O28" s="196">
        <f t="shared" si="0"/>
        <v>0</v>
      </c>
      <c r="P28" s="196">
        <f t="shared" si="0"/>
        <v>0</v>
      </c>
      <c r="Q28" s="196">
        <f t="shared" si="0"/>
        <v>0</v>
      </c>
      <c r="R28" s="196">
        <f t="shared" si="0"/>
        <v>0</v>
      </c>
      <c r="S28" s="196">
        <f t="shared" si="0"/>
        <v>0</v>
      </c>
      <c r="T28" s="196">
        <f t="shared" si="0"/>
        <v>0</v>
      </c>
      <c r="U28" s="196">
        <f t="shared" si="0"/>
        <v>0</v>
      </c>
      <c r="V28" s="196">
        <f t="shared" si="0"/>
        <v>0</v>
      </c>
      <c r="W28" s="196">
        <f t="shared" si="0"/>
        <v>0</v>
      </c>
      <c r="X28" s="196">
        <f t="shared" si="0"/>
        <v>0</v>
      </c>
      <c r="Y28" s="196">
        <f t="shared" si="0"/>
        <v>0</v>
      </c>
      <c r="Z28" s="196">
        <f t="shared" si="0"/>
        <v>0</v>
      </c>
      <c r="AA28" s="196">
        <f t="shared" si="0"/>
        <v>0</v>
      </c>
      <c r="AB28" s="196">
        <f t="shared" si="0"/>
        <v>0</v>
      </c>
      <c r="AC28" s="196">
        <f t="shared" si="0"/>
        <v>0</v>
      </c>
      <c r="AD28" s="196">
        <f t="shared" si="0"/>
        <v>0</v>
      </c>
      <c r="AE28" s="196">
        <f t="shared" si="0"/>
        <v>0</v>
      </c>
      <c r="AF28" s="196">
        <f t="shared" si="0"/>
        <v>0</v>
      </c>
      <c r="AG28" s="196">
        <f t="shared" si="0"/>
        <v>0</v>
      </c>
      <c r="AH28" s="196">
        <f t="shared" si="0"/>
        <v>0</v>
      </c>
      <c r="AI28" s="196">
        <f t="shared" si="0"/>
        <v>0</v>
      </c>
      <c r="AJ28" s="196">
        <f t="shared" si="0"/>
        <v>0</v>
      </c>
    </row>
    <row r="45" spans="15:15" ht="15">
      <c r="O45" s="200"/>
    </row>
  </sheetData>
  <mergeCells count="1">
    <mergeCell ref="B13:AJ13"/>
  </mergeCells>
  <pageMargins left="0.75" right="0.75" top="1" bottom="1" header="0.5" footer="0.5"/>
  <pageSetup scale="36" orientation="landscape" horizontalDpi="300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1"/>
  </sheetPr>
  <dimension ref="A1:AJ28"/>
  <sheetViews>
    <sheetView zoomScale="90" zoomScaleNormal="90" workbookViewId="0">
      <selection activeCell="M35" sqref="M35"/>
    </sheetView>
  </sheetViews>
  <sheetFormatPr defaultColWidth="8.88671875" defaultRowHeight="15"/>
  <cols>
    <col min="1" max="1" width="23.33203125" style="194" customWidth="1"/>
    <col min="2" max="16384" width="8.88671875" style="194"/>
  </cols>
  <sheetData>
    <row r="1" spans="1:36">
      <c r="A1" s="218" t="s">
        <v>46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</row>
    <row r="2" spans="1:36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 spans="1:36">
      <c r="A3" s="218" t="s">
        <v>47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>
      <c r="A4" s="218" t="s">
        <v>48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</row>
    <row r="5" spans="1:36">
      <c r="A5" s="218" t="s">
        <v>179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</row>
    <row r="6" spans="1:36">
      <c r="A6" s="218" t="s">
        <v>222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</row>
    <row r="7" spans="1:36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</row>
    <row r="8" spans="1:36">
      <c r="A8" s="222" t="s">
        <v>0</v>
      </c>
      <c r="B8" s="222" t="s">
        <v>218</v>
      </c>
      <c r="C8" s="222" t="s">
        <v>220</v>
      </c>
      <c r="D8" s="222" t="s">
        <v>223</v>
      </c>
      <c r="E8" s="222" t="s">
        <v>53</v>
      </c>
      <c r="F8" s="222">
        <v>1</v>
      </c>
      <c r="G8" s="222">
        <v>2</v>
      </c>
      <c r="H8" s="222">
        <v>3</v>
      </c>
      <c r="I8" s="222">
        <v>4</v>
      </c>
      <c r="J8" s="222">
        <v>5</v>
      </c>
      <c r="K8" s="222">
        <v>6</v>
      </c>
      <c r="L8" s="222">
        <v>7</v>
      </c>
      <c r="M8" s="222">
        <v>8</v>
      </c>
      <c r="N8" s="222">
        <v>9</v>
      </c>
      <c r="O8" s="222">
        <v>10</v>
      </c>
      <c r="P8" s="222">
        <v>11</v>
      </c>
      <c r="Q8" s="222">
        <v>12</v>
      </c>
      <c r="R8" s="222">
        <v>13</v>
      </c>
      <c r="S8" s="222">
        <v>14</v>
      </c>
      <c r="T8" s="222">
        <v>15</v>
      </c>
      <c r="U8" s="222">
        <v>16</v>
      </c>
      <c r="V8" s="222">
        <v>17</v>
      </c>
      <c r="W8" s="222">
        <v>18</v>
      </c>
      <c r="X8" s="222">
        <v>19</v>
      </c>
      <c r="Y8" s="222">
        <v>20</v>
      </c>
      <c r="Z8" s="222">
        <v>21</v>
      </c>
      <c r="AA8" s="222">
        <v>22</v>
      </c>
      <c r="AB8" s="222">
        <v>23</v>
      </c>
      <c r="AC8" s="222">
        <v>24</v>
      </c>
      <c r="AD8" s="222">
        <v>25</v>
      </c>
      <c r="AE8" s="222">
        <v>26</v>
      </c>
      <c r="AF8" s="222">
        <v>27</v>
      </c>
      <c r="AG8" s="222">
        <v>28</v>
      </c>
      <c r="AH8" s="222">
        <v>29</v>
      </c>
      <c r="AI8" s="222">
        <v>30</v>
      </c>
      <c r="AJ8" s="221"/>
    </row>
    <row r="9" spans="1:36">
      <c r="A9" s="219" t="s">
        <v>54</v>
      </c>
      <c r="B9" s="219">
        <v>0</v>
      </c>
      <c r="C9" s="219">
        <v>0</v>
      </c>
      <c r="D9" s="219">
        <v>0</v>
      </c>
      <c r="E9" s="219">
        <v>0</v>
      </c>
      <c r="F9" s="219">
        <v>0</v>
      </c>
      <c r="G9" s="219"/>
      <c r="H9" s="219"/>
      <c r="I9" s="219"/>
      <c r="J9" s="219"/>
      <c r="K9" s="219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19"/>
      <c r="Z9" s="219"/>
      <c r="AA9" s="219"/>
      <c r="AB9" s="219"/>
      <c r="AC9" s="219"/>
      <c r="AD9" s="219"/>
      <c r="AE9" s="219"/>
      <c r="AF9" s="219"/>
      <c r="AG9" s="219"/>
      <c r="AH9" s="219"/>
      <c r="AI9" s="219"/>
      <c r="AJ9" s="219"/>
    </row>
    <row r="10" spans="1:36">
      <c r="A10" s="219" t="s">
        <v>55</v>
      </c>
      <c r="B10" s="219">
        <v>0</v>
      </c>
      <c r="C10" s="219">
        <v>0</v>
      </c>
      <c r="D10" s="219">
        <v>0</v>
      </c>
      <c r="E10" s="219">
        <v>0</v>
      </c>
      <c r="F10" s="219">
        <v>0</v>
      </c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</row>
    <row r="11" spans="1:36">
      <c r="A11" s="219" t="s">
        <v>56</v>
      </c>
      <c r="B11" s="219">
        <v>0</v>
      </c>
      <c r="C11" s="219">
        <v>0</v>
      </c>
      <c r="D11" s="219">
        <v>0</v>
      </c>
      <c r="E11" s="219">
        <v>0</v>
      </c>
      <c r="F11" s="219">
        <v>0</v>
      </c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</row>
    <row r="12" spans="1:36">
      <c r="A12" s="220" t="s">
        <v>57</v>
      </c>
      <c r="B12" s="220">
        <v>0</v>
      </c>
      <c r="C12" s="220"/>
      <c r="D12" s="220">
        <v>0</v>
      </c>
      <c r="E12" s="220"/>
      <c r="F12" s="220"/>
      <c r="G12" s="220"/>
      <c r="H12" s="220"/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</row>
    <row r="13" spans="1:36">
      <c r="A13" s="222" t="s">
        <v>58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24"/>
    </row>
    <row r="14" spans="1:36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</row>
    <row r="15" spans="1:36">
      <c r="A15" s="218" t="s">
        <v>216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</row>
    <row r="16" spans="1:36">
      <c r="A16" s="218" t="s">
        <v>224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</row>
    <row r="17" spans="1:36">
      <c r="A17" s="218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</row>
    <row r="25" spans="1:36" s="197" customFormat="1">
      <c r="A25" s="22" t="s">
        <v>59</v>
      </c>
      <c r="B25" s="196">
        <f>SUMIF($A$13:$A$19,$A25,B$13:B$19)</f>
        <v>0</v>
      </c>
      <c r="C25" s="196">
        <f t="shared" ref="C25:AJ28" si="0">SUMIF($A$13:$A$19,$A25,C$13:C$19)</f>
        <v>0</v>
      </c>
      <c r="D25" s="196">
        <f t="shared" si="0"/>
        <v>0</v>
      </c>
      <c r="E25" s="196">
        <f t="shared" si="0"/>
        <v>0</v>
      </c>
      <c r="F25" s="196">
        <f t="shared" si="0"/>
        <v>0</v>
      </c>
      <c r="G25" s="196">
        <f t="shared" si="0"/>
        <v>0</v>
      </c>
      <c r="H25" s="196">
        <f t="shared" si="0"/>
        <v>0</v>
      </c>
      <c r="I25" s="196">
        <f t="shared" si="0"/>
        <v>0</v>
      </c>
      <c r="J25" s="196">
        <f t="shared" si="0"/>
        <v>0</v>
      </c>
      <c r="K25" s="196">
        <f t="shared" si="0"/>
        <v>0</v>
      </c>
      <c r="L25" s="196">
        <f t="shared" si="0"/>
        <v>0</v>
      </c>
      <c r="M25" s="196">
        <f t="shared" si="0"/>
        <v>0</v>
      </c>
      <c r="N25" s="196">
        <f t="shared" si="0"/>
        <v>0</v>
      </c>
      <c r="O25" s="196">
        <f t="shared" si="0"/>
        <v>0</v>
      </c>
      <c r="P25" s="196">
        <f t="shared" si="0"/>
        <v>0</v>
      </c>
      <c r="Q25" s="196">
        <f t="shared" si="0"/>
        <v>0</v>
      </c>
      <c r="R25" s="196">
        <f t="shared" si="0"/>
        <v>0</v>
      </c>
      <c r="S25" s="196">
        <f t="shared" si="0"/>
        <v>0</v>
      </c>
      <c r="T25" s="196">
        <f t="shared" si="0"/>
        <v>0</v>
      </c>
      <c r="U25" s="196">
        <f t="shared" si="0"/>
        <v>0</v>
      </c>
      <c r="V25" s="196">
        <f t="shared" si="0"/>
        <v>0</v>
      </c>
      <c r="W25" s="196">
        <f t="shared" si="0"/>
        <v>0</v>
      </c>
      <c r="X25" s="196">
        <f t="shared" si="0"/>
        <v>0</v>
      </c>
      <c r="Y25" s="196">
        <f t="shared" si="0"/>
        <v>0</v>
      </c>
      <c r="Z25" s="196">
        <f t="shared" si="0"/>
        <v>0</v>
      </c>
      <c r="AA25" s="196">
        <f t="shared" si="0"/>
        <v>0</v>
      </c>
      <c r="AB25" s="196">
        <f t="shared" si="0"/>
        <v>0</v>
      </c>
      <c r="AC25" s="196">
        <f t="shared" si="0"/>
        <v>0</v>
      </c>
      <c r="AD25" s="196">
        <f t="shared" si="0"/>
        <v>0</v>
      </c>
      <c r="AE25" s="196">
        <f t="shared" si="0"/>
        <v>0</v>
      </c>
      <c r="AF25" s="196">
        <f t="shared" si="0"/>
        <v>0</v>
      </c>
      <c r="AG25" s="196">
        <f t="shared" si="0"/>
        <v>0</v>
      </c>
      <c r="AH25" s="196">
        <f t="shared" si="0"/>
        <v>0</v>
      </c>
      <c r="AI25" s="196">
        <f t="shared" si="0"/>
        <v>0</v>
      </c>
      <c r="AJ25" s="196">
        <f t="shared" si="0"/>
        <v>0</v>
      </c>
    </row>
    <row r="26" spans="1:36" s="197" customFormat="1">
      <c r="A26" s="22" t="s">
        <v>60</v>
      </c>
      <c r="B26" s="196">
        <f>SUMIF($A$13:$A$19,$A26,B$13:B$19)</f>
        <v>0</v>
      </c>
      <c r="C26" s="196">
        <f t="shared" si="0"/>
        <v>0</v>
      </c>
      <c r="D26" s="196">
        <f t="shared" si="0"/>
        <v>0</v>
      </c>
      <c r="E26" s="196">
        <f t="shared" si="0"/>
        <v>0</v>
      </c>
      <c r="F26" s="196">
        <f t="shared" si="0"/>
        <v>0</v>
      </c>
      <c r="G26" s="196">
        <f t="shared" si="0"/>
        <v>0</v>
      </c>
      <c r="H26" s="196">
        <f t="shared" si="0"/>
        <v>0</v>
      </c>
      <c r="I26" s="196">
        <f t="shared" si="0"/>
        <v>0</v>
      </c>
      <c r="J26" s="196">
        <f t="shared" si="0"/>
        <v>0</v>
      </c>
      <c r="K26" s="196">
        <f t="shared" si="0"/>
        <v>0</v>
      </c>
      <c r="L26" s="196">
        <f t="shared" si="0"/>
        <v>0</v>
      </c>
      <c r="M26" s="196">
        <f t="shared" si="0"/>
        <v>0</v>
      </c>
      <c r="N26" s="196">
        <f t="shared" si="0"/>
        <v>0</v>
      </c>
      <c r="O26" s="196">
        <f t="shared" si="0"/>
        <v>0</v>
      </c>
      <c r="P26" s="196">
        <f t="shared" si="0"/>
        <v>0</v>
      </c>
      <c r="Q26" s="196">
        <f t="shared" si="0"/>
        <v>0</v>
      </c>
      <c r="R26" s="196">
        <f t="shared" si="0"/>
        <v>0</v>
      </c>
      <c r="S26" s="196">
        <f t="shared" si="0"/>
        <v>0</v>
      </c>
      <c r="T26" s="196">
        <f t="shared" si="0"/>
        <v>0</v>
      </c>
      <c r="U26" s="196">
        <f t="shared" si="0"/>
        <v>0</v>
      </c>
      <c r="V26" s="196">
        <f t="shared" si="0"/>
        <v>0</v>
      </c>
      <c r="W26" s="196">
        <f t="shared" si="0"/>
        <v>0</v>
      </c>
      <c r="X26" s="196">
        <f t="shared" si="0"/>
        <v>0</v>
      </c>
      <c r="Y26" s="196">
        <f t="shared" si="0"/>
        <v>0</v>
      </c>
      <c r="Z26" s="196">
        <f t="shared" si="0"/>
        <v>0</v>
      </c>
      <c r="AA26" s="196">
        <f t="shared" si="0"/>
        <v>0</v>
      </c>
      <c r="AB26" s="196">
        <f t="shared" si="0"/>
        <v>0</v>
      </c>
      <c r="AC26" s="196">
        <f t="shared" si="0"/>
        <v>0</v>
      </c>
      <c r="AD26" s="196">
        <f t="shared" si="0"/>
        <v>0</v>
      </c>
      <c r="AE26" s="196">
        <f t="shared" si="0"/>
        <v>0</v>
      </c>
      <c r="AF26" s="196">
        <f t="shared" si="0"/>
        <v>0</v>
      </c>
      <c r="AG26" s="196">
        <f t="shared" si="0"/>
        <v>0</v>
      </c>
      <c r="AH26" s="196">
        <f t="shared" si="0"/>
        <v>0</v>
      </c>
      <c r="AI26" s="196">
        <f t="shared" si="0"/>
        <v>0</v>
      </c>
      <c r="AJ26" s="196">
        <f t="shared" si="0"/>
        <v>0</v>
      </c>
    </row>
    <row r="27" spans="1:36" s="197" customFormat="1">
      <c r="A27" s="22" t="s">
        <v>63</v>
      </c>
      <c r="B27" s="196">
        <f>SUMIF($A$13:$A$19,$A27,B$13:B$19)</f>
        <v>0</v>
      </c>
      <c r="C27" s="196">
        <f t="shared" si="0"/>
        <v>0</v>
      </c>
      <c r="D27" s="196">
        <f t="shared" si="0"/>
        <v>0</v>
      </c>
      <c r="E27" s="196">
        <f t="shared" si="0"/>
        <v>0</v>
      </c>
      <c r="F27" s="196">
        <f t="shared" si="0"/>
        <v>0</v>
      </c>
      <c r="G27" s="196">
        <f t="shared" si="0"/>
        <v>0</v>
      </c>
      <c r="H27" s="196">
        <f t="shared" si="0"/>
        <v>0</v>
      </c>
      <c r="I27" s="196">
        <f t="shared" si="0"/>
        <v>0</v>
      </c>
      <c r="J27" s="196">
        <f t="shared" si="0"/>
        <v>0</v>
      </c>
      <c r="K27" s="196">
        <f t="shared" si="0"/>
        <v>0</v>
      </c>
      <c r="L27" s="196">
        <f t="shared" si="0"/>
        <v>0</v>
      </c>
      <c r="M27" s="196">
        <f t="shared" si="0"/>
        <v>0</v>
      </c>
      <c r="N27" s="196">
        <f t="shared" si="0"/>
        <v>0</v>
      </c>
      <c r="O27" s="196">
        <f t="shared" si="0"/>
        <v>0</v>
      </c>
      <c r="P27" s="196">
        <f t="shared" si="0"/>
        <v>0</v>
      </c>
      <c r="Q27" s="196">
        <f t="shared" si="0"/>
        <v>0</v>
      </c>
      <c r="R27" s="196">
        <f t="shared" si="0"/>
        <v>0</v>
      </c>
      <c r="S27" s="196">
        <f t="shared" si="0"/>
        <v>0</v>
      </c>
      <c r="T27" s="196">
        <f t="shared" si="0"/>
        <v>0</v>
      </c>
      <c r="U27" s="196">
        <f t="shared" si="0"/>
        <v>0</v>
      </c>
      <c r="V27" s="196">
        <f t="shared" si="0"/>
        <v>0</v>
      </c>
      <c r="W27" s="196">
        <f t="shared" si="0"/>
        <v>0</v>
      </c>
      <c r="X27" s="196">
        <f t="shared" si="0"/>
        <v>0</v>
      </c>
      <c r="Y27" s="196">
        <f t="shared" si="0"/>
        <v>0</v>
      </c>
      <c r="Z27" s="196">
        <f t="shared" si="0"/>
        <v>0</v>
      </c>
      <c r="AA27" s="196">
        <f t="shared" si="0"/>
        <v>0</v>
      </c>
      <c r="AB27" s="196">
        <f t="shared" si="0"/>
        <v>0</v>
      </c>
      <c r="AC27" s="196">
        <f t="shared" si="0"/>
        <v>0</v>
      </c>
      <c r="AD27" s="196">
        <f t="shared" si="0"/>
        <v>0</v>
      </c>
      <c r="AE27" s="196">
        <f t="shared" si="0"/>
        <v>0</v>
      </c>
      <c r="AF27" s="196">
        <f t="shared" si="0"/>
        <v>0</v>
      </c>
      <c r="AG27" s="196">
        <f t="shared" si="0"/>
        <v>0</v>
      </c>
      <c r="AH27" s="196">
        <f t="shared" si="0"/>
        <v>0</v>
      </c>
      <c r="AI27" s="196">
        <f t="shared" si="0"/>
        <v>0</v>
      </c>
      <c r="AJ27" s="196">
        <f t="shared" si="0"/>
        <v>0</v>
      </c>
    </row>
    <row r="28" spans="1:36" s="197" customFormat="1">
      <c r="A28" s="22" t="s">
        <v>61</v>
      </c>
      <c r="B28" s="196">
        <f>SUMIF($A$13:$A$19,$A28,B$13:B$19)</f>
        <v>0</v>
      </c>
      <c r="C28" s="196">
        <f t="shared" si="0"/>
        <v>0</v>
      </c>
      <c r="D28" s="196">
        <f t="shared" si="0"/>
        <v>0</v>
      </c>
      <c r="E28" s="196">
        <f t="shared" si="0"/>
        <v>0</v>
      </c>
      <c r="F28" s="196">
        <f t="shared" si="0"/>
        <v>0</v>
      </c>
      <c r="G28" s="196">
        <f t="shared" si="0"/>
        <v>0</v>
      </c>
      <c r="H28" s="196">
        <f t="shared" si="0"/>
        <v>0</v>
      </c>
      <c r="I28" s="196">
        <f t="shared" si="0"/>
        <v>0</v>
      </c>
      <c r="J28" s="196">
        <f t="shared" si="0"/>
        <v>0</v>
      </c>
      <c r="K28" s="196">
        <f t="shared" si="0"/>
        <v>0</v>
      </c>
      <c r="L28" s="196">
        <f t="shared" si="0"/>
        <v>0</v>
      </c>
      <c r="M28" s="196">
        <f t="shared" si="0"/>
        <v>0</v>
      </c>
      <c r="N28" s="196">
        <f t="shared" si="0"/>
        <v>0</v>
      </c>
      <c r="O28" s="196">
        <f t="shared" si="0"/>
        <v>0</v>
      </c>
      <c r="P28" s="196">
        <f t="shared" si="0"/>
        <v>0</v>
      </c>
      <c r="Q28" s="196">
        <f t="shared" si="0"/>
        <v>0</v>
      </c>
      <c r="R28" s="196">
        <f t="shared" si="0"/>
        <v>0</v>
      </c>
      <c r="S28" s="196">
        <f t="shared" si="0"/>
        <v>0</v>
      </c>
      <c r="T28" s="196">
        <f t="shared" si="0"/>
        <v>0</v>
      </c>
      <c r="U28" s="196">
        <f t="shared" si="0"/>
        <v>0</v>
      </c>
      <c r="V28" s="196">
        <f t="shared" si="0"/>
        <v>0</v>
      </c>
      <c r="W28" s="196">
        <f t="shared" si="0"/>
        <v>0</v>
      </c>
      <c r="X28" s="196">
        <f t="shared" si="0"/>
        <v>0</v>
      </c>
      <c r="Y28" s="196">
        <f t="shared" si="0"/>
        <v>0</v>
      </c>
      <c r="Z28" s="196">
        <f t="shared" si="0"/>
        <v>0</v>
      </c>
      <c r="AA28" s="196">
        <f t="shared" si="0"/>
        <v>0</v>
      </c>
      <c r="AB28" s="196">
        <f t="shared" si="0"/>
        <v>0</v>
      </c>
      <c r="AC28" s="196">
        <f t="shared" si="0"/>
        <v>0</v>
      </c>
      <c r="AD28" s="196">
        <f t="shared" si="0"/>
        <v>0</v>
      </c>
      <c r="AE28" s="196">
        <f t="shared" si="0"/>
        <v>0</v>
      </c>
      <c r="AF28" s="196">
        <f t="shared" si="0"/>
        <v>0</v>
      </c>
      <c r="AG28" s="196">
        <f t="shared" si="0"/>
        <v>0</v>
      </c>
      <c r="AH28" s="196">
        <f t="shared" si="0"/>
        <v>0</v>
      </c>
      <c r="AI28" s="196">
        <f t="shared" si="0"/>
        <v>0</v>
      </c>
      <c r="AJ28" s="196">
        <f t="shared" si="0"/>
        <v>0</v>
      </c>
    </row>
  </sheetData>
  <mergeCells count="1">
    <mergeCell ref="B13:AI1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1"/>
    <pageSetUpPr fitToPage="1"/>
  </sheetPr>
  <dimension ref="A1:AJ45"/>
  <sheetViews>
    <sheetView zoomScale="90" zoomScaleNormal="90" workbookViewId="0">
      <selection activeCell="M35" sqref="M35"/>
    </sheetView>
  </sheetViews>
  <sheetFormatPr defaultColWidth="7.109375" defaultRowHeight="12.75"/>
  <cols>
    <col min="1" max="1" width="30.109375" style="197" customWidth="1"/>
    <col min="2" max="5" width="7.109375" style="197"/>
    <col min="6" max="36" width="7.21875" style="197" customWidth="1"/>
    <col min="37" max="16384" width="7.109375" style="197"/>
  </cols>
  <sheetData>
    <row r="1" spans="1:36" s="194" customFormat="1" ht="15">
      <c r="A1" s="218" t="s">
        <v>46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</row>
    <row r="2" spans="1:36" s="194" customFormat="1" ht="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 spans="1:36" s="194" customFormat="1" ht="15">
      <c r="A3" s="218" t="s">
        <v>47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s="194" customFormat="1" ht="15">
      <c r="A4" s="218" t="s">
        <v>48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</row>
    <row r="5" spans="1:36" s="194" customFormat="1" ht="15">
      <c r="A5" s="218" t="s">
        <v>155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</row>
    <row r="6" spans="1:36" s="194" customFormat="1" ht="15">
      <c r="A6" s="218" t="s">
        <v>229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</row>
    <row r="7" spans="1:36" s="194" customFormat="1" ht="1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</row>
    <row r="8" spans="1:36" s="194" customFormat="1" ht="15">
      <c r="A8" s="225" t="s">
        <v>0</v>
      </c>
      <c r="B8" s="225" t="s">
        <v>223</v>
      </c>
      <c r="C8" s="225" t="s">
        <v>226</v>
      </c>
      <c r="D8" s="225" t="s">
        <v>230</v>
      </c>
      <c r="E8" s="225" t="s">
        <v>53</v>
      </c>
      <c r="F8" s="225">
        <v>1</v>
      </c>
      <c r="G8" s="225">
        <v>2</v>
      </c>
      <c r="H8" s="225">
        <v>3</v>
      </c>
      <c r="I8" s="225">
        <v>4</v>
      </c>
      <c r="J8" s="225">
        <v>5</v>
      </c>
      <c r="K8" s="225">
        <v>6</v>
      </c>
      <c r="L8" s="225">
        <v>7</v>
      </c>
      <c r="M8" s="225">
        <v>8</v>
      </c>
      <c r="N8" s="225">
        <v>9</v>
      </c>
      <c r="O8" s="225">
        <v>10</v>
      </c>
      <c r="P8" s="225">
        <v>11</v>
      </c>
      <c r="Q8" s="225">
        <v>12</v>
      </c>
      <c r="R8" s="225">
        <v>13</v>
      </c>
      <c r="S8" s="225">
        <v>14</v>
      </c>
      <c r="T8" s="225">
        <v>15</v>
      </c>
      <c r="U8" s="225">
        <v>16</v>
      </c>
      <c r="V8" s="225">
        <v>17</v>
      </c>
      <c r="W8" s="225">
        <v>18</v>
      </c>
      <c r="X8" s="225">
        <v>19</v>
      </c>
      <c r="Y8" s="225">
        <v>20</v>
      </c>
      <c r="Z8" s="225">
        <v>21</v>
      </c>
      <c r="AA8" s="225">
        <v>22</v>
      </c>
      <c r="AB8" s="225">
        <v>23</v>
      </c>
      <c r="AC8" s="225">
        <v>24</v>
      </c>
      <c r="AD8" s="225">
        <v>25</v>
      </c>
      <c r="AE8" s="225">
        <v>26</v>
      </c>
      <c r="AF8" s="225">
        <v>27</v>
      </c>
      <c r="AG8" s="225">
        <v>28</v>
      </c>
      <c r="AH8" s="225">
        <v>29</v>
      </c>
      <c r="AI8" s="225">
        <v>30</v>
      </c>
      <c r="AJ8" s="225">
        <v>31</v>
      </c>
    </row>
    <row r="9" spans="1:36" s="194" customFormat="1" ht="15">
      <c r="A9" s="219" t="s">
        <v>54</v>
      </c>
      <c r="B9" s="219">
        <v>0</v>
      </c>
      <c r="C9" s="219">
        <v>0</v>
      </c>
      <c r="D9" s="219">
        <v>0</v>
      </c>
      <c r="E9" s="219">
        <v>0</v>
      </c>
      <c r="F9" s="219">
        <v>0</v>
      </c>
      <c r="G9" s="219"/>
      <c r="H9" s="219"/>
      <c r="I9" s="219"/>
      <c r="J9" s="219"/>
      <c r="K9" s="219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19"/>
      <c r="Z9" s="219"/>
      <c r="AA9" s="219"/>
      <c r="AB9" s="219"/>
      <c r="AC9" s="219"/>
      <c r="AD9" s="219"/>
      <c r="AE9" s="219"/>
      <c r="AF9" s="219"/>
      <c r="AG9" s="219"/>
      <c r="AH9" s="219"/>
      <c r="AI9" s="219"/>
      <c r="AJ9" s="219"/>
    </row>
    <row r="10" spans="1:36" s="194" customFormat="1" ht="15">
      <c r="A10" s="219" t="s">
        <v>55</v>
      </c>
      <c r="B10" s="219">
        <v>0</v>
      </c>
      <c r="C10" s="219">
        <v>0</v>
      </c>
      <c r="D10" s="219">
        <v>0</v>
      </c>
      <c r="E10" s="219">
        <v>0</v>
      </c>
      <c r="F10" s="219">
        <v>0</v>
      </c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</row>
    <row r="11" spans="1:36" s="194" customFormat="1" ht="15">
      <c r="A11" s="219" t="s">
        <v>56</v>
      </c>
      <c r="B11" s="219">
        <v>0</v>
      </c>
      <c r="C11" s="219">
        <v>0</v>
      </c>
      <c r="D11" s="219">
        <v>0</v>
      </c>
      <c r="E11" s="219">
        <v>0</v>
      </c>
      <c r="F11" s="219">
        <v>0</v>
      </c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</row>
    <row r="12" spans="1:36" s="194" customFormat="1" ht="15">
      <c r="A12" s="220" t="s">
        <v>57</v>
      </c>
      <c r="B12" s="220">
        <v>0</v>
      </c>
      <c r="C12" s="220"/>
      <c r="D12" s="220"/>
      <c r="E12" s="220"/>
      <c r="F12" s="220"/>
      <c r="G12" s="220"/>
      <c r="H12" s="220"/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</row>
    <row r="13" spans="1:36" s="194" customFormat="1" ht="15">
      <c r="A13" s="225" t="s">
        <v>58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</row>
    <row r="14" spans="1:36" s="194" customFormat="1" ht="1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</row>
    <row r="15" spans="1:36" s="194" customFormat="1" ht="15">
      <c r="A15" s="218" t="s">
        <v>216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</row>
    <row r="16" spans="1:36" s="194" customFormat="1" ht="15">
      <c r="A16" s="218" t="s">
        <v>233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</row>
    <row r="17" spans="1:36" s="194" customFormat="1" ht="1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</row>
    <row r="18" spans="1:36" s="194" customFormat="1" ht="15">
      <c r="A18" s="2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</row>
    <row r="19" spans="1:36" s="194" customFormat="1" ht="15">
      <c r="A19" s="218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</row>
    <row r="20" spans="1:36" s="194" customFormat="1" ht="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</row>
    <row r="21" spans="1:36" s="194" customFormat="1" ht="15"/>
    <row r="22" spans="1:36" s="194" customFormat="1" ht="15"/>
    <row r="23" spans="1:36" s="194" customFormat="1" ht="15"/>
    <row r="26" spans="1:36" ht="15">
      <c r="A26" s="22" t="s">
        <v>59</v>
      </c>
      <c r="B26" s="196">
        <f t="shared" ref="B26:E29" si="0">SUMIF($A$14:$A$21,$A26,B$14:B$21)</f>
        <v>0</v>
      </c>
      <c r="C26" s="196">
        <f t="shared" si="0"/>
        <v>0</v>
      </c>
      <c r="D26" s="196">
        <f t="shared" si="0"/>
        <v>0</v>
      </c>
      <c r="E26" s="196">
        <f t="shared" si="0"/>
        <v>0</v>
      </c>
      <c r="F26" s="196">
        <f>SUMIF($A$14:$A$21,$A26,F$14:F$21)</f>
        <v>0</v>
      </c>
      <c r="G26" s="196">
        <f t="shared" ref="G26:AJ29" si="1">SUMIF($A$14:$A$21,$A26,G$14:G$21)</f>
        <v>0</v>
      </c>
      <c r="H26" s="196">
        <f t="shared" si="1"/>
        <v>0</v>
      </c>
      <c r="I26" s="196">
        <f t="shared" si="1"/>
        <v>0</v>
      </c>
      <c r="J26" s="196">
        <f t="shared" si="1"/>
        <v>0</v>
      </c>
      <c r="K26" s="196">
        <f t="shared" si="1"/>
        <v>0</v>
      </c>
      <c r="L26" s="196">
        <f t="shared" si="1"/>
        <v>0</v>
      </c>
      <c r="M26" s="196">
        <f t="shared" si="1"/>
        <v>0</v>
      </c>
      <c r="N26" s="196">
        <f t="shared" si="1"/>
        <v>0</v>
      </c>
      <c r="O26" s="196">
        <f t="shared" si="1"/>
        <v>0</v>
      </c>
      <c r="P26" s="196">
        <f t="shared" si="1"/>
        <v>0</v>
      </c>
      <c r="Q26" s="196">
        <f t="shared" si="1"/>
        <v>0</v>
      </c>
      <c r="R26" s="196">
        <f t="shared" si="1"/>
        <v>0</v>
      </c>
      <c r="S26" s="196">
        <f t="shared" si="1"/>
        <v>0</v>
      </c>
      <c r="T26" s="196">
        <f t="shared" si="1"/>
        <v>0</v>
      </c>
      <c r="U26" s="196">
        <f t="shared" si="1"/>
        <v>0</v>
      </c>
      <c r="V26" s="196">
        <f t="shared" si="1"/>
        <v>0</v>
      </c>
      <c r="W26" s="196">
        <f t="shared" si="1"/>
        <v>0</v>
      </c>
      <c r="X26" s="196">
        <f t="shared" si="1"/>
        <v>0</v>
      </c>
      <c r="Y26" s="196">
        <f t="shared" si="1"/>
        <v>0</v>
      </c>
      <c r="Z26" s="196">
        <f t="shared" si="1"/>
        <v>0</v>
      </c>
      <c r="AA26" s="196">
        <f t="shared" si="1"/>
        <v>0</v>
      </c>
      <c r="AB26" s="196">
        <f t="shared" si="1"/>
        <v>0</v>
      </c>
      <c r="AC26" s="196">
        <f t="shared" si="1"/>
        <v>0</v>
      </c>
      <c r="AD26" s="196">
        <f t="shared" si="1"/>
        <v>0</v>
      </c>
      <c r="AE26" s="196">
        <f t="shared" si="1"/>
        <v>0</v>
      </c>
      <c r="AF26" s="196">
        <f t="shared" si="1"/>
        <v>0</v>
      </c>
      <c r="AG26" s="196">
        <f t="shared" si="1"/>
        <v>0</v>
      </c>
      <c r="AH26" s="196">
        <f t="shared" si="1"/>
        <v>0</v>
      </c>
      <c r="AI26" s="196">
        <f t="shared" si="1"/>
        <v>0</v>
      </c>
      <c r="AJ26" s="196">
        <f t="shared" si="1"/>
        <v>0</v>
      </c>
    </row>
    <row r="27" spans="1:36" ht="15">
      <c r="A27" s="22" t="s">
        <v>60</v>
      </c>
      <c r="B27" s="196">
        <f t="shared" si="0"/>
        <v>0</v>
      </c>
      <c r="C27" s="196">
        <f t="shared" si="0"/>
        <v>0</v>
      </c>
      <c r="D27" s="196">
        <f t="shared" si="0"/>
        <v>0</v>
      </c>
      <c r="E27" s="196">
        <f t="shared" si="0"/>
        <v>0</v>
      </c>
      <c r="F27" s="196">
        <f>SUMIF($A$14:$A$21,$A27,F$14:F$21)</f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si="1"/>
        <v>0</v>
      </c>
    </row>
    <row r="28" spans="1:36" ht="15">
      <c r="A28" s="22" t="s">
        <v>63</v>
      </c>
      <c r="B28" s="196">
        <f t="shared" si="0"/>
        <v>0</v>
      </c>
      <c r="C28" s="196">
        <f t="shared" si="0"/>
        <v>0</v>
      </c>
      <c r="D28" s="196">
        <f t="shared" si="0"/>
        <v>0</v>
      </c>
      <c r="E28" s="196">
        <f t="shared" si="0"/>
        <v>0</v>
      </c>
      <c r="F28" s="196">
        <f>SUMIF($A$14:$A$21,$A28,F$14:F$21)</f>
        <v>0</v>
      </c>
      <c r="G28" s="196">
        <f t="shared" si="1"/>
        <v>0</v>
      </c>
      <c r="H28" s="196">
        <f t="shared" si="1"/>
        <v>0</v>
      </c>
      <c r="I28" s="196">
        <f t="shared" si="1"/>
        <v>0</v>
      </c>
      <c r="J28" s="196">
        <f t="shared" si="1"/>
        <v>0</v>
      </c>
      <c r="K28" s="196">
        <f t="shared" si="1"/>
        <v>0</v>
      </c>
      <c r="L28" s="196">
        <f t="shared" si="1"/>
        <v>0</v>
      </c>
      <c r="M28" s="196">
        <f t="shared" si="1"/>
        <v>0</v>
      </c>
      <c r="N28" s="196">
        <f t="shared" si="1"/>
        <v>0</v>
      </c>
      <c r="O28" s="196">
        <f t="shared" si="1"/>
        <v>0</v>
      </c>
      <c r="P28" s="196">
        <f t="shared" si="1"/>
        <v>0</v>
      </c>
      <c r="Q28" s="196">
        <f t="shared" si="1"/>
        <v>0</v>
      </c>
      <c r="R28" s="196">
        <f t="shared" si="1"/>
        <v>0</v>
      </c>
      <c r="S28" s="196">
        <f t="shared" si="1"/>
        <v>0</v>
      </c>
      <c r="T28" s="196">
        <f t="shared" si="1"/>
        <v>0</v>
      </c>
      <c r="U28" s="196">
        <f t="shared" si="1"/>
        <v>0</v>
      </c>
      <c r="V28" s="196">
        <f t="shared" si="1"/>
        <v>0</v>
      </c>
      <c r="W28" s="196">
        <f t="shared" si="1"/>
        <v>0</v>
      </c>
      <c r="X28" s="196">
        <f t="shared" si="1"/>
        <v>0</v>
      </c>
      <c r="Y28" s="196">
        <f t="shared" si="1"/>
        <v>0</v>
      </c>
      <c r="Z28" s="196">
        <f t="shared" si="1"/>
        <v>0</v>
      </c>
      <c r="AA28" s="196">
        <f t="shared" si="1"/>
        <v>0</v>
      </c>
      <c r="AB28" s="196">
        <f t="shared" si="1"/>
        <v>0</v>
      </c>
      <c r="AC28" s="196">
        <f t="shared" si="1"/>
        <v>0</v>
      </c>
      <c r="AD28" s="196">
        <f t="shared" si="1"/>
        <v>0</v>
      </c>
      <c r="AE28" s="196">
        <f t="shared" si="1"/>
        <v>0</v>
      </c>
      <c r="AF28" s="196">
        <f t="shared" si="1"/>
        <v>0</v>
      </c>
      <c r="AG28" s="196">
        <f t="shared" si="1"/>
        <v>0</v>
      </c>
      <c r="AH28" s="196">
        <f t="shared" si="1"/>
        <v>0</v>
      </c>
      <c r="AI28" s="196">
        <f t="shared" si="1"/>
        <v>0</v>
      </c>
      <c r="AJ28" s="196">
        <f t="shared" si="1"/>
        <v>0</v>
      </c>
    </row>
    <row r="29" spans="1:36" ht="15">
      <c r="A29" s="22" t="s">
        <v>61</v>
      </c>
      <c r="B29" s="196">
        <f t="shared" si="0"/>
        <v>0</v>
      </c>
      <c r="C29" s="196">
        <f t="shared" si="0"/>
        <v>0</v>
      </c>
      <c r="D29" s="196">
        <f t="shared" si="0"/>
        <v>0</v>
      </c>
      <c r="E29" s="196">
        <f t="shared" si="0"/>
        <v>0</v>
      </c>
      <c r="F29" s="196">
        <f>SUMIF($A$14:$A$21,$A29,F$14:F$21)</f>
        <v>0</v>
      </c>
      <c r="G29" s="196">
        <f t="shared" si="1"/>
        <v>0</v>
      </c>
      <c r="H29" s="196">
        <f t="shared" si="1"/>
        <v>0</v>
      </c>
      <c r="I29" s="196">
        <f t="shared" si="1"/>
        <v>0</v>
      </c>
      <c r="J29" s="196">
        <f t="shared" si="1"/>
        <v>0</v>
      </c>
      <c r="K29" s="196">
        <f t="shared" si="1"/>
        <v>0</v>
      </c>
      <c r="L29" s="196">
        <f t="shared" si="1"/>
        <v>0</v>
      </c>
      <c r="M29" s="196">
        <f t="shared" si="1"/>
        <v>0</v>
      </c>
      <c r="N29" s="196">
        <f t="shared" si="1"/>
        <v>0</v>
      </c>
      <c r="O29" s="196">
        <f t="shared" si="1"/>
        <v>0</v>
      </c>
      <c r="P29" s="196">
        <f t="shared" si="1"/>
        <v>0</v>
      </c>
      <c r="Q29" s="196">
        <f t="shared" si="1"/>
        <v>0</v>
      </c>
      <c r="R29" s="196">
        <f t="shared" si="1"/>
        <v>0</v>
      </c>
      <c r="S29" s="196">
        <f t="shared" si="1"/>
        <v>0</v>
      </c>
      <c r="T29" s="196">
        <f t="shared" si="1"/>
        <v>0</v>
      </c>
      <c r="U29" s="196">
        <f t="shared" si="1"/>
        <v>0</v>
      </c>
      <c r="V29" s="196">
        <f t="shared" si="1"/>
        <v>0</v>
      </c>
      <c r="W29" s="196">
        <f t="shared" si="1"/>
        <v>0</v>
      </c>
      <c r="X29" s="196">
        <f t="shared" si="1"/>
        <v>0</v>
      </c>
      <c r="Y29" s="196">
        <f t="shared" si="1"/>
        <v>0</v>
      </c>
      <c r="Z29" s="196">
        <f t="shared" si="1"/>
        <v>0</v>
      </c>
      <c r="AA29" s="196">
        <f t="shared" si="1"/>
        <v>0</v>
      </c>
      <c r="AB29" s="196">
        <f t="shared" si="1"/>
        <v>0</v>
      </c>
      <c r="AC29" s="196">
        <f t="shared" si="1"/>
        <v>0</v>
      </c>
      <c r="AD29" s="196">
        <f t="shared" si="1"/>
        <v>0</v>
      </c>
      <c r="AE29" s="196">
        <f t="shared" si="1"/>
        <v>0</v>
      </c>
      <c r="AF29" s="196">
        <f t="shared" si="1"/>
        <v>0</v>
      </c>
      <c r="AG29" s="196">
        <f t="shared" si="1"/>
        <v>0</v>
      </c>
      <c r="AH29" s="196">
        <f t="shared" si="1"/>
        <v>0</v>
      </c>
      <c r="AI29" s="196">
        <f t="shared" si="1"/>
        <v>0</v>
      </c>
      <c r="AJ29" s="196">
        <f t="shared" si="1"/>
        <v>0</v>
      </c>
    </row>
    <row r="45" spans="15:15" ht="15">
      <c r="O45" s="200"/>
    </row>
  </sheetData>
  <mergeCells count="1">
    <mergeCell ref="B13:AJ13"/>
  </mergeCells>
  <pageMargins left="0.75" right="0.75" top="1" bottom="1" header="0.5" footer="0.5"/>
  <pageSetup scale="36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74</vt:i4>
      </vt:variant>
      <vt:variant>
        <vt:lpstr>Named Ranges</vt:lpstr>
      </vt:variant>
      <vt:variant>
        <vt:i4>13</vt:i4>
      </vt:variant>
    </vt:vector>
  </HeadingPairs>
  <TitlesOfParts>
    <vt:vector size="87" baseType="lpstr">
      <vt:lpstr>Contam Hub shop</vt:lpstr>
      <vt:lpstr>Summary</vt:lpstr>
      <vt:lpstr>Contam hub Supplier</vt:lpstr>
      <vt:lpstr>Sheet1</vt:lpstr>
      <vt:lpstr>FCC</vt:lpstr>
      <vt:lpstr>STT</vt:lpstr>
      <vt:lpstr>STTCA</vt:lpstr>
      <vt:lpstr>SP</vt:lpstr>
      <vt:lpstr>FDB Fan Motor</vt:lpstr>
      <vt:lpstr>STT-7</vt:lpstr>
      <vt:lpstr>Bushing</vt:lpstr>
      <vt:lpstr>SL PMC</vt:lpstr>
      <vt:lpstr>Supplier</vt:lpstr>
      <vt:lpstr>Outring</vt:lpstr>
      <vt:lpstr>Shop</vt:lpstr>
      <vt:lpstr>CMRBP</vt:lpstr>
      <vt:lpstr>CMR3</vt:lpstr>
      <vt:lpstr>CMR4</vt:lpstr>
      <vt:lpstr>EVNBP</vt:lpstr>
      <vt:lpstr>HRR</vt:lpstr>
      <vt:lpstr>LSP10</vt:lpstr>
      <vt:lpstr>M11P5D</vt:lpstr>
      <vt:lpstr>OPY</vt:lpstr>
      <vt:lpstr>RWD1</vt:lpstr>
      <vt:lpstr>RWD2</vt:lpstr>
      <vt:lpstr>SKB1</vt:lpstr>
      <vt:lpstr>SKB2</vt:lpstr>
      <vt:lpstr>SKB3</vt:lpstr>
      <vt:lpstr>SKB4</vt:lpstr>
      <vt:lpstr>VR</vt:lpstr>
      <vt:lpstr>V111D</vt:lpstr>
      <vt:lpstr>V112D</vt:lpstr>
      <vt:lpstr>V114D</vt:lpstr>
      <vt:lpstr>V15</vt:lpstr>
      <vt:lpstr>AS5C10</vt:lpstr>
      <vt:lpstr>AS5C21</vt:lpstr>
      <vt:lpstr>OTR11</vt:lpstr>
      <vt:lpstr>X1930</vt:lpstr>
      <vt:lpstr>X2674</vt:lpstr>
      <vt:lpstr>X2689</vt:lpstr>
      <vt:lpstr>X2676</vt:lpstr>
      <vt:lpstr>X2867</vt:lpstr>
      <vt:lpstr>X2977</vt:lpstr>
      <vt:lpstr>X3092</vt:lpstr>
      <vt:lpstr>BU X1930</vt:lpstr>
      <vt:lpstr>BU X2676</vt:lpstr>
      <vt:lpstr>BU X2689</vt:lpstr>
      <vt:lpstr>BU X2977</vt:lpstr>
      <vt:lpstr>BU X3067</vt:lpstr>
      <vt:lpstr>X1780</vt:lpstr>
      <vt:lpstr>AVG</vt:lpstr>
      <vt:lpstr>KTL12</vt:lpstr>
      <vt:lpstr>KTL3</vt:lpstr>
      <vt:lpstr>CMR5</vt:lpstr>
      <vt:lpstr>LNB12</vt:lpstr>
      <vt:lpstr>ALG34</vt:lpstr>
      <vt:lpstr>EVN</vt:lpstr>
      <vt:lpstr>ALG12</vt:lpstr>
      <vt:lpstr>ARSK</vt:lpstr>
      <vt:lpstr>CGR32</vt:lpstr>
      <vt:lpstr>FJ1</vt:lpstr>
      <vt:lpstr>JGR1R</vt:lpstr>
      <vt:lpstr>LEO-A</vt:lpstr>
      <vt:lpstr>LEO-B</vt:lpstr>
      <vt:lpstr>MBLBP</vt:lpstr>
      <vt:lpstr>MKR5</vt:lpstr>
      <vt:lpstr>MKR6</vt:lpstr>
      <vt:lpstr>PMR</vt:lpstr>
      <vt:lpstr>TDB4</vt:lpstr>
      <vt:lpstr>YRA1</vt:lpstr>
      <vt:lpstr>LEO-B EM</vt:lpstr>
      <vt:lpstr>PBB5</vt:lpstr>
      <vt:lpstr>PRC</vt:lpstr>
      <vt:lpstr>VELA</vt:lpstr>
      <vt:lpstr>Bushing!Print_Area</vt:lpstr>
      <vt:lpstr>'Contam Hub shop'!Print_Area</vt:lpstr>
      <vt:lpstr>'Contam hub Supplier'!Print_Area</vt:lpstr>
      <vt:lpstr>FCC!Print_Area</vt:lpstr>
      <vt:lpstr>'FDB Fan Motor'!Print_Area</vt:lpstr>
      <vt:lpstr>Outring!Print_Area</vt:lpstr>
      <vt:lpstr>Sheet1!Print_Area</vt:lpstr>
      <vt:lpstr>'SL PMC'!Print_Area</vt:lpstr>
      <vt:lpstr>SP!Print_Area</vt:lpstr>
      <vt:lpstr>STT!Print_Area</vt:lpstr>
      <vt:lpstr>'STT-7'!Print_Area</vt:lpstr>
      <vt:lpstr>STTCA!Print_Area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nvm9140</dc:creator>
  <cp:lastModifiedBy>bpc6829</cp:lastModifiedBy>
  <cp:lastPrinted>2021-12-21T08:00:41Z</cp:lastPrinted>
  <dcterms:created xsi:type="dcterms:W3CDTF">2018-08-22T04:01:20Z</dcterms:created>
  <dcterms:modified xsi:type="dcterms:W3CDTF">2025-09-24T01:48:52Z</dcterms:modified>
</cp:coreProperties>
</file>